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060D7195-77E2-49EB-ABA8-20792B836C2A}" xr6:coauthVersionLast="33" xr6:coauthVersionMax="33" xr10:uidLastSave="{00000000-0000-0000-0000-000000000000}"/>
  <bookViews>
    <workbookView xWindow="0" yWindow="0" windowWidth="11925" windowHeight="6315" activeTab="15" xr2:uid="{10C40B49-6154-4245-AD46-80E39C341D73}"/>
  </bookViews>
  <sheets>
    <sheet name="Sheet1" sheetId="1" r:id="rId1"/>
    <sheet name="TRPM8" sheetId="4" r:id="rId2"/>
    <sheet name="COMT" sheetId="5" r:id="rId3"/>
    <sheet name="CHRNE" sheetId="7" r:id="rId4"/>
    <sheet name="MTHFR" sheetId="6" r:id="rId5"/>
    <sheet name="SLC6A4" sheetId="8" r:id="rId6"/>
    <sheet name="CLYBL" sheetId="9" r:id="rId7"/>
    <sheet name="CHRNA3" sheetId="10" r:id="rId8"/>
    <sheet name="SCN9A" sheetId="12" r:id="rId9"/>
    <sheet name="CHRNA5" sheetId="11" r:id="rId10"/>
    <sheet name="Other CFS Variants" sheetId="13" r:id="rId11"/>
    <sheet name="Sheet3" sheetId="3" r:id="rId12"/>
    <sheet name="Other CFS Variants 2" sheetId="15" r:id="rId13"/>
    <sheet name="TRPM3" sheetId="17" r:id="rId14"/>
    <sheet name="CHRNB4" sheetId="16" r:id="rId15"/>
    <sheet name="Sheet2" sheetId="18" r:id="rId16"/>
    <sheet name="grik3" sheetId="2" r:id="rId1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18" l="1"/>
  <c r="C10" i="18"/>
  <c r="B36" i="18" l="1"/>
  <c r="C35" i="18" s="1"/>
  <c r="B29" i="18"/>
  <c r="C29" i="18" s="1"/>
  <c r="C2359" i="18"/>
  <c r="C2353" i="18"/>
  <c r="C2223" i="18"/>
  <c r="C2217" i="18"/>
  <c r="C2087" i="18"/>
  <c r="C2081" i="18"/>
  <c r="C1951" i="18"/>
  <c r="C1945" i="18"/>
  <c r="C1815" i="18"/>
  <c r="C1809" i="18"/>
  <c r="C1679" i="18"/>
  <c r="C1673" i="18"/>
  <c r="C1543" i="18"/>
  <c r="C1537" i="18"/>
  <c r="C1407" i="18"/>
  <c r="C1401" i="18"/>
  <c r="C999" i="18"/>
  <c r="C993" i="18"/>
  <c r="C863" i="18"/>
  <c r="C857" i="18"/>
  <c r="C194" i="18"/>
  <c r="C192" i="18"/>
  <c r="C190" i="18"/>
  <c r="C188" i="18"/>
  <c r="C186" i="18"/>
  <c r="C184" i="18"/>
  <c r="C182" i="18"/>
  <c r="C180" i="18"/>
  <c r="C178" i="18"/>
  <c r="C177" i="18"/>
  <c r="C176" i="18"/>
  <c r="C172" i="18"/>
  <c r="C168" i="18"/>
  <c r="B168" i="18"/>
  <c r="C166" i="18"/>
  <c r="C165" i="18"/>
  <c r="C157" i="18"/>
  <c r="B157" i="18"/>
  <c r="C161" i="18" s="1"/>
  <c r="C155" i="18"/>
  <c r="B148" i="18"/>
  <c r="C154" i="18" s="1"/>
  <c r="B147" i="18"/>
  <c r="C145" i="18"/>
  <c r="B134" i="18"/>
  <c r="C144" i="18" s="1"/>
  <c r="B133" i="18"/>
  <c r="C140" i="18" s="1"/>
  <c r="C131" i="18"/>
  <c r="B123" i="18"/>
  <c r="C130" i="18" s="1"/>
  <c r="B122" i="18"/>
  <c r="C126" i="18" s="1"/>
  <c r="B120" i="18"/>
  <c r="B119" i="18"/>
  <c r="B118" i="18"/>
  <c r="C116" i="18"/>
  <c r="B109" i="18"/>
  <c r="C115" i="18" s="1"/>
  <c r="B108" i="18"/>
  <c r="C106" i="18"/>
  <c r="B95" i="18"/>
  <c r="C105" i="18" s="1"/>
  <c r="B94" i="18"/>
  <c r="C101" i="18" s="1"/>
  <c r="C92" i="18"/>
  <c r="B84" i="18"/>
  <c r="C91" i="18" s="1"/>
  <c r="B83" i="18"/>
  <c r="C87" i="18" s="1"/>
  <c r="B81" i="18"/>
  <c r="B80" i="18"/>
  <c r="B79" i="18"/>
  <c r="C77" i="18"/>
  <c r="B70" i="18"/>
  <c r="C76" i="18" s="1"/>
  <c r="B69" i="18"/>
  <c r="C67" i="18"/>
  <c r="B56" i="18"/>
  <c r="C66" i="18" s="1"/>
  <c r="B55" i="18"/>
  <c r="C62" i="18" s="1"/>
  <c r="C53" i="18"/>
  <c r="B45" i="18"/>
  <c r="C52" i="18" s="1"/>
  <c r="B44" i="18"/>
  <c r="C48" i="18" s="1"/>
  <c r="B42" i="18"/>
  <c r="B41" i="18"/>
  <c r="B40" i="18"/>
  <c r="C37" i="18"/>
  <c r="C33" i="18"/>
  <c r="C32" i="18"/>
  <c r="C117" i="18" s="1"/>
  <c r="C31" i="18"/>
  <c r="C27" i="18"/>
  <c r="C26" i="18"/>
  <c r="C78" i="18" s="1"/>
  <c r="C25" i="18"/>
  <c r="J23" i="18"/>
  <c r="B146" i="18" s="1"/>
  <c r="C150" i="18" s="1"/>
  <c r="I23" i="18"/>
  <c r="B107" i="18" s="1"/>
  <c r="C111" i="18" s="1"/>
  <c r="H23" i="18"/>
  <c r="B68" i="18" s="1"/>
  <c r="C72" i="18" s="1"/>
  <c r="C23" i="18"/>
  <c r="C21" i="18"/>
  <c r="J20" i="18"/>
  <c r="B132" i="18" s="1"/>
  <c r="C136" i="18" s="1"/>
  <c r="I20" i="18"/>
  <c r="B93" i="18" s="1"/>
  <c r="C97" i="18" s="1"/>
  <c r="H20" i="18"/>
  <c r="B54" i="18" s="1"/>
  <c r="C58" i="18" s="1"/>
  <c r="C20" i="18"/>
  <c r="C39" i="18" s="1"/>
  <c r="J17" i="18"/>
  <c r="B121" i="18" s="1"/>
  <c r="C122" i="18" s="1"/>
  <c r="I17" i="18"/>
  <c r="B82" i="18" s="1"/>
  <c r="C83" i="18" s="1"/>
  <c r="H17" i="18"/>
  <c r="B43" i="18" s="1"/>
  <c r="C44" i="18" s="1"/>
  <c r="C16" i="18"/>
  <c r="C14" i="18"/>
  <c r="J13" i="18"/>
  <c r="I13" i="18"/>
  <c r="H13" i="18"/>
  <c r="L12" i="18"/>
  <c r="L11" i="18"/>
  <c r="L10" i="18"/>
  <c r="L9" i="18"/>
  <c r="L8" i="18"/>
  <c r="C8" i="18"/>
  <c r="L7" i="18"/>
  <c r="C6" i="18"/>
  <c r="C4" i="18"/>
  <c r="C2" i="18"/>
  <c r="C40" i="18" l="1"/>
  <c r="C79" i="18"/>
  <c r="C146" i="18"/>
  <c r="C118" i="18"/>
  <c r="C93" i="18"/>
  <c r="C107" i="18"/>
  <c r="C54" i="18"/>
  <c r="C68" i="18"/>
  <c r="C132" i="18"/>
  <c r="C950" i="17"/>
  <c r="C948" i="17"/>
  <c r="C946" i="17"/>
  <c r="C944" i="17"/>
  <c r="C942" i="17"/>
  <c r="C940" i="17"/>
  <c r="C938" i="17"/>
  <c r="C936" i="17"/>
  <c r="C6" i="17"/>
  <c r="C4" i="17"/>
  <c r="C2" i="17"/>
  <c r="C4" i="16" l="1"/>
  <c r="C2" i="16"/>
  <c r="C196" i="16"/>
  <c r="C192" i="16"/>
  <c r="C188" i="16"/>
  <c r="C194" i="16"/>
  <c r="C190" i="16"/>
  <c r="C186" i="16"/>
  <c r="C182" i="16"/>
  <c r="J17" i="16" l="1"/>
  <c r="B121" i="16" s="1"/>
  <c r="C122" i="16" s="1"/>
  <c r="I17" i="16"/>
  <c r="B82" i="16" s="1"/>
  <c r="C83" i="16" s="1"/>
  <c r="H17" i="16"/>
  <c r="B43" i="16" s="1"/>
  <c r="C44" i="16" s="1"/>
  <c r="Z17" i="17"/>
  <c r="B877" i="17" s="1"/>
  <c r="C878" i="17" s="1"/>
  <c r="Y17" i="17"/>
  <c r="B838" i="17" s="1"/>
  <c r="C839" i="17" s="1"/>
  <c r="X17" i="17"/>
  <c r="B795" i="17" s="1"/>
  <c r="C796" i="17" s="1"/>
  <c r="W17" i="17"/>
  <c r="B756" i="17" s="1"/>
  <c r="C757" i="17" s="1"/>
  <c r="V17" i="17"/>
  <c r="B717" i="17" s="1"/>
  <c r="C718" i="17" s="1"/>
  <c r="U17" i="17"/>
  <c r="B678" i="17" s="1"/>
  <c r="C679" i="17" s="1"/>
  <c r="T17" i="17"/>
  <c r="B635" i="17" s="1"/>
  <c r="C636" i="17" s="1"/>
  <c r="S17" i="17"/>
  <c r="B592" i="17" s="1"/>
  <c r="C593" i="17" s="1"/>
  <c r="R17" i="17"/>
  <c r="B549" i="17" s="1"/>
  <c r="C550" i="17" s="1"/>
  <c r="Q17" i="17"/>
  <c r="B510" i="17" s="1"/>
  <c r="C511" i="17" s="1"/>
  <c r="P17" i="17"/>
  <c r="B471" i="17" s="1"/>
  <c r="C472" i="17" s="1"/>
  <c r="O17" i="17"/>
  <c r="B432" i="17" s="1"/>
  <c r="C433" i="17" s="1"/>
  <c r="N17" i="17"/>
  <c r="B389" i="17" s="1"/>
  <c r="C390" i="17" s="1"/>
  <c r="M17" i="17"/>
  <c r="B346" i="17" s="1"/>
  <c r="C347" i="17" s="1"/>
  <c r="L17" i="17"/>
  <c r="B303" i="17" s="1"/>
  <c r="C304" i="17" s="1"/>
  <c r="K17" i="17"/>
  <c r="B264" i="17" s="1"/>
  <c r="C265" i="17" s="1"/>
  <c r="J17" i="17"/>
  <c r="B221" i="17" s="1"/>
  <c r="C222" i="17" s="1"/>
  <c r="I17" i="17"/>
  <c r="B178" i="17" s="1"/>
  <c r="C179" i="17" s="1"/>
  <c r="H17" i="17"/>
  <c r="C10" i="16"/>
  <c r="C18" i="16"/>
  <c r="B23" i="16"/>
  <c r="C23" i="16" s="1"/>
  <c r="C2361" i="16"/>
  <c r="C2355" i="16"/>
  <c r="C2225" i="16"/>
  <c r="C2219" i="16"/>
  <c r="C2089" i="16"/>
  <c r="C2083" i="16"/>
  <c r="C1953" i="16"/>
  <c r="C1947" i="16"/>
  <c r="C1817" i="16"/>
  <c r="C1811" i="16"/>
  <c r="C1681" i="16"/>
  <c r="C1675" i="16"/>
  <c r="C1545" i="16"/>
  <c r="C1539" i="16"/>
  <c r="C1409" i="16"/>
  <c r="C1403" i="16"/>
  <c r="C1001" i="16"/>
  <c r="C995" i="16"/>
  <c r="C865" i="16"/>
  <c r="C859" i="16"/>
  <c r="C184" i="16"/>
  <c r="C180" i="16"/>
  <c r="C179" i="16"/>
  <c r="C178" i="16"/>
  <c r="C169" i="16"/>
  <c r="B169" i="16"/>
  <c r="C173" i="16" s="1"/>
  <c r="C167" i="16"/>
  <c r="C166" i="16"/>
  <c r="C157" i="16"/>
  <c r="B157" i="16"/>
  <c r="C161" i="16" s="1"/>
  <c r="C155" i="16"/>
  <c r="B148" i="16"/>
  <c r="C154" i="16" s="1"/>
  <c r="B147" i="16"/>
  <c r="C145" i="16"/>
  <c r="B134" i="16"/>
  <c r="C144" i="16" s="1"/>
  <c r="B133" i="16"/>
  <c r="C140" i="16" s="1"/>
  <c r="C131" i="16"/>
  <c r="B123" i="16"/>
  <c r="C130" i="16" s="1"/>
  <c r="B122" i="16"/>
  <c r="C126" i="16" s="1"/>
  <c r="B120" i="16"/>
  <c r="B119" i="16"/>
  <c r="B118" i="16"/>
  <c r="C116" i="16"/>
  <c r="B109" i="16"/>
  <c r="C115" i="16" s="1"/>
  <c r="B108" i="16"/>
  <c r="C106" i="16"/>
  <c r="B95" i="16"/>
  <c r="C105" i="16" s="1"/>
  <c r="B94" i="16"/>
  <c r="C101" i="16" s="1"/>
  <c r="C92" i="16"/>
  <c r="B84" i="16"/>
  <c r="C91" i="16" s="1"/>
  <c r="B83" i="16"/>
  <c r="C87" i="16" s="1"/>
  <c r="B81" i="16"/>
  <c r="B80" i="16"/>
  <c r="B79" i="16"/>
  <c r="C77" i="16"/>
  <c r="B70" i="16"/>
  <c r="C76" i="16" s="1"/>
  <c r="B69" i="16"/>
  <c r="C67" i="16"/>
  <c r="B56" i="16"/>
  <c r="C66" i="16" s="1"/>
  <c r="B55" i="16"/>
  <c r="C62" i="16" s="1"/>
  <c r="C53" i="16"/>
  <c r="B45" i="16"/>
  <c r="C52" i="16" s="1"/>
  <c r="B44" i="16"/>
  <c r="C48" i="16" s="1"/>
  <c r="B42" i="16"/>
  <c r="B41" i="16"/>
  <c r="B40" i="16"/>
  <c r="C37" i="16"/>
  <c r="C35" i="16"/>
  <c r="C33" i="16"/>
  <c r="C32" i="16"/>
  <c r="C117" i="16" s="1"/>
  <c r="C31" i="16"/>
  <c r="C29" i="16"/>
  <c r="C27" i="16"/>
  <c r="C26" i="16"/>
  <c r="C78" i="16" s="1"/>
  <c r="C25" i="16"/>
  <c r="J23" i="16"/>
  <c r="B146" i="16" s="1"/>
  <c r="C150" i="16" s="1"/>
  <c r="I23" i="16"/>
  <c r="B107" i="16" s="1"/>
  <c r="C111" i="16" s="1"/>
  <c r="H23" i="16"/>
  <c r="B68" i="16" s="1"/>
  <c r="C72" i="16" s="1"/>
  <c r="C21" i="16"/>
  <c r="J20" i="16"/>
  <c r="B132" i="16" s="1"/>
  <c r="C136" i="16" s="1"/>
  <c r="I20" i="16"/>
  <c r="B93" i="16" s="1"/>
  <c r="C97" i="16" s="1"/>
  <c r="H20" i="16"/>
  <c r="B54" i="16" s="1"/>
  <c r="C58" i="16" s="1"/>
  <c r="C20" i="16"/>
  <c r="C39" i="16" s="1"/>
  <c r="C16" i="16"/>
  <c r="C14" i="16"/>
  <c r="J13" i="16"/>
  <c r="I13" i="16"/>
  <c r="H13" i="16"/>
  <c r="L12" i="16"/>
  <c r="L11" i="16"/>
  <c r="L10" i="16"/>
  <c r="L9" i="16"/>
  <c r="L8" i="16"/>
  <c r="C8" i="16"/>
  <c r="L7" i="16"/>
  <c r="C6" i="16"/>
  <c r="C18" i="17"/>
  <c r="C23" i="17"/>
  <c r="B60" i="17"/>
  <c r="C59" i="17" s="1"/>
  <c r="B54" i="17"/>
  <c r="C53" i="17" s="1"/>
  <c r="B42" i="17"/>
  <c r="C41" i="17" s="1"/>
  <c r="B35" i="17"/>
  <c r="C35" i="17" s="1"/>
  <c r="B29" i="17"/>
  <c r="C29" i="17" s="1"/>
  <c r="L7" i="17"/>
  <c r="L8" i="17"/>
  <c r="L9" i="17"/>
  <c r="L10" i="17"/>
  <c r="L11" i="17"/>
  <c r="L12" i="17"/>
  <c r="C427" i="17"/>
  <c r="B416" i="17"/>
  <c r="C426" i="17" s="1"/>
  <c r="B415" i="17"/>
  <c r="C422" i="17" s="1"/>
  <c r="C413" i="17"/>
  <c r="B402" i="17"/>
  <c r="C412" i="17" s="1"/>
  <c r="B401" i="17"/>
  <c r="C408" i="17" s="1"/>
  <c r="C399" i="17"/>
  <c r="B391" i="17"/>
  <c r="C398" i="17" s="1"/>
  <c r="B390" i="17"/>
  <c r="C394" i="17" s="1"/>
  <c r="B388" i="17"/>
  <c r="B387" i="17"/>
  <c r="B386" i="17"/>
  <c r="C384" i="17"/>
  <c r="B373" i="17"/>
  <c r="C383" i="17" s="1"/>
  <c r="B372" i="17"/>
  <c r="C379" i="17" s="1"/>
  <c r="C370" i="17"/>
  <c r="B359" i="17"/>
  <c r="C369" i="17" s="1"/>
  <c r="B358" i="17"/>
  <c r="C365" i="17" s="1"/>
  <c r="C356" i="17"/>
  <c r="B348" i="17"/>
  <c r="C355" i="17" s="1"/>
  <c r="B347" i="17"/>
  <c r="C351" i="17" s="1"/>
  <c r="B345" i="17"/>
  <c r="B344" i="17"/>
  <c r="B343" i="17"/>
  <c r="C341" i="17"/>
  <c r="B330" i="17"/>
  <c r="C340" i="17" s="1"/>
  <c r="B329" i="17"/>
  <c r="C336" i="17" s="1"/>
  <c r="C327" i="17"/>
  <c r="B316" i="17"/>
  <c r="C326" i="17" s="1"/>
  <c r="B315" i="17"/>
  <c r="C322" i="17" s="1"/>
  <c r="C313" i="17"/>
  <c r="B305" i="17"/>
  <c r="C312" i="17" s="1"/>
  <c r="B304" i="17"/>
  <c r="C308" i="17" s="1"/>
  <c r="B302" i="17"/>
  <c r="B301" i="17"/>
  <c r="B300" i="17"/>
  <c r="C298" i="17"/>
  <c r="B291" i="17"/>
  <c r="C297" i="17" s="1"/>
  <c r="B290" i="17"/>
  <c r="C288" i="17"/>
  <c r="B277" i="17"/>
  <c r="C287" i="17" s="1"/>
  <c r="B276" i="17"/>
  <c r="C283" i="17" s="1"/>
  <c r="C274" i="17"/>
  <c r="B266" i="17"/>
  <c r="C273" i="17" s="1"/>
  <c r="B265" i="17"/>
  <c r="C269" i="17" s="1"/>
  <c r="B263" i="17"/>
  <c r="B262" i="17"/>
  <c r="B261" i="17"/>
  <c r="C259" i="17"/>
  <c r="B248" i="17"/>
  <c r="C258" i="17" s="1"/>
  <c r="B247" i="17"/>
  <c r="C254" i="17" s="1"/>
  <c r="C245" i="17"/>
  <c r="B234" i="17"/>
  <c r="C244" i="17" s="1"/>
  <c r="B233" i="17"/>
  <c r="C240" i="17" s="1"/>
  <c r="C231" i="17"/>
  <c r="B223" i="17"/>
  <c r="C230" i="17" s="1"/>
  <c r="B222" i="17"/>
  <c r="C226" i="17" s="1"/>
  <c r="B220" i="17"/>
  <c r="B219" i="17"/>
  <c r="B218" i="17"/>
  <c r="C216" i="17"/>
  <c r="B205" i="17"/>
  <c r="C215" i="17" s="1"/>
  <c r="B204" i="17"/>
  <c r="C211" i="17" s="1"/>
  <c r="C202" i="17"/>
  <c r="B191" i="17"/>
  <c r="C201" i="17" s="1"/>
  <c r="B190" i="17"/>
  <c r="C197" i="17" s="1"/>
  <c r="C188" i="17"/>
  <c r="B180" i="17"/>
  <c r="C187" i="17" s="1"/>
  <c r="B179" i="17"/>
  <c r="C183" i="17" s="1"/>
  <c r="B177" i="17"/>
  <c r="B176" i="17"/>
  <c r="B175" i="17"/>
  <c r="C173" i="17"/>
  <c r="B166" i="17"/>
  <c r="C172" i="17" s="1"/>
  <c r="B165" i="17"/>
  <c r="C163" i="17"/>
  <c r="B152" i="17"/>
  <c r="C162" i="17" s="1"/>
  <c r="B151" i="17"/>
  <c r="C158" i="17" s="1"/>
  <c r="C149" i="17"/>
  <c r="B141" i="17"/>
  <c r="C148" i="17" s="1"/>
  <c r="B140" i="17"/>
  <c r="C144" i="17" s="1"/>
  <c r="B138" i="17"/>
  <c r="B137" i="17"/>
  <c r="B136" i="17"/>
  <c r="H13" i="17"/>
  <c r="I13" i="17"/>
  <c r="J13" i="17"/>
  <c r="K13" i="17"/>
  <c r="L13" i="17"/>
  <c r="M13" i="17"/>
  <c r="N13" i="17"/>
  <c r="B139" i="17"/>
  <c r="C140" i="17" s="1"/>
  <c r="H20" i="17"/>
  <c r="B150" i="17" s="1"/>
  <c r="C154" i="17" s="1"/>
  <c r="I20" i="17"/>
  <c r="B189" i="17" s="1"/>
  <c r="C193" i="17" s="1"/>
  <c r="J20" i="17"/>
  <c r="B232" i="17" s="1"/>
  <c r="C236" i="17" s="1"/>
  <c r="K20" i="17"/>
  <c r="B275" i="17" s="1"/>
  <c r="C279" i="17" s="1"/>
  <c r="L20" i="17"/>
  <c r="B314" i="17" s="1"/>
  <c r="C318" i="17" s="1"/>
  <c r="M20" i="17"/>
  <c r="B357" i="17" s="1"/>
  <c r="C361" i="17" s="1"/>
  <c r="N20" i="17"/>
  <c r="B400" i="17" s="1"/>
  <c r="C404" i="17" s="1"/>
  <c r="H23" i="17"/>
  <c r="B164" i="17" s="1"/>
  <c r="C168" i="17" s="1"/>
  <c r="I23" i="17"/>
  <c r="B203" i="17" s="1"/>
  <c r="C207" i="17" s="1"/>
  <c r="J23" i="17"/>
  <c r="B246" i="17" s="1"/>
  <c r="C250" i="17" s="1"/>
  <c r="K23" i="17"/>
  <c r="B289" i="17" s="1"/>
  <c r="C293" i="17" s="1"/>
  <c r="L23" i="17"/>
  <c r="B328" i="17" s="1"/>
  <c r="C332" i="17" s="1"/>
  <c r="M23" i="17"/>
  <c r="B371" i="17" s="1"/>
  <c r="C375" i="17" s="1"/>
  <c r="N23" i="17"/>
  <c r="B414" i="17" s="1"/>
  <c r="C418" i="17" s="1"/>
  <c r="C61" i="17"/>
  <c r="C57" i="17"/>
  <c r="C56" i="17"/>
  <c r="C385" i="17" s="1"/>
  <c r="C55" i="17"/>
  <c r="C51" i="17"/>
  <c r="C50" i="17"/>
  <c r="C342" i="17" s="1"/>
  <c r="C49" i="17"/>
  <c r="C47" i="17"/>
  <c r="C45" i="17"/>
  <c r="C44" i="17"/>
  <c r="C299" i="17" s="1"/>
  <c r="C43" i="17"/>
  <c r="C39" i="17"/>
  <c r="C38" i="17"/>
  <c r="C260" i="17" s="1"/>
  <c r="C37" i="17"/>
  <c r="C33" i="17"/>
  <c r="C32" i="17"/>
  <c r="C217" i="17" s="1"/>
  <c r="C31" i="17"/>
  <c r="C27" i="17"/>
  <c r="C26" i="17"/>
  <c r="C174" i="17" s="1"/>
  <c r="C25" i="17"/>
  <c r="C21" i="17"/>
  <c r="C20" i="17"/>
  <c r="C135" i="17" s="1"/>
  <c r="C3123" i="17"/>
  <c r="C3117" i="17"/>
  <c r="C2987" i="17"/>
  <c r="C2981" i="17"/>
  <c r="C2851" i="17"/>
  <c r="C2845" i="17"/>
  <c r="C2715" i="17"/>
  <c r="C2709" i="17"/>
  <c r="C2579" i="17"/>
  <c r="C2573" i="17"/>
  <c r="C2443" i="17"/>
  <c r="C2437" i="17"/>
  <c r="C2307" i="17"/>
  <c r="C2301" i="17"/>
  <c r="C2171" i="17"/>
  <c r="C2165" i="17"/>
  <c r="C1763" i="17"/>
  <c r="C1757" i="17"/>
  <c r="C1627" i="17"/>
  <c r="C1621" i="17"/>
  <c r="C934" i="17"/>
  <c r="C933" i="17"/>
  <c r="C932" i="17"/>
  <c r="C924" i="17"/>
  <c r="B924" i="17"/>
  <c r="C928" i="17" s="1"/>
  <c r="C922" i="17"/>
  <c r="C921" i="17"/>
  <c r="C913" i="17"/>
  <c r="B913" i="17"/>
  <c r="C917" i="17" s="1"/>
  <c r="C911" i="17"/>
  <c r="B904" i="17"/>
  <c r="C910" i="17" s="1"/>
  <c r="B903" i="17"/>
  <c r="C901" i="17"/>
  <c r="B890" i="17"/>
  <c r="C900" i="17" s="1"/>
  <c r="B889" i="17"/>
  <c r="C896" i="17" s="1"/>
  <c r="C887" i="17"/>
  <c r="B879" i="17"/>
  <c r="C886" i="17" s="1"/>
  <c r="B878" i="17"/>
  <c r="C882" i="17" s="1"/>
  <c r="B876" i="17"/>
  <c r="B875" i="17"/>
  <c r="B874" i="17"/>
  <c r="C872" i="17"/>
  <c r="B865" i="17"/>
  <c r="C871" i="17" s="1"/>
  <c r="B864" i="17"/>
  <c r="C862" i="17"/>
  <c r="B851" i="17"/>
  <c r="C861" i="17" s="1"/>
  <c r="B850" i="17"/>
  <c r="C857" i="17" s="1"/>
  <c r="C848" i="17"/>
  <c r="B840" i="17"/>
  <c r="C847" i="17" s="1"/>
  <c r="B839" i="17"/>
  <c r="C843" i="17" s="1"/>
  <c r="B837" i="17"/>
  <c r="B836" i="17"/>
  <c r="B835" i="17"/>
  <c r="C833" i="17"/>
  <c r="B822" i="17"/>
  <c r="C832" i="17" s="1"/>
  <c r="B821" i="17"/>
  <c r="C828" i="17" s="1"/>
  <c r="C819" i="17"/>
  <c r="B808" i="17"/>
  <c r="C818" i="17" s="1"/>
  <c r="B807" i="17"/>
  <c r="C814" i="17" s="1"/>
  <c r="C805" i="17"/>
  <c r="B797" i="17"/>
  <c r="C804" i="17" s="1"/>
  <c r="B796" i="17"/>
  <c r="C800" i="17" s="1"/>
  <c r="B794" i="17"/>
  <c r="B793" i="17"/>
  <c r="B792" i="17"/>
  <c r="C790" i="17"/>
  <c r="B783" i="17"/>
  <c r="C789" i="17" s="1"/>
  <c r="B782" i="17"/>
  <c r="C780" i="17"/>
  <c r="B769" i="17"/>
  <c r="C779" i="17" s="1"/>
  <c r="B768" i="17"/>
  <c r="C775" i="17" s="1"/>
  <c r="C766" i="17"/>
  <c r="B758" i="17"/>
  <c r="C765" i="17" s="1"/>
  <c r="B757" i="17"/>
  <c r="C761" i="17" s="1"/>
  <c r="B755" i="17"/>
  <c r="B754" i="17"/>
  <c r="B753" i="17"/>
  <c r="C751" i="17"/>
  <c r="B744" i="17"/>
  <c r="C750" i="17" s="1"/>
  <c r="B743" i="17"/>
  <c r="C741" i="17"/>
  <c r="B730" i="17"/>
  <c r="C740" i="17" s="1"/>
  <c r="B729" i="17"/>
  <c r="C736" i="17" s="1"/>
  <c r="C727" i="17"/>
  <c r="B719" i="17"/>
  <c r="C726" i="17" s="1"/>
  <c r="B718" i="17"/>
  <c r="C722" i="17" s="1"/>
  <c r="B716" i="17"/>
  <c r="B715" i="17"/>
  <c r="B714" i="17"/>
  <c r="C712" i="17"/>
  <c r="B705" i="17"/>
  <c r="C711" i="17" s="1"/>
  <c r="B704" i="17"/>
  <c r="C702" i="17"/>
  <c r="B691" i="17"/>
  <c r="C701" i="17" s="1"/>
  <c r="B690" i="17"/>
  <c r="C697" i="17" s="1"/>
  <c r="C688" i="17"/>
  <c r="B680" i="17"/>
  <c r="C687" i="17" s="1"/>
  <c r="B679" i="17"/>
  <c r="C683" i="17" s="1"/>
  <c r="B677" i="17"/>
  <c r="B676" i="17"/>
  <c r="B675" i="17"/>
  <c r="C673" i="17"/>
  <c r="B662" i="17"/>
  <c r="C672" i="17" s="1"/>
  <c r="B661" i="17"/>
  <c r="C668" i="17" s="1"/>
  <c r="C659" i="17"/>
  <c r="B648" i="17"/>
  <c r="C658" i="17" s="1"/>
  <c r="B647" i="17"/>
  <c r="C654" i="17" s="1"/>
  <c r="C645" i="17"/>
  <c r="B637" i="17"/>
  <c r="C644" i="17" s="1"/>
  <c r="B636" i="17"/>
  <c r="C640" i="17" s="1"/>
  <c r="B634" i="17"/>
  <c r="B633" i="17"/>
  <c r="B632" i="17"/>
  <c r="C630" i="17"/>
  <c r="B619" i="17"/>
  <c r="C629" i="17" s="1"/>
  <c r="B618" i="17"/>
  <c r="C625" i="17" s="1"/>
  <c r="C616" i="17"/>
  <c r="B605" i="17"/>
  <c r="C615" i="17" s="1"/>
  <c r="B604" i="17"/>
  <c r="C611" i="17" s="1"/>
  <c r="C602" i="17"/>
  <c r="B594" i="17"/>
  <c r="C601" i="17" s="1"/>
  <c r="B593" i="17"/>
  <c r="C597" i="17" s="1"/>
  <c r="B591" i="17"/>
  <c r="B590" i="17"/>
  <c r="B589" i="17"/>
  <c r="C587" i="17"/>
  <c r="B576" i="17"/>
  <c r="C586" i="17" s="1"/>
  <c r="B575" i="17"/>
  <c r="C582" i="17" s="1"/>
  <c r="C573" i="17"/>
  <c r="B562" i="17"/>
  <c r="C572" i="17" s="1"/>
  <c r="B561" i="17"/>
  <c r="C568" i="17" s="1"/>
  <c r="C559" i="17"/>
  <c r="B551" i="17"/>
  <c r="C558" i="17" s="1"/>
  <c r="B550" i="17"/>
  <c r="C554" i="17" s="1"/>
  <c r="B548" i="17"/>
  <c r="B547" i="17"/>
  <c r="B546" i="17"/>
  <c r="C544" i="17"/>
  <c r="B537" i="17"/>
  <c r="C543" i="17" s="1"/>
  <c r="B536" i="17"/>
  <c r="C534" i="17"/>
  <c r="B523" i="17"/>
  <c r="C533" i="17" s="1"/>
  <c r="B522" i="17"/>
  <c r="C529" i="17" s="1"/>
  <c r="C520" i="17"/>
  <c r="B512" i="17"/>
  <c r="C519" i="17" s="1"/>
  <c r="B511" i="17"/>
  <c r="C515" i="17" s="1"/>
  <c r="B509" i="17"/>
  <c r="B508" i="17"/>
  <c r="B507" i="17"/>
  <c r="C505" i="17"/>
  <c r="B498" i="17"/>
  <c r="C504" i="17" s="1"/>
  <c r="B497" i="17"/>
  <c r="C495" i="17"/>
  <c r="B484" i="17"/>
  <c r="C494" i="17" s="1"/>
  <c r="B483" i="17"/>
  <c r="C490" i="17" s="1"/>
  <c r="C481" i="17"/>
  <c r="B473" i="17"/>
  <c r="C480" i="17" s="1"/>
  <c r="B472" i="17"/>
  <c r="C476" i="17" s="1"/>
  <c r="B470" i="17"/>
  <c r="B469" i="17"/>
  <c r="B468" i="17"/>
  <c r="C466" i="17"/>
  <c r="B459" i="17"/>
  <c r="C465" i="17" s="1"/>
  <c r="B458" i="17"/>
  <c r="C456" i="17"/>
  <c r="B445" i="17"/>
  <c r="C455" i="17" s="1"/>
  <c r="B444" i="17"/>
  <c r="C451" i="17" s="1"/>
  <c r="C442" i="17"/>
  <c r="B434" i="17"/>
  <c r="C441" i="17" s="1"/>
  <c r="B433" i="17"/>
  <c r="C437" i="17" s="1"/>
  <c r="B431" i="17"/>
  <c r="B430" i="17"/>
  <c r="B429" i="17"/>
  <c r="C133" i="17"/>
  <c r="C131" i="17"/>
  <c r="C129" i="17"/>
  <c r="C128" i="17"/>
  <c r="C873" i="17" s="1"/>
  <c r="C127" i="17"/>
  <c r="C125" i="17"/>
  <c r="C123" i="17"/>
  <c r="C122" i="17"/>
  <c r="C834" i="17" s="1"/>
  <c r="C121" i="17"/>
  <c r="C119" i="17"/>
  <c r="C117" i="17"/>
  <c r="C116" i="17"/>
  <c r="C791" i="17" s="1"/>
  <c r="C115" i="17"/>
  <c r="B114" i="17"/>
  <c r="C113" i="17" s="1"/>
  <c r="C111" i="17"/>
  <c r="C110" i="17"/>
  <c r="C752" i="17" s="1"/>
  <c r="C109" i="17"/>
  <c r="C107" i="17"/>
  <c r="C105" i="17"/>
  <c r="C104" i="17"/>
  <c r="C713" i="17" s="1"/>
  <c r="C103" i="17"/>
  <c r="B101" i="17"/>
  <c r="C101" i="17" s="1"/>
  <c r="C99" i="17"/>
  <c r="C98" i="17"/>
  <c r="C674" i="17" s="1"/>
  <c r="C97" i="17"/>
  <c r="C95" i="17"/>
  <c r="C93" i="17"/>
  <c r="C92" i="17"/>
  <c r="C631" i="17" s="1"/>
  <c r="C91" i="17"/>
  <c r="C89" i="17"/>
  <c r="C87" i="17"/>
  <c r="C86" i="17"/>
  <c r="C588" i="17" s="1"/>
  <c r="C85" i="17"/>
  <c r="B83" i="17"/>
  <c r="C83" i="17" s="1"/>
  <c r="C81" i="17"/>
  <c r="C80" i="17"/>
  <c r="C545" i="17" s="1"/>
  <c r="C79" i="17"/>
  <c r="B77" i="17"/>
  <c r="C77" i="17" s="1"/>
  <c r="C75" i="17"/>
  <c r="C74" i="17"/>
  <c r="C506" i="17" s="1"/>
  <c r="C73" i="17"/>
  <c r="B72" i="17"/>
  <c r="C71" i="17" s="1"/>
  <c r="C69" i="17"/>
  <c r="C68" i="17"/>
  <c r="C467" i="17" s="1"/>
  <c r="C67" i="17"/>
  <c r="Z23" i="17"/>
  <c r="B902" i="17" s="1"/>
  <c r="C906" i="17" s="1"/>
  <c r="Y23" i="17"/>
  <c r="B863" i="17" s="1"/>
  <c r="C867" i="17" s="1"/>
  <c r="X23" i="17"/>
  <c r="B820" i="17" s="1"/>
  <c r="C824" i="17" s="1"/>
  <c r="W23" i="17"/>
  <c r="B781" i="17" s="1"/>
  <c r="C785" i="17" s="1"/>
  <c r="V23" i="17"/>
  <c r="B742" i="17" s="1"/>
  <c r="C746" i="17" s="1"/>
  <c r="U23" i="17"/>
  <c r="B703" i="17" s="1"/>
  <c r="C707" i="17" s="1"/>
  <c r="T23" i="17"/>
  <c r="B660" i="17" s="1"/>
  <c r="C664" i="17" s="1"/>
  <c r="S23" i="17"/>
  <c r="B617" i="17" s="1"/>
  <c r="C621" i="17" s="1"/>
  <c r="R23" i="17"/>
  <c r="B574" i="17" s="1"/>
  <c r="C578" i="17" s="1"/>
  <c r="Q23" i="17"/>
  <c r="B535" i="17" s="1"/>
  <c r="C539" i="17" s="1"/>
  <c r="P23" i="17"/>
  <c r="B496" i="17" s="1"/>
  <c r="C500" i="17" s="1"/>
  <c r="O23" i="17"/>
  <c r="B457" i="17" s="1"/>
  <c r="C461" i="17" s="1"/>
  <c r="C65" i="17"/>
  <c r="C63" i="17"/>
  <c r="Z20" i="17"/>
  <c r="B888" i="17" s="1"/>
  <c r="C892" i="17" s="1"/>
  <c r="Y20" i="17"/>
  <c r="B849" i="17" s="1"/>
  <c r="C853" i="17" s="1"/>
  <c r="X20" i="17"/>
  <c r="B806" i="17" s="1"/>
  <c r="C810" i="17" s="1"/>
  <c r="W20" i="17"/>
  <c r="B767" i="17" s="1"/>
  <c r="C771" i="17" s="1"/>
  <c r="V20" i="17"/>
  <c r="B728" i="17" s="1"/>
  <c r="C732" i="17" s="1"/>
  <c r="U20" i="17"/>
  <c r="B689" i="17" s="1"/>
  <c r="C693" i="17" s="1"/>
  <c r="T20" i="17"/>
  <c r="B646" i="17" s="1"/>
  <c r="C650" i="17" s="1"/>
  <c r="S20" i="17"/>
  <c r="B603" i="17" s="1"/>
  <c r="C607" i="17" s="1"/>
  <c r="R20" i="17"/>
  <c r="B560" i="17" s="1"/>
  <c r="C564" i="17" s="1"/>
  <c r="Q20" i="17"/>
  <c r="B521" i="17" s="1"/>
  <c r="C525" i="17" s="1"/>
  <c r="P20" i="17"/>
  <c r="B482" i="17" s="1"/>
  <c r="C486" i="17" s="1"/>
  <c r="O20" i="17"/>
  <c r="B443" i="17" s="1"/>
  <c r="C447" i="17" s="1"/>
  <c r="C62" i="17"/>
  <c r="C428" i="17" s="1"/>
  <c r="C16" i="17"/>
  <c r="C14" i="17"/>
  <c r="Z13" i="17"/>
  <c r="Y13" i="17"/>
  <c r="X13" i="17"/>
  <c r="W13" i="17"/>
  <c r="V13" i="17"/>
  <c r="U13" i="17"/>
  <c r="T13" i="17"/>
  <c r="S13" i="17"/>
  <c r="R13" i="17"/>
  <c r="Q13" i="17"/>
  <c r="P13" i="17"/>
  <c r="O13" i="17"/>
  <c r="AB12" i="17"/>
  <c r="AB11" i="17"/>
  <c r="AB10" i="17"/>
  <c r="C10" i="17"/>
  <c r="AB9" i="17"/>
  <c r="AB8" i="17"/>
  <c r="C8" i="17"/>
  <c r="AI7" i="17"/>
  <c r="AB7" i="17"/>
  <c r="AI1" i="17"/>
  <c r="AB1" i="17"/>
  <c r="C902" i="17" l="1"/>
  <c r="C888" i="17"/>
  <c r="C874" i="17"/>
  <c r="C863" i="17"/>
  <c r="C849" i="17"/>
  <c r="C835" i="17"/>
  <c r="C806" i="17"/>
  <c r="C820" i="17"/>
  <c r="C792" i="17"/>
  <c r="C781" i="17"/>
  <c r="C767" i="17"/>
  <c r="C753" i="17"/>
  <c r="C728" i="17"/>
  <c r="C742" i="17"/>
  <c r="C714" i="17"/>
  <c r="C703" i="17"/>
  <c r="C689" i="17"/>
  <c r="C675" i="17"/>
  <c r="C646" i="17"/>
  <c r="C660" i="17"/>
  <c r="C632" i="17"/>
  <c r="C357" i="17"/>
  <c r="C300" i="17"/>
  <c r="C414" i="17"/>
  <c r="C146" i="16"/>
  <c r="C68" i="16"/>
  <c r="C54" i="16"/>
  <c r="C93" i="16"/>
  <c r="C107" i="16"/>
  <c r="C132" i="16"/>
  <c r="C40" i="16"/>
  <c r="C79" i="16"/>
  <c r="C118" i="16"/>
  <c r="C371" i="17"/>
  <c r="C314" i="17"/>
  <c r="C343" i="17"/>
  <c r="C400" i="17"/>
  <c r="C328" i="17"/>
  <c r="C386" i="17"/>
  <c r="C164" i="17"/>
  <c r="C289" i="17"/>
  <c r="C246" i="17"/>
  <c r="C203" i="17"/>
  <c r="C136" i="17"/>
  <c r="C175" i="17"/>
  <c r="C218" i="17"/>
  <c r="C261" i="17"/>
  <c r="C150" i="17"/>
  <c r="C189" i="17"/>
  <c r="C232" i="17"/>
  <c r="C275" i="17"/>
  <c r="C468" i="17"/>
  <c r="C496" i="17"/>
  <c r="C589" i="17"/>
  <c r="C507" i="17"/>
  <c r="C521" i="17"/>
  <c r="C603" i="17"/>
  <c r="C482" i="17"/>
  <c r="C560" i="17"/>
  <c r="C457" i="17"/>
  <c r="C574" i="17"/>
  <c r="C429" i="17"/>
  <c r="C546" i="17"/>
  <c r="C443" i="17"/>
  <c r="C535" i="17"/>
  <c r="C617" i="17"/>
  <c r="B151" i="11"/>
  <c r="C20" i="11"/>
  <c r="C26" i="11"/>
  <c r="C32" i="11"/>
  <c r="C196" i="11"/>
  <c r="C354" i="12"/>
  <c r="C239" i="12"/>
  <c r="C233" i="12"/>
  <c r="C248" i="11"/>
  <c r="C244" i="11"/>
  <c r="C251" i="11"/>
  <c r="C235" i="11"/>
  <c r="C231" i="11"/>
  <c r="C222" i="11"/>
  <c r="C218" i="11"/>
  <c r="C210" i="11"/>
  <c r="C206" i="11"/>
  <c r="C11" i="12" l="1"/>
  <c r="C195" i="11"/>
  <c r="C194" i="11"/>
  <c r="C193" i="11"/>
  <c r="C189" i="11"/>
  <c r="C181" i="11"/>
  <c r="C179" i="11"/>
  <c r="C178" i="11"/>
  <c r="C174" i="11"/>
  <c r="C166" i="11"/>
  <c r="C151" i="11"/>
  <c r="C137" i="11"/>
  <c r="C123" i="11"/>
  <c r="C108" i="11"/>
  <c r="C94" i="11"/>
  <c r="C80" i="11"/>
  <c r="C65" i="11"/>
  <c r="C51" i="11"/>
  <c r="C37" i="11"/>
  <c r="C197" i="11"/>
  <c r="C164" i="11"/>
  <c r="C163" i="11"/>
  <c r="C159" i="11"/>
  <c r="C150" i="11"/>
  <c r="C149" i="11"/>
  <c r="C145" i="11"/>
  <c r="C136" i="11"/>
  <c r="C135" i="11"/>
  <c r="C131" i="11"/>
  <c r="C121" i="11"/>
  <c r="C120" i="11"/>
  <c r="C116" i="11"/>
  <c r="C107" i="11"/>
  <c r="C106" i="11"/>
  <c r="C102" i="11"/>
  <c r="C93" i="11"/>
  <c r="C92" i="11"/>
  <c r="C88" i="11"/>
  <c r="C78" i="11"/>
  <c r="C77" i="11"/>
  <c r="C73" i="11"/>
  <c r="C64" i="11"/>
  <c r="C63" i="11"/>
  <c r="C59" i="11"/>
  <c r="C55" i="11"/>
  <c r="C50" i="11"/>
  <c r="C49" i="11"/>
  <c r="C45" i="11"/>
  <c r="C98" i="12"/>
  <c r="C55" i="12"/>
  <c r="C15" i="8"/>
  <c r="C347" i="8"/>
  <c r="C333" i="8"/>
  <c r="C319" i="8"/>
  <c r="C304" i="8"/>
  <c r="C290" i="8"/>
  <c r="C276" i="8"/>
  <c r="C1651" i="15"/>
  <c r="C1637" i="15"/>
  <c r="C1623" i="15"/>
  <c r="C1609" i="15"/>
  <c r="C1595" i="15"/>
  <c r="C1580" i="15"/>
  <c r="C1566" i="15"/>
  <c r="C1552" i="15"/>
  <c r="C1516" i="15"/>
  <c r="C1502" i="15"/>
  <c r="C1488" i="15"/>
  <c r="C1474" i="15"/>
  <c r="C1460" i="15"/>
  <c r="C1445" i="15"/>
  <c r="C1431" i="15"/>
  <c r="C1417" i="15"/>
  <c r="C1381" i="15"/>
  <c r="C1367" i="15"/>
  <c r="C1353" i="15"/>
  <c r="C1339" i="15"/>
  <c r="C1325" i="15"/>
  <c r="C1310" i="15"/>
  <c r="C1296" i="15"/>
  <c r="C1282" i="15"/>
  <c r="C1246" i="15"/>
  <c r="C1232" i="15"/>
  <c r="C1218" i="15"/>
  <c r="C1204" i="15"/>
  <c r="C1190" i="15"/>
  <c r="C1175" i="15"/>
  <c r="C1161" i="15"/>
  <c r="C1147" i="15"/>
  <c r="C1111" i="15"/>
  <c r="C1097" i="15"/>
  <c r="C1083" i="15"/>
  <c r="C1069" i="15"/>
  <c r="C1055" i="15"/>
  <c r="C1040" i="15"/>
  <c r="C1026" i="15"/>
  <c r="C1012" i="15"/>
  <c r="C963" i="15"/>
  <c r="C949" i="15"/>
  <c r="C935" i="15"/>
  <c r="C921" i="15"/>
  <c r="C907" i="15"/>
  <c r="C875" i="15"/>
  <c r="C861" i="15"/>
  <c r="C847" i="15"/>
  <c r="C833" i="15"/>
  <c r="C819" i="15"/>
  <c r="C787" i="15"/>
  <c r="C773" i="15"/>
  <c r="C759" i="15"/>
  <c r="C745" i="15"/>
  <c r="C731" i="15"/>
  <c r="C699" i="15"/>
  <c r="C685" i="15"/>
  <c r="C671" i="15"/>
  <c r="C657" i="15"/>
  <c r="C643" i="15"/>
  <c r="C611" i="15"/>
  <c r="C597" i="15"/>
  <c r="C583" i="15"/>
  <c r="C569" i="15"/>
  <c r="C555" i="15"/>
  <c r="C523" i="15"/>
  <c r="C509" i="15"/>
  <c r="C495" i="15"/>
  <c r="C481" i="15"/>
  <c r="C467" i="15"/>
  <c r="C435" i="15"/>
  <c r="C421" i="15"/>
  <c r="C407" i="15"/>
  <c r="C393" i="15"/>
  <c r="C379" i="15"/>
  <c r="C347" i="15"/>
  <c r="C333" i="15"/>
  <c r="C319" i="15"/>
  <c r="C305" i="15"/>
  <c r="C291" i="15"/>
  <c r="C259" i="15"/>
  <c r="C245" i="15"/>
  <c r="C231" i="15"/>
  <c r="C217" i="15"/>
  <c r="C203" i="15"/>
  <c r="C171" i="15"/>
  <c r="C157" i="15"/>
  <c r="C143" i="15"/>
  <c r="C129" i="15"/>
  <c r="C115" i="15"/>
  <c r="C83" i="15"/>
  <c r="C69" i="15"/>
  <c r="C55" i="15"/>
  <c r="C41" i="15"/>
  <c r="C27" i="15"/>
  <c r="C311" i="12"/>
  <c r="C342" i="12"/>
  <c r="C341" i="12"/>
  <c r="C340" i="12"/>
  <c r="C336" i="12"/>
  <c r="C328" i="12"/>
  <c r="C326" i="12"/>
  <c r="C325" i="12"/>
  <c r="C321" i="12"/>
  <c r="C313" i="12"/>
  <c r="C146" i="10"/>
  <c r="C145" i="10"/>
  <c r="C144" i="10"/>
  <c r="C140" i="10"/>
  <c r="C132" i="10"/>
  <c r="C130" i="10"/>
  <c r="C129" i="10"/>
  <c r="C125" i="10"/>
  <c r="C117" i="10"/>
  <c r="B84" i="9"/>
  <c r="C88" i="9" s="1"/>
  <c r="B69" i="9"/>
  <c r="C98" i="9"/>
  <c r="C97" i="9"/>
  <c r="C96" i="9"/>
  <c r="C92" i="9"/>
  <c r="C84" i="9"/>
  <c r="C82" i="9"/>
  <c r="C81" i="9"/>
  <c r="C77" i="9"/>
  <c r="C69" i="9"/>
  <c r="C73" i="9"/>
  <c r="C54" i="9"/>
  <c r="C62" i="9"/>
  <c r="C66" i="9"/>
  <c r="C67" i="9"/>
  <c r="C391" i="8"/>
  <c r="C390" i="8"/>
  <c r="C389" i="8"/>
  <c r="C385" i="8"/>
  <c r="C377" i="8"/>
  <c r="C375" i="8"/>
  <c r="C374" i="8"/>
  <c r="C370" i="8"/>
  <c r="C362" i="8"/>
  <c r="C161" i="6"/>
  <c r="C160" i="6"/>
  <c r="C159" i="6"/>
  <c r="C155" i="6"/>
  <c r="C147" i="6"/>
  <c r="C145" i="6"/>
  <c r="C144" i="6"/>
  <c r="C140" i="6"/>
  <c r="C132" i="6"/>
  <c r="B132" i="7"/>
  <c r="B117" i="7"/>
  <c r="C146" i="7"/>
  <c r="C145" i="7"/>
  <c r="C144" i="7"/>
  <c r="C140" i="7"/>
  <c r="C136" i="7"/>
  <c r="C132" i="7"/>
  <c r="C130" i="7"/>
  <c r="C129" i="7"/>
  <c r="C125" i="7"/>
  <c r="C121" i="7"/>
  <c r="C117" i="7"/>
  <c r="C294" i="5"/>
  <c r="C293" i="5"/>
  <c r="C292" i="5"/>
  <c r="C288" i="5"/>
  <c r="C284" i="5"/>
  <c r="C280" i="5"/>
  <c r="C278" i="5"/>
  <c r="C277" i="5"/>
  <c r="C273" i="5"/>
  <c r="C269" i="5"/>
  <c r="C265" i="5"/>
  <c r="B280" i="5"/>
  <c r="B265" i="5"/>
  <c r="C294" i="4"/>
  <c r="C293" i="4"/>
  <c r="C292" i="4"/>
  <c r="C288" i="4"/>
  <c r="C280" i="4"/>
  <c r="C278" i="4"/>
  <c r="C277" i="4"/>
  <c r="C273" i="4"/>
  <c r="C265" i="4"/>
  <c r="C181" i="2"/>
  <c r="C151" i="2"/>
  <c r="C137" i="2"/>
  <c r="C123" i="2"/>
  <c r="C108" i="2"/>
  <c r="C94" i="2"/>
  <c r="C80" i="2"/>
  <c r="C1639" i="15"/>
  <c r="C1625" i="15"/>
  <c r="C1611" i="15"/>
  <c r="C1597" i="15"/>
  <c r="C1583" i="15"/>
  <c r="C1568" i="15"/>
  <c r="C1554" i="15"/>
  <c r="C1540" i="15"/>
  <c r="C1504" i="15"/>
  <c r="C1490" i="15"/>
  <c r="C1476" i="15"/>
  <c r="C1462" i="15"/>
  <c r="C1448" i="15"/>
  <c r="C1433" i="15"/>
  <c r="C1419" i="15"/>
  <c r="C1405" i="15"/>
  <c r="C1369" i="15"/>
  <c r="C1355" i="15"/>
  <c r="C1341" i="15"/>
  <c r="C1327" i="15"/>
  <c r="C1313" i="15"/>
  <c r="C1298" i="15"/>
  <c r="C1284" i="15"/>
  <c r="C1270" i="15"/>
  <c r="C1234" i="15"/>
  <c r="C1220" i="15"/>
  <c r="C1206" i="15"/>
  <c r="C1192" i="15"/>
  <c r="C1178" i="15"/>
  <c r="C1163" i="15"/>
  <c r="C1149" i="15"/>
  <c r="C1135" i="15"/>
  <c r="C1099" i="15"/>
  <c r="C1085" i="15"/>
  <c r="C1071" i="15"/>
  <c r="C1057" i="15"/>
  <c r="C1043" i="15"/>
  <c r="C1028" i="15"/>
  <c r="C1014" i="15"/>
  <c r="C1000" i="15"/>
  <c r="C951" i="15"/>
  <c r="C937" i="15"/>
  <c r="C923" i="15"/>
  <c r="C909" i="15"/>
  <c r="C895" i="15"/>
  <c r="C863" i="15"/>
  <c r="C849" i="15"/>
  <c r="C835" i="15"/>
  <c r="C821" i="15"/>
  <c r="C807" i="15"/>
  <c r="C775" i="15"/>
  <c r="C761" i="15"/>
  <c r="C747" i="15"/>
  <c r="C733" i="15"/>
  <c r="C719" i="15"/>
  <c r="C687" i="15"/>
  <c r="C673" i="15"/>
  <c r="C659" i="15"/>
  <c r="C645" i="15"/>
  <c r="C631" i="15"/>
  <c r="C599" i="15"/>
  <c r="C585" i="15"/>
  <c r="C571" i="15"/>
  <c r="C557" i="15"/>
  <c r="C543" i="15"/>
  <c r="C511" i="15"/>
  <c r="C497" i="15"/>
  <c r="C483" i="15"/>
  <c r="C469" i="15"/>
  <c r="C455" i="15"/>
  <c r="C423" i="15"/>
  <c r="C409" i="15"/>
  <c r="C395" i="15"/>
  <c r="C381" i="15"/>
  <c r="C367" i="15"/>
  <c r="C335" i="15"/>
  <c r="C321" i="15"/>
  <c r="C307" i="15"/>
  <c r="C293" i="15"/>
  <c r="C279" i="15"/>
  <c r="C247" i="15"/>
  <c r="C233" i="15"/>
  <c r="C219" i="15"/>
  <c r="C205" i="15"/>
  <c r="C191" i="15"/>
  <c r="C159" i="15"/>
  <c r="C145" i="15"/>
  <c r="C131" i="15"/>
  <c r="C117" i="15"/>
  <c r="C103" i="15"/>
  <c r="C71" i="15"/>
  <c r="C57" i="15"/>
  <c r="C43" i="15"/>
  <c r="C29" i="15"/>
  <c r="C15" i="15"/>
  <c r="C2656" i="13"/>
  <c r="C2642" i="13"/>
  <c r="C2628" i="13"/>
  <c r="C2614" i="13"/>
  <c r="C2600" i="13"/>
  <c r="C2585" i="13"/>
  <c r="C2571" i="13"/>
  <c r="C2557" i="13"/>
  <c r="C2520" i="13"/>
  <c r="C2506" i="13"/>
  <c r="C2492" i="13"/>
  <c r="C2478" i="13"/>
  <c r="C2464" i="13"/>
  <c r="C2449" i="13"/>
  <c r="C2435" i="13"/>
  <c r="C2421" i="13"/>
  <c r="C2384" i="13"/>
  <c r="C2370" i="13"/>
  <c r="C2356" i="13"/>
  <c r="C2342" i="13"/>
  <c r="C2328" i="13"/>
  <c r="C2313" i="13"/>
  <c r="C2299" i="13"/>
  <c r="C2285" i="13"/>
  <c r="C2248" i="13"/>
  <c r="C2234" i="13"/>
  <c r="C2220" i="13"/>
  <c r="C2206" i="13"/>
  <c r="C2192" i="13"/>
  <c r="C2177" i="13"/>
  <c r="C2163" i="13"/>
  <c r="C2149" i="13"/>
  <c r="C2112" i="13"/>
  <c r="C2098" i="13"/>
  <c r="C2084" i="13"/>
  <c r="C2070" i="13"/>
  <c r="C2056" i="13"/>
  <c r="C2041" i="13"/>
  <c r="C2027" i="13"/>
  <c r="C2013" i="13"/>
  <c r="C1976" i="13"/>
  <c r="C1962" i="13"/>
  <c r="C1948" i="13"/>
  <c r="C1934" i="13"/>
  <c r="C1920" i="13"/>
  <c r="C1905" i="13"/>
  <c r="C1891" i="13"/>
  <c r="C1877" i="13"/>
  <c r="C1840" i="13"/>
  <c r="C1826" i="13"/>
  <c r="C1812" i="13"/>
  <c r="C1798" i="13"/>
  <c r="C1784" i="13"/>
  <c r="C1769" i="13"/>
  <c r="C1755" i="13"/>
  <c r="C1741" i="13"/>
  <c r="C1704" i="13"/>
  <c r="C1690" i="13"/>
  <c r="C1676" i="13"/>
  <c r="C1662" i="13"/>
  <c r="C1648" i="13"/>
  <c r="C1633" i="13"/>
  <c r="C1619" i="13"/>
  <c r="C1605" i="13"/>
  <c r="C1568" i="13"/>
  <c r="C1554" i="13"/>
  <c r="C1540" i="13"/>
  <c r="C1526" i="13"/>
  <c r="C1512" i="13"/>
  <c r="C1497" i="13"/>
  <c r="C1483" i="13"/>
  <c r="C1469" i="13"/>
  <c r="C1432" i="13"/>
  <c r="C1418" i="13"/>
  <c r="C1404" i="13"/>
  <c r="C1390" i="13"/>
  <c r="C1376" i="13"/>
  <c r="C1361" i="13"/>
  <c r="C1347" i="13"/>
  <c r="C1333" i="13"/>
  <c r="C1296" i="13"/>
  <c r="C1282" i="13"/>
  <c r="C1268" i="13"/>
  <c r="C1254" i="13"/>
  <c r="C1240" i="13"/>
  <c r="C1225" i="13"/>
  <c r="C1211" i="13"/>
  <c r="C1197" i="13"/>
  <c r="C1160" i="13"/>
  <c r="C1146" i="13"/>
  <c r="C1132" i="13"/>
  <c r="C1118" i="13"/>
  <c r="C1104" i="13"/>
  <c r="C1089" i="13"/>
  <c r="C1075" i="13"/>
  <c r="C1061" i="13"/>
  <c r="C1024" i="13"/>
  <c r="C1010" i="13"/>
  <c r="C996" i="13"/>
  <c r="C982" i="13"/>
  <c r="C968" i="13"/>
  <c r="C953" i="13"/>
  <c r="C939" i="13"/>
  <c r="C925" i="13"/>
  <c r="C888" i="13"/>
  <c r="C874" i="13"/>
  <c r="C860" i="13"/>
  <c r="C846" i="13"/>
  <c r="C832" i="13"/>
  <c r="C817" i="13"/>
  <c r="C803" i="13"/>
  <c r="C789" i="13"/>
  <c r="C752" i="13"/>
  <c r="C738" i="13"/>
  <c r="C724" i="13"/>
  <c r="C710" i="13"/>
  <c r="C696" i="13"/>
  <c r="C681" i="13"/>
  <c r="C667" i="13"/>
  <c r="C653" i="13"/>
  <c r="C616" i="13"/>
  <c r="C602" i="13"/>
  <c r="C588" i="13"/>
  <c r="C574" i="13"/>
  <c r="C560" i="13"/>
  <c r="C545" i="13"/>
  <c r="C531" i="13"/>
  <c r="C517" i="13"/>
  <c r="C480" i="13"/>
  <c r="C466" i="13"/>
  <c r="C452" i="13"/>
  <c r="C438" i="13"/>
  <c r="C424" i="13"/>
  <c r="C409" i="13"/>
  <c r="C395" i="13"/>
  <c r="C381" i="13"/>
  <c r="C344" i="13"/>
  <c r="C330" i="13"/>
  <c r="C316" i="13"/>
  <c r="C302" i="13"/>
  <c r="C288" i="13"/>
  <c r="C273" i="13"/>
  <c r="C259" i="13"/>
  <c r="C245" i="13"/>
  <c r="C208" i="13"/>
  <c r="C194" i="13"/>
  <c r="C180" i="13"/>
  <c r="C166" i="13"/>
  <c r="C152" i="13"/>
  <c r="C137" i="13"/>
  <c r="C123" i="13"/>
  <c r="C109" i="13"/>
  <c r="C72" i="13"/>
  <c r="C58" i="13"/>
  <c r="C44" i="13"/>
  <c r="C30" i="13"/>
  <c r="C16" i="13"/>
  <c r="C298" i="12"/>
  <c r="C284" i="12"/>
  <c r="C270" i="12"/>
  <c r="C255" i="12"/>
  <c r="C241" i="12"/>
  <c r="C227" i="12"/>
  <c r="C212" i="12"/>
  <c r="C198" i="12"/>
  <c r="C184" i="12"/>
  <c r="C169" i="12"/>
  <c r="C155" i="12"/>
  <c r="C141" i="12"/>
  <c r="C126" i="12"/>
  <c r="C112" i="12"/>
  <c r="C83" i="12"/>
  <c r="C69" i="12"/>
  <c r="C102" i="10"/>
  <c r="C88" i="10"/>
  <c r="C74" i="10"/>
  <c r="C59" i="10"/>
  <c r="C45" i="10"/>
  <c r="C31" i="10"/>
  <c r="C39" i="9"/>
  <c r="C25" i="9"/>
  <c r="C261" i="8"/>
  <c r="C247" i="8"/>
  <c r="C233" i="8"/>
  <c r="C218" i="8"/>
  <c r="C204" i="8"/>
  <c r="C190" i="8"/>
  <c r="C175" i="8"/>
  <c r="C161" i="8"/>
  <c r="C147" i="8"/>
  <c r="C132" i="8"/>
  <c r="C118" i="8"/>
  <c r="C104" i="8"/>
  <c r="C89" i="8"/>
  <c r="C75" i="8"/>
  <c r="C61" i="8"/>
  <c r="C102" i="6"/>
  <c r="C88" i="6"/>
  <c r="C74" i="6"/>
  <c r="C59" i="6"/>
  <c r="C45" i="6"/>
  <c r="C31" i="6"/>
  <c r="C102" i="7"/>
  <c r="C88" i="7"/>
  <c r="C74" i="7"/>
  <c r="C59" i="7"/>
  <c r="C45" i="7"/>
  <c r="C31" i="7"/>
  <c r="C250" i="5"/>
  <c r="C236" i="5"/>
  <c r="C222" i="5"/>
  <c r="C206" i="5"/>
  <c r="C192" i="5"/>
  <c r="C178" i="5"/>
  <c r="C163" i="5"/>
  <c r="C149" i="5"/>
  <c r="C135" i="5"/>
  <c r="C120" i="5"/>
  <c r="C106" i="5"/>
  <c r="C92" i="5"/>
  <c r="C77" i="5"/>
  <c r="C63" i="5"/>
  <c r="C49" i="5"/>
  <c r="C250" i="4"/>
  <c r="C236" i="4"/>
  <c r="C222" i="4"/>
  <c r="C206" i="4"/>
  <c r="C192" i="4"/>
  <c r="C178" i="4"/>
  <c r="C163" i="4"/>
  <c r="C149" i="4"/>
  <c r="C135" i="4"/>
  <c r="C120" i="4"/>
  <c r="C106" i="4"/>
  <c r="C92" i="4"/>
  <c r="C77" i="4"/>
  <c r="C63" i="4"/>
  <c r="C49" i="4"/>
  <c r="C166" i="2"/>
  <c r="C65" i="2"/>
  <c r="C51" i="2"/>
  <c r="C37" i="2"/>
  <c r="C1652" i="15"/>
  <c r="C1638" i="15"/>
  <c r="C1624" i="15"/>
  <c r="C1610" i="15"/>
  <c r="C1596" i="15"/>
  <c r="C1581" i="15"/>
  <c r="C1567" i="15"/>
  <c r="C1553" i="15"/>
  <c r="C1517" i="15"/>
  <c r="C1503" i="15"/>
  <c r="C1489" i="15"/>
  <c r="C1475" i="15"/>
  <c r="C1461" i="15"/>
  <c r="C1446" i="15"/>
  <c r="C1432" i="15"/>
  <c r="C1418" i="15"/>
  <c r="C1382" i="15"/>
  <c r="C1368" i="15"/>
  <c r="C1354" i="15"/>
  <c r="C1340" i="15"/>
  <c r="C1326" i="15"/>
  <c r="C1311" i="15"/>
  <c r="C1297" i="15"/>
  <c r="C1283" i="15"/>
  <c r="C1247" i="15"/>
  <c r="C1233" i="15"/>
  <c r="C1219" i="15"/>
  <c r="C1205" i="15"/>
  <c r="C1191" i="15"/>
  <c r="C1176" i="15"/>
  <c r="C1162" i="15"/>
  <c r="C1148" i="15"/>
  <c r="C1112" i="15"/>
  <c r="C1098" i="15"/>
  <c r="C1084" i="15"/>
  <c r="C1070" i="15"/>
  <c r="C1056" i="15"/>
  <c r="C1041" i="15"/>
  <c r="C1027" i="15"/>
  <c r="C1013" i="15"/>
  <c r="C964" i="15"/>
  <c r="C950" i="15"/>
  <c r="C936" i="15"/>
  <c r="C922" i="15"/>
  <c r="C908" i="15"/>
  <c r="C876" i="15"/>
  <c r="C862" i="15"/>
  <c r="C848" i="15"/>
  <c r="C834" i="15"/>
  <c r="C820" i="15"/>
  <c r="C788" i="15"/>
  <c r="C774" i="15"/>
  <c r="C760" i="15"/>
  <c r="C746" i="15"/>
  <c r="C732" i="15"/>
  <c r="C700" i="15"/>
  <c r="C686" i="15"/>
  <c r="C672" i="15"/>
  <c r="C658" i="15"/>
  <c r="C644" i="15"/>
  <c r="C612" i="15"/>
  <c r="C598" i="15"/>
  <c r="C584" i="15"/>
  <c r="C570" i="15"/>
  <c r="C556" i="15"/>
  <c r="C524" i="15"/>
  <c r="C510" i="15"/>
  <c r="C496" i="15"/>
  <c r="C482" i="15"/>
  <c r="C468" i="15"/>
  <c r="C436" i="15"/>
  <c r="C422" i="15"/>
  <c r="C408" i="15"/>
  <c r="C394" i="15"/>
  <c r="C380" i="15"/>
  <c r="C348" i="15"/>
  <c r="C334" i="15"/>
  <c r="C320" i="15"/>
  <c r="C306" i="15"/>
  <c r="C292" i="15"/>
  <c r="C260" i="15"/>
  <c r="C246" i="15"/>
  <c r="C232" i="15"/>
  <c r="C218" i="15"/>
  <c r="C204" i="15"/>
  <c r="C172" i="15"/>
  <c r="C158" i="15"/>
  <c r="C144" i="15"/>
  <c r="C130" i="15"/>
  <c r="C116" i="15"/>
  <c r="C84" i="15"/>
  <c r="C70" i="15"/>
  <c r="C56" i="15"/>
  <c r="C42" i="15"/>
  <c r="C28" i="15"/>
  <c r="C2669" i="13"/>
  <c r="C2655" i="13"/>
  <c r="C2641" i="13"/>
  <c r="C2627" i="13"/>
  <c r="C2613" i="13"/>
  <c r="C2598" i="13"/>
  <c r="C2584" i="13"/>
  <c r="C2570" i="13"/>
  <c r="C2533" i="13"/>
  <c r="C2519" i="13"/>
  <c r="C2505" i="13"/>
  <c r="C2491" i="13"/>
  <c r="C2477" i="13"/>
  <c r="C2462" i="13"/>
  <c r="C2448" i="13"/>
  <c r="C2434" i="13"/>
  <c r="C2397" i="13"/>
  <c r="C2383" i="13"/>
  <c r="C2369" i="13"/>
  <c r="C2355" i="13"/>
  <c r="C2341" i="13"/>
  <c r="C2326" i="13"/>
  <c r="C2312" i="13"/>
  <c r="C2298" i="13"/>
  <c r="C2261" i="13"/>
  <c r="C2247" i="13"/>
  <c r="C2233" i="13"/>
  <c r="C2219" i="13"/>
  <c r="C2205" i="13"/>
  <c r="C2190" i="13"/>
  <c r="C2176" i="13"/>
  <c r="C2162" i="13"/>
  <c r="C2125" i="13"/>
  <c r="C2111" i="13"/>
  <c r="C2097" i="13"/>
  <c r="C2083" i="13"/>
  <c r="C2069" i="13"/>
  <c r="C2054" i="13"/>
  <c r="C2040" i="13"/>
  <c r="C2026" i="13"/>
  <c r="C1989" i="13"/>
  <c r="C1975" i="13"/>
  <c r="C1961" i="13"/>
  <c r="C1947" i="13"/>
  <c r="C1933" i="13"/>
  <c r="C1918" i="13"/>
  <c r="C1904" i="13"/>
  <c r="C1890" i="13"/>
  <c r="C1853" i="13"/>
  <c r="C1839" i="13"/>
  <c r="C1825" i="13"/>
  <c r="C1811" i="13"/>
  <c r="C1797" i="13"/>
  <c r="C1782" i="13"/>
  <c r="C1768" i="13"/>
  <c r="C1754" i="13"/>
  <c r="C1717" i="13"/>
  <c r="C1703" i="13"/>
  <c r="C1689" i="13"/>
  <c r="C1675" i="13"/>
  <c r="C1661" i="13"/>
  <c r="C1646" i="13"/>
  <c r="C1632" i="13"/>
  <c r="C1618" i="13"/>
  <c r="C1581" i="13"/>
  <c r="C1567" i="13"/>
  <c r="C1553" i="13"/>
  <c r="C1539" i="13"/>
  <c r="C1525" i="13"/>
  <c r="C1510" i="13"/>
  <c r="C1496" i="13"/>
  <c r="C1482" i="13"/>
  <c r="C1445" i="13"/>
  <c r="C1431" i="13"/>
  <c r="C1417" i="13"/>
  <c r="C1403" i="13"/>
  <c r="C1389" i="13"/>
  <c r="C1374" i="13"/>
  <c r="C1360" i="13"/>
  <c r="C1346" i="13"/>
  <c r="C1309" i="13"/>
  <c r="C1295" i="13"/>
  <c r="C1281" i="13"/>
  <c r="C1267" i="13"/>
  <c r="C1253" i="13"/>
  <c r="C1238" i="13"/>
  <c r="C1224" i="13"/>
  <c r="C1210" i="13"/>
  <c r="C1173" i="13"/>
  <c r="C1159" i="13"/>
  <c r="C1145" i="13"/>
  <c r="C1131" i="13"/>
  <c r="C1117" i="13"/>
  <c r="C1102" i="13"/>
  <c r="C1088" i="13"/>
  <c r="C1074" i="13"/>
  <c r="C1037" i="13"/>
  <c r="C1023" i="13"/>
  <c r="C1009" i="13"/>
  <c r="C995" i="13"/>
  <c r="C981" i="13"/>
  <c r="C966" i="13"/>
  <c r="C952" i="13"/>
  <c r="C938" i="13"/>
  <c r="C901" i="13"/>
  <c r="C887" i="13"/>
  <c r="C873" i="13"/>
  <c r="C859" i="13"/>
  <c r="C845" i="13"/>
  <c r="C830" i="13"/>
  <c r="C816" i="13"/>
  <c r="C802" i="13"/>
  <c r="C765" i="13"/>
  <c r="C751" i="13"/>
  <c r="C737" i="13"/>
  <c r="C723" i="13"/>
  <c r="C709" i="13"/>
  <c r="C694" i="13"/>
  <c r="C680" i="13"/>
  <c r="C666" i="13"/>
  <c r="C629" i="13"/>
  <c r="C615" i="13"/>
  <c r="C601" i="13"/>
  <c r="C587" i="13"/>
  <c r="C573" i="13"/>
  <c r="C558" i="13"/>
  <c r="C544" i="13"/>
  <c r="C530" i="13"/>
  <c r="C493" i="13"/>
  <c r="C479" i="13"/>
  <c r="C465" i="13"/>
  <c r="C451" i="13"/>
  <c r="C437" i="13"/>
  <c r="C422" i="13"/>
  <c r="C408" i="13"/>
  <c r="C394" i="13"/>
  <c r="C357" i="13"/>
  <c r="C343" i="13"/>
  <c r="C329" i="13"/>
  <c r="C315" i="13"/>
  <c r="C301" i="13"/>
  <c r="C286" i="13"/>
  <c r="C272" i="13"/>
  <c r="C258" i="13"/>
  <c r="C221" i="13"/>
  <c r="C207" i="13"/>
  <c r="C193" i="13"/>
  <c r="C179" i="13"/>
  <c r="C165" i="13"/>
  <c r="C150" i="13"/>
  <c r="C136" i="13"/>
  <c r="C122" i="13"/>
  <c r="C85" i="13"/>
  <c r="C71" i="13"/>
  <c r="C57" i="13"/>
  <c r="C43" i="13"/>
  <c r="C29" i="13"/>
  <c r="C297" i="12"/>
  <c r="C283" i="12"/>
  <c r="C268" i="12"/>
  <c r="C254" i="12"/>
  <c r="C240" i="12"/>
  <c r="C225" i="12"/>
  <c r="C211" i="12"/>
  <c r="C197" i="12"/>
  <c r="C182" i="12"/>
  <c r="C168" i="12"/>
  <c r="C154" i="12"/>
  <c r="C139" i="12"/>
  <c r="C125" i="12"/>
  <c r="C111" i="12"/>
  <c r="C96" i="12"/>
  <c r="C82" i="12"/>
  <c r="C68" i="12"/>
  <c r="C115" i="10"/>
  <c r="C101" i="10"/>
  <c r="C87" i="10"/>
  <c r="C72" i="10"/>
  <c r="C58" i="10"/>
  <c r="C44" i="10"/>
  <c r="C52" i="9"/>
  <c r="C38" i="9"/>
  <c r="C360" i="8"/>
  <c r="C346" i="8"/>
  <c r="C332" i="8"/>
  <c r="C317" i="8"/>
  <c r="C303" i="8"/>
  <c r="C289" i="8"/>
  <c r="C274" i="8"/>
  <c r="C260" i="8"/>
  <c r="C246" i="8"/>
  <c r="C231" i="8"/>
  <c r="C217" i="8"/>
  <c r="C203" i="8"/>
  <c r="C188" i="8"/>
  <c r="C174" i="8"/>
  <c r="C160" i="8"/>
  <c r="C145" i="8"/>
  <c r="C131" i="8"/>
  <c r="C117" i="8"/>
  <c r="C102" i="8"/>
  <c r="C88" i="8"/>
  <c r="C74" i="8"/>
  <c r="C130" i="6"/>
  <c r="C115" i="6"/>
  <c r="C101" i="6"/>
  <c r="C87" i="6"/>
  <c r="C72" i="6"/>
  <c r="C58" i="6"/>
  <c r="C44" i="6"/>
  <c r="C115" i="7"/>
  <c r="C101" i="7"/>
  <c r="C87" i="7"/>
  <c r="C72" i="7"/>
  <c r="C58" i="7"/>
  <c r="C44" i="7"/>
  <c r="C263" i="5"/>
  <c r="C249" i="5"/>
  <c r="C235" i="5"/>
  <c r="C220" i="5"/>
  <c r="C219" i="5"/>
  <c r="C205" i="5"/>
  <c r="C191" i="5"/>
  <c r="C176" i="5"/>
  <c r="C162" i="5"/>
  <c r="C148" i="5"/>
  <c r="C133" i="5"/>
  <c r="C119" i="5"/>
  <c r="C105" i="5"/>
  <c r="C90" i="5"/>
  <c r="C76" i="5"/>
  <c r="C62" i="5"/>
  <c r="C263" i="4"/>
  <c r="C249" i="4"/>
  <c r="C235" i="4"/>
  <c r="C219" i="4"/>
  <c r="C205" i="4"/>
  <c r="C191" i="4"/>
  <c r="C176" i="4"/>
  <c r="C162" i="4"/>
  <c r="C148" i="4"/>
  <c r="C133" i="4"/>
  <c r="C119" i="4"/>
  <c r="C105" i="4"/>
  <c r="C90" i="4"/>
  <c r="C76" i="4"/>
  <c r="C62" i="4"/>
  <c r="C194" i="2"/>
  <c r="C179" i="2"/>
  <c r="C164" i="2"/>
  <c r="C150" i="2"/>
  <c r="C136" i="2"/>
  <c r="C121" i="2"/>
  <c r="C107" i="2"/>
  <c r="C93" i="2"/>
  <c r="C78" i="2"/>
  <c r="C64" i="2"/>
  <c r="C50" i="2"/>
  <c r="C2668" i="13"/>
  <c r="C2654" i="13"/>
  <c r="C2640" i="13"/>
  <c r="C2626" i="13"/>
  <c r="C2612" i="13"/>
  <c r="C2597" i="13"/>
  <c r="C2583" i="13"/>
  <c r="C2569" i="13"/>
  <c r="C2532" i="13"/>
  <c r="C2518" i="13"/>
  <c r="C2504" i="13"/>
  <c r="C2490" i="13"/>
  <c r="C2476" i="13"/>
  <c r="C2461" i="13"/>
  <c r="C2447" i="13"/>
  <c r="C2433" i="13"/>
  <c r="C2396" i="13"/>
  <c r="C2382" i="13"/>
  <c r="C2368" i="13"/>
  <c r="C2354" i="13"/>
  <c r="C2340" i="13"/>
  <c r="C2325" i="13"/>
  <c r="C2311" i="13"/>
  <c r="C2297" i="13"/>
  <c r="C2260" i="13"/>
  <c r="C2246" i="13"/>
  <c r="C2232" i="13"/>
  <c r="C2218" i="13"/>
  <c r="C2204" i="13"/>
  <c r="C2189" i="13"/>
  <c r="C2175" i="13"/>
  <c r="C2161" i="13"/>
  <c r="C2124" i="13"/>
  <c r="C2110" i="13"/>
  <c r="C2096" i="13"/>
  <c r="C2082" i="13"/>
  <c r="C2068" i="13"/>
  <c r="C2053" i="13"/>
  <c r="C2039" i="13"/>
  <c r="C2025" i="13"/>
  <c r="C1988" i="13"/>
  <c r="C1974" i="13"/>
  <c r="C1960" i="13"/>
  <c r="C1946" i="13"/>
  <c r="C1932" i="13"/>
  <c r="C1917" i="13"/>
  <c r="C1903" i="13"/>
  <c r="C1889" i="13"/>
  <c r="C1852" i="13"/>
  <c r="C1838" i="13"/>
  <c r="C1824" i="13"/>
  <c r="C1810" i="13"/>
  <c r="C1796" i="13"/>
  <c r="C1781" i="13"/>
  <c r="C1767" i="13"/>
  <c r="C1753" i="13"/>
  <c r="C1716" i="13"/>
  <c r="C1702" i="13"/>
  <c r="C1688" i="13"/>
  <c r="C1674" i="13"/>
  <c r="C1660" i="13"/>
  <c r="C1645" i="13"/>
  <c r="C1631" i="13"/>
  <c r="C1617" i="13"/>
  <c r="C1580" i="13"/>
  <c r="C1566" i="13"/>
  <c r="C1552" i="13"/>
  <c r="C1538" i="13"/>
  <c r="C1524" i="13"/>
  <c r="C1509" i="13"/>
  <c r="C1495" i="13"/>
  <c r="C1481" i="13"/>
  <c r="C1444" i="13"/>
  <c r="C1430" i="13"/>
  <c r="C1416" i="13"/>
  <c r="C1402" i="13"/>
  <c r="C1388" i="13"/>
  <c r="C1373" i="13"/>
  <c r="C1359" i="13"/>
  <c r="C1345" i="13"/>
  <c r="C1308" i="13"/>
  <c r="C1294" i="13"/>
  <c r="C1280" i="13"/>
  <c r="C1266" i="13"/>
  <c r="C1252" i="13"/>
  <c r="C1237" i="13"/>
  <c r="C1223" i="13"/>
  <c r="C1209" i="13"/>
  <c r="C1172" i="13"/>
  <c r="C1158" i="13"/>
  <c r="C1144" i="13"/>
  <c r="C1130" i="13"/>
  <c r="C1116" i="13"/>
  <c r="C1101" i="13"/>
  <c r="C1087" i="13"/>
  <c r="C1073" i="13"/>
  <c r="C1036" i="13"/>
  <c r="C1022" i="13"/>
  <c r="C1008" i="13"/>
  <c r="C994" i="13"/>
  <c r="C980" i="13"/>
  <c r="C965" i="13"/>
  <c r="C951" i="13"/>
  <c r="C937" i="13"/>
  <c r="C900" i="13"/>
  <c r="C886" i="13"/>
  <c r="C872" i="13"/>
  <c r="C858" i="13"/>
  <c r="C844" i="13"/>
  <c r="C829" i="13"/>
  <c r="C815" i="13"/>
  <c r="C801" i="13"/>
  <c r="C764" i="13"/>
  <c r="C750" i="13"/>
  <c r="C736" i="13"/>
  <c r="C722" i="13"/>
  <c r="C708" i="13"/>
  <c r="C693" i="13"/>
  <c r="C679" i="13"/>
  <c r="C665" i="13"/>
  <c r="C628" i="13"/>
  <c r="C614" i="13"/>
  <c r="C600" i="13"/>
  <c r="C586" i="13"/>
  <c r="C572" i="13"/>
  <c r="C557" i="13"/>
  <c r="C543" i="13"/>
  <c r="C529" i="13"/>
  <c r="C492" i="13"/>
  <c r="C478" i="13"/>
  <c r="C464" i="13"/>
  <c r="C450" i="13"/>
  <c r="C436" i="13"/>
  <c r="C421" i="13"/>
  <c r="C407" i="13"/>
  <c r="C393" i="13"/>
  <c r="C356" i="13"/>
  <c r="C342" i="13"/>
  <c r="C328" i="13"/>
  <c r="C314" i="13"/>
  <c r="C300" i="13"/>
  <c r="C285" i="13"/>
  <c r="C271" i="13"/>
  <c r="C257" i="13"/>
  <c r="C220" i="13"/>
  <c r="C206" i="13"/>
  <c r="C192" i="13"/>
  <c r="C178" i="13"/>
  <c r="C164" i="13"/>
  <c r="C149" i="13"/>
  <c r="C135" i="13"/>
  <c r="C121" i="13"/>
  <c r="C84" i="13"/>
  <c r="C70" i="13"/>
  <c r="C56" i="13"/>
  <c r="C42" i="13"/>
  <c r="C28" i="13"/>
  <c r="C310" i="12"/>
  <c r="C296" i="12"/>
  <c r="C282" i="12"/>
  <c r="C267" i="12"/>
  <c r="C253" i="12"/>
  <c r="C224" i="12"/>
  <c r="C210" i="12"/>
  <c r="C196" i="12"/>
  <c r="C181" i="12"/>
  <c r="C167" i="12"/>
  <c r="C153" i="12"/>
  <c r="C138" i="12"/>
  <c r="C124" i="12"/>
  <c r="C110" i="12"/>
  <c r="C95" i="12"/>
  <c r="C81" i="12"/>
  <c r="C67" i="12"/>
  <c r="C114" i="10"/>
  <c r="C100" i="10"/>
  <c r="C86" i="10"/>
  <c r="C71" i="10"/>
  <c r="C57" i="10"/>
  <c r="C43" i="10"/>
  <c r="C51" i="9"/>
  <c r="C37" i="9"/>
  <c r="C359" i="8"/>
  <c r="C345" i="8"/>
  <c r="C331" i="8"/>
  <c r="C316" i="8"/>
  <c r="C302" i="8"/>
  <c r="C288" i="8"/>
  <c r="C273" i="8"/>
  <c r="C259" i="8"/>
  <c r="C245" i="8"/>
  <c r="C230" i="8"/>
  <c r="C216" i="8"/>
  <c r="C202" i="8"/>
  <c r="C187" i="8"/>
  <c r="C173" i="8"/>
  <c r="C159" i="8"/>
  <c r="C144" i="8"/>
  <c r="C130" i="8"/>
  <c r="C116" i="8"/>
  <c r="C101" i="8"/>
  <c r="C87" i="8"/>
  <c r="C73" i="8"/>
  <c r="C129" i="6"/>
  <c r="C114" i="6"/>
  <c r="C100" i="6"/>
  <c r="C86" i="6"/>
  <c r="C71" i="6"/>
  <c r="C57" i="6"/>
  <c r="C43" i="6"/>
  <c r="C114" i="7"/>
  <c r="C100" i="7"/>
  <c r="C86" i="7"/>
  <c r="C71" i="7"/>
  <c r="C57" i="7"/>
  <c r="C43" i="7"/>
  <c r="C262" i="5"/>
  <c r="C248" i="5"/>
  <c r="C234" i="5"/>
  <c r="C218" i="5"/>
  <c r="C204" i="5"/>
  <c r="C190" i="5"/>
  <c r="C175" i="5"/>
  <c r="C161" i="5"/>
  <c r="C147" i="5"/>
  <c r="C132" i="5"/>
  <c r="C118" i="5"/>
  <c r="C104" i="5"/>
  <c r="C89" i="5"/>
  <c r="C75" i="5"/>
  <c r="C61" i="5"/>
  <c r="C262" i="4"/>
  <c r="C248" i="4"/>
  <c r="C234" i="4"/>
  <c r="C218" i="4"/>
  <c r="C204" i="4"/>
  <c r="C190" i="4"/>
  <c r="C175" i="4"/>
  <c r="C161" i="4"/>
  <c r="C147" i="4"/>
  <c r="C132" i="4"/>
  <c r="C118" i="4"/>
  <c r="C104" i="4"/>
  <c r="C89" i="4"/>
  <c r="C75" i="4"/>
  <c r="C61" i="4"/>
  <c r="C193" i="2"/>
  <c r="C178" i="2"/>
  <c r="C163" i="2"/>
  <c r="C149" i="2"/>
  <c r="C135" i="2"/>
  <c r="C120" i="2"/>
  <c r="C106" i="2"/>
  <c r="C92" i="2"/>
  <c r="C77" i="2"/>
  <c r="C63" i="2"/>
  <c r="C49" i="2"/>
  <c r="C134" i="4"/>
  <c r="C1647" i="15"/>
  <c r="C1643" i="15"/>
  <c r="C1633" i="15"/>
  <c r="C1629" i="15"/>
  <c r="C1619" i="15"/>
  <c r="C1615" i="15"/>
  <c r="C1605" i="15"/>
  <c r="C1601" i="15"/>
  <c r="C1591" i="15"/>
  <c r="C1587" i="15"/>
  <c r="C1576" i="15"/>
  <c r="C1572" i="15"/>
  <c r="C1562" i="15"/>
  <c r="C1558" i="15"/>
  <c r="C1548" i="15"/>
  <c r="C1544" i="15"/>
  <c r="C1535" i="15"/>
  <c r="C1529" i="15"/>
  <c r="C1512" i="15"/>
  <c r="C1508" i="15"/>
  <c r="C1498" i="15"/>
  <c r="C1494" i="15"/>
  <c r="C1484" i="15"/>
  <c r="C1480" i="15"/>
  <c r="C1470" i="15"/>
  <c r="C1466" i="15"/>
  <c r="C1456" i="15"/>
  <c r="C1452" i="15"/>
  <c r="C1441" i="15"/>
  <c r="C1437" i="15"/>
  <c r="C1427" i="15"/>
  <c r="C1423" i="15"/>
  <c r="C1413" i="15"/>
  <c r="C1409" i="15"/>
  <c r="C1400" i="15"/>
  <c r="C1394" i="15"/>
  <c r="C1377" i="15"/>
  <c r="C1373" i="15"/>
  <c r="C1363" i="15"/>
  <c r="C1359" i="15"/>
  <c r="C1349" i="15"/>
  <c r="C1345" i="15"/>
  <c r="C1335" i="15"/>
  <c r="C1331" i="15"/>
  <c r="C1321" i="15"/>
  <c r="C1317" i="15"/>
  <c r="C1306" i="15"/>
  <c r="C1302" i="15"/>
  <c r="C1292" i="15"/>
  <c r="C1288" i="15"/>
  <c r="C1278" i="15"/>
  <c r="C1274" i="15"/>
  <c r="C1265" i="15"/>
  <c r="C1259" i="15"/>
  <c r="C1242" i="15"/>
  <c r="C1238" i="15"/>
  <c r="C1228" i="15"/>
  <c r="C1224" i="15"/>
  <c r="C1214" i="15"/>
  <c r="C1210" i="15"/>
  <c r="C1200" i="15"/>
  <c r="C1196" i="15"/>
  <c r="C1186" i="15"/>
  <c r="C1182" i="15"/>
  <c r="C1171" i="15"/>
  <c r="C1167" i="15"/>
  <c r="C1157" i="15"/>
  <c r="C1153" i="15"/>
  <c r="C1143" i="15"/>
  <c r="C1139" i="15"/>
  <c r="C1130" i="15"/>
  <c r="C1124" i="15"/>
  <c r="C1107" i="15"/>
  <c r="C1103" i="15"/>
  <c r="C1093" i="15"/>
  <c r="C1089" i="15"/>
  <c r="C1079" i="15"/>
  <c r="C1075" i="15"/>
  <c r="C1065" i="15"/>
  <c r="C1061" i="15"/>
  <c r="C1051" i="15"/>
  <c r="C1047" i="15"/>
  <c r="C1036" i="15"/>
  <c r="C1032" i="15"/>
  <c r="C1022" i="15"/>
  <c r="C1018" i="15"/>
  <c r="C1008" i="15"/>
  <c r="C1004" i="15"/>
  <c r="C995" i="15"/>
  <c r="C989" i="15"/>
  <c r="C959" i="15"/>
  <c r="C955" i="15"/>
  <c r="C945" i="15"/>
  <c r="C941" i="15"/>
  <c r="C931" i="15"/>
  <c r="C927" i="15"/>
  <c r="C917" i="15"/>
  <c r="C913" i="15"/>
  <c r="C903" i="15"/>
  <c r="C899" i="15"/>
  <c r="C890" i="15"/>
  <c r="C871" i="15"/>
  <c r="C867" i="15"/>
  <c r="C857" i="15"/>
  <c r="C853" i="15"/>
  <c r="C843" i="15"/>
  <c r="C839" i="15"/>
  <c r="C829" i="15"/>
  <c r="C825" i="15"/>
  <c r="C815" i="15"/>
  <c r="C811" i="15"/>
  <c r="C802" i="15"/>
  <c r="C783" i="15"/>
  <c r="C779" i="15"/>
  <c r="C769" i="15"/>
  <c r="C765" i="15"/>
  <c r="C755" i="15"/>
  <c r="C751" i="15"/>
  <c r="C741" i="15"/>
  <c r="C737" i="15"/>
  <c r="C727" i="15"/>
  <c r="C723" i="15"/>
  <c r="C714" i="15"/>
  <c r="C695" i="15"/>
  <c r="C691" i="15"/>
  <c r="C681" i="15"/>
  <c r="C677" i="15"/>
  <c r="C667" i="15"/>
  <c r="C663" i="15"/>
  <c r="C653" i="15"/>
  <c r="C649" i="15"/>
  <c r="C639" i="15"/>
  <c r="C635" i="15"/>
  <c r="C626" i="15"/>
  <c r="C607" i="15"/>
  <c r="C603" i="15"/>
  <c r="C593" i="15"/>
  <c r="C589" i="15"/>
  <c r="C579" i="15"/>
  <c r="C575" i="15"/>
  <c r="C565" i="15"/>
  <c r="C561" i="15"/>
  <c r="C551" i="15"/>
  <c r="C547" i="15"/>
  <c r="C538" i="15"/>
  <c r="C519" i="15"/>
  <c r="C515" i="15"/>
  <c r="C505" i="15"/>
  <c r="C501" i="15"/>
  <c r="C491" i="15"/>
  <c r="C487" i="15"/>
  <c r="C477" i="15"/>
  <c r="C473" i="15"/>
  <c r="C463" i="15"/>
  <c r="C459" i="15"/>
  <c r="C450" i="15"/>
  <c r="C431" i="15"/>
  <c r="C427" i="15"/>
  <c r="C417" i="15"/>
  <c r="C413" i="15"/>
  <c r="C403" i="15"/>
  <c r="C399" i="15"/>
  <c r="C389" i="15"/>
  <c r="C385" i="15"/>
  <c r="C375" i="15"/>
  <c r="C371" i="15"/>
  <c r="C362" i="15"/>
  <c r="C343" i="15"/>
  <c r="C339" i="15"/>
  <c r="C329" i="15"/>
  <c r="C325" i="15"/>
  <c r="C315" i="15"/>
  <c r="C311" i="15"/>
  <c r="C301" i="15"/>
  <c r="C297" i="15"/>
  <c r="C287" i="15"/>
  <c r="C283" i="15"/>
  <c r="C274" i="15"/>
  <c r="C255" i="15"/>
  <c r="C251" i="15"/>
  <c r="C241" i="15"/>
  <c r="C237" i="15"/>
  <c r="C227" i="15"/>
  <c r="C223" i="15"/>
  <c r="C213" i="15"/>
  <c r="C209" i="15"/>
  <c r="C199" i="15"/>
  <c r="C195" i="15"/>
  <c r="C186" i="15"/>
  <c r="C167" i="15"/>
  <c r="C163" i="15"/>
  <c r="C153" i="15"/>
  <c r="C149" i="15"/>
  <c r="C139" i="15"/>
  <c r="C135" i="15"/>
  <c r="C125" i="15"/>
  <c r="C121" i="15"/>
  <c r="C111" i="15"/>
  <c r="C107" i="15"/>
  <c r="C98" i="15"/>
  <c r="C79" i="15"/>
  <c r="C75" i="15"/>
  <c r="C65" i="15"/>
  <c r="C61" i="15"/>
  <c r="C51" i="15"/>
  <c r="C47" i="15"/>
  <c r="C37" i="15"/>
  <c r="C33" i="15"/>
  <c r="C23" i="15"/>
  <c r="C19" i="15"/>
  <c r="C10" i="15"/>
  <c r="C2664" i="13"/>
  <c r="C2660" i="13"/>
  <c r="C2650" i="13"/>
  <c r="C2646" i="13"/>
  <c r="C2636" i="13"/>
  <c r="C2632" i="13"/>
  <c r="C2622" i="13"/>
  <c r="C2618" i="13"/>
  <c r="C2608" i="13"/>
  <c r="C2604" i="13"/>
  <c r="C2593" i="13"/>
  <c r="C2589" i="13"/>
  <c r="C2579" i="13"/>
  <c r="C2575" i="13"/>
  <c r="C2565" i="13"/>
  <c r="C2561" i="13"/>
  <c r="C2552" i="13"/>
  <c r="C2546" i="13"/>
  <c r="C2528" i="13"/>
  <c r="C2524" i="13"/>
  <c r="C2514" i="13"/>
  <c r="C2510" i="13"/>
  <c r="C2500" i="13"/>
  <c r="C2496" i="13"/>
  <c r="C2486" i="13"/>
  <c r="C2482" i="13"/>
  <c r="C2472" i="13"/>
  <c r="C2468" i="13"/>
  <c r="C2457" i="13"/>
  <c r="C2453" i="13"/>
  <c r="C2443" i="13"/>
  <c r="C2439" i="13"/>
  <c r="C2429" i="13"/>
  <c r="C2425" i="13"/>
  <c r="C2416" i="13"/>
  <c r="C2410" i="13"/>
  <c r="C2392" i="13"/>
  <c r="C2388" i="13"/>
  <c r="C2378" i="13"/>
  <c r="C2374" i="13"/>
  <c r="C2364" i="13"/>
  <c r="C2360" i="13"/>
  <c r="C2350" i="13"/>
  <c r="C2346" i="13"/>
  <c r="C2336" i="13"/>
  <c r="C2332" i="13"/>
  <c r="C2321" i="13"/>
  <c r="C2317" i="13"/>
  <c r="C2307" i="13"/>
  <c r="C2303" i="13"/>
  <c r="C2293" i="13"/>
  <c r="C2289" i="13"/>
  <c r="C2280" i="13"/>
  <c r="C2274" i="13"/>
  <c r="C2256" i="13"/>
  <c r="C2252" i="13"/>
  <c r="C2242" i="13"/>
  <c r="C2238" i="13"/>
  <c r="C2228" i="13"/>
  <c r="C2224" i="13"/>
  <c r="C2214" i="13"/>
  <c r="C2210" i="13"/>
  <c r="C2200" i="13"/>
  <c r="C2196" i="13"/>
  <c r="C2185" i="13"/>
  <c r="C2181" i="13"/>
  <c r="C2171" i="13"/>
  <c r="C2167" i="13"/>
  <c r="C2157" i="13"/>
  <c r="C2153" i="13"/>
  <c r="C2144" i="13"/>
  <c r="C2138" i="13"/>
  <c r="C2120" i="13"/>
  <c r="C2116" i="13"/>
  <c r="C2106" i="13"/>
  <c r="C2102" i="13"/>
  <c r="C2092" i="13"/>
  <c r="C2088" i="13"/>
  <c r="C2078" i="13"/>
  <c r="C2074" i="13"/>
  <c r="C2064" i="13"/>
  <c r="C2060" i="13"/>
  <c r="C2049" i="13"/>
  <c r="C2045" i="13"/>
  <c r="C2035" i="13"/>
  <c r="C2031" i="13"/>
  <c r="C2021" i="13"/>
  <c r="C2017" i="13"/>
  <c r="C2008" i="13"/>
  <c r="C2002" i="13"/>
  <c r="C1984" i="13"/>
  <c r="C1980" i="13"/>
  <c r="C1970" i="13"/>
  <c r="C1966" i="13"/>
  <c r="C1956" i="13"/>
  <c r="C1952" i="13"/>
  <c r="C1942" i="13"/>
  <c r="C1938" i="13"/>
  <c r="C1928" i="13"/>
  <c r="C1924" i="13"/>
  <c r="C1913" i="13"/>
  <c r="C1909" i="13"/>
  <c r="C1899" i="13"/>
  <c r="C1895" i="13"/>
  <c r="C1885" i="13"/>
  <c r="C1881" i="13"/>
  <c r="C1872" i="13"/>
  <c r="C1866" i="13"/>
  <c r="C1848" i="13"/>
  <c r="C1844" i="13"/>
  <c r="C1834" i="13"/>
  <c r="C1830" i="13"/>
  <c r="C1820" i="13"/>
  <c r="C1816" i="13"/>
  <c r="C1806" i="13"/>
  <c r="C1802" i="13"/>
  <c r="C1792" i="13"/>
  <c r="C1788" i="13"/>
  <c r="C1777" i="13"/>
  <c r="C1773" i="13"/>
  <c r="C1763" i="13"/>
  <c r="C1759" i="13"/>
  <c r="C1749" i="13"/>
  <c r="C1745" i="13"/>
  <c r="C1736" i="13"/>
  <c r="C1730" i="13"/>
  <c r="C1712" i="13"/>
  <c r="C1708" i="13"/>
  <c r="C1698" i="13"/>
  <c r="C1694" i="13"/>
  <c r="C1684" i="13"/>
  <c r="C1680" i="13"/>
  <c r="C1670" i="13"/>
  <c r="C1666" i="13"/>
  <c r="C1656" i="13"/>
  <c r="C1652" i="13"/>
  <c r="C1641" i="13"/>
  <c r="C1637" i="13"/>
  <c r="C1627" i="13"/>
  <c r="C1623" i="13"/>
  <c r="C1613" i="13"/>
  <c r="C1609" i="13"/>
  <c r="C1600" i="13"/>
  <c r="C1594" i="13"/>
  <c r="C1576" i="13"/>
  <c r="C1572" i="13"/>
  <c r="C1562" i="13"/>
  <c r="C1558" i="13"/>
  <c r="C1548" i="13"/>
  <c r="C1544" i="13"/>
  <c r="C1534" i="13"/>
  <c r="C1530" i="13"/>
  <c r="C1520" i="13"/>
  <c r="C1516" i="13"/>
  <c r="C1505" i="13"/>
  <c r="C1501" i="13"/>
  <c r="C1491" i="13"/>
  <c r="C1487" i="13"/>
  <c r="C1477" i="13"/>
  <c r="C1473" i="13"/>
  <c r="C1464" i="13"/>
  <c r="C1458" i="13"/>
  <c r="C1440" i="13"/>
  <c r="C1436" i="13"/>
  <c r="C1426" i="13"/>
  <c r="C1422" i="13"/>
  <c r="C1412" i="13"/>
  <c r="C1408" i="13"/>
  <c r="C1398" i="13"/>
  <c r="C1394" i="13"/>
  <c r="C1384" i="13"/>
  <c r="C1380" i="13"/>
  <c r="C1369" i="13"/>
  <c r="C1365" i="13"/>
  <c r="C1355" i="13"/>
  <c r="C1351" i="13"/>
  <c r="C1341" i="13"/>
  <c r="C1337" i="13"/>
  <c r="C1328" i="13"/>
  <c r="C1322" i="13"/>
  <c r="C1304" i="13"/>
  <c r="C1300" i="13"/>
  <c r="C1290" i="13"/>
  <c r="C1286" i="13"/>
  <c r="C1276" i="13"/>
  <c r="C1272" i="13"/>
  <c r="C1262" i="13"/>
  <c r="C1258" i="13"/>
  <c r="C1248" i="13"/>
  <c r="C1244" i="13"/>
  <c r="C1233" i="13"/>
  <c r="C1229" i="13"/>
  <c r="C1219" i="13"/>
  <c r="C1215" i="13"/>
  <c r="C1205" i="13"/>
  <c r="C1201" i="13"/>
  <c r="C1192" i="13"/>
  <c r="C1186" i="13"/>
  <c r="C1168" i="13"/>
  <c r="C1164" i="13"/>
  <c r="C1154" i="13"/>
  <c r="C1150" i="13"/>
  <c r="C1140" i="13"/>
  <c r="C1136" i="13"/>
  <c r="C1126" i="13"/>
  <c r="C1122" i="13"/>
  <c r="C1112" i="13"/>
  <c r="C1108" i="13"/>
  <c r="C1097" i="13"/>
  <c r="C1093" i="13"/>
  <c r="C1083" i="13"/>
  <c r="C1079" i="13"/>
  <c r="C1069" i="13"/>
  <c r="C1065" i="13"/>
  <c r="C1056" i="13"/>
  <c r="C1050" i="13"/>
  <c r="C1032" i="13"/>
  <c r="C1028" i="13"/>
  <c r="C1018" i="13"/>
  <c r="C1014" i="13"/>
  <c r="C1004" i="13"/>
  <c r="C1000" i="13"/>
  <c r="C990" i="13"/>
  <c r="C986" i="13"/>
  <c r="C976" i="13"/>
  <c r="C972" i="13"/>
  <c r="C961" i="13"/>
  <c r="C957" i="13"/>
  <c r="C947" i="13"/>
  <c r="C943" i="13"/>
  <c r="C933" i="13"/>
  <c r="C929" i="13"/>
  <c r="C920" i="13"/>
  <c r="C914" i="13"/>
  <c r="C896" i="13"/>
  <c r="C892" i="13"/>
  <c r="C882" i="13"/>
  <c r="C878" i="13"/>
  <c r="C868" i="13"/>
  <c r="C864" i="13"/>
  <c r="C854" i="13"/>
  <c r="C850" i="13"/>
  <c r="C840" i="13"/>
  <c r="C836" i="13"/>
  <c r="C825" i="13"/>
  <c r="C821" i="13"/>
  <c r="C811" i="13"/>
  <c r="C807" i="13"/>
  <c r="C797" i="13"/>
  <c r="C793" i="13"/>
  <c r="C784" i="13"/>
  <c r="C778" i="13"/>
  <c r="C760" i="13"/>
  <c r="C756" i="13"/>
  <c r="C746" i="13"/>
  <c r="C742" i="13"/>
  <c r="C732" i="13"/>
  <c r="C728" i="13"/>
  <c r="C718" i="13"/>
  <c r="C714" i="13"/>
  <c r="C704" i="13"/>
  <c r="C700" i="13"/>
  <c r="C689" i="13"/>
  <c r="C685" i="13"/>
  <c r="C675" i="13"/>
  <c r="C671" i="13"/>
  <c r="C661" i="13"/>
  <c r="C657" i="13"/>
  <c r="C648" i="13"/>
  <c r="C642" i="13"/>
  <c r="C624" i="13"/>
  <c r="C620" i="13"/>
  <c r="C610" i="13"/>
  <c r="C606" i="13"/>
  <c r="C596" i="13"/>
  <c r="C592" i="13"/>
  <c r="C582" i="13"/>
  <c r="C578" i="13"/>
  <c r="C568" i="13"/>
  <c r="C564" i="13"/>
  <c r="C553" i="13"/>
  <c r="C549" i="13"/>
  <c r="C539" i="13"/>
  <c r="C535" i="13"/>
  <c r="C525" i="13"/>
  <c r="C521" i="13"/>
  <c r="C512" i="13"/>
  <c r="C506" i="13"/>
  <c r="C488" i="13"/>
  <c r="C484" i="13"/>
  <c r="C474" i="13"/>
  <c r="C470" i="13"/>
  <c r="C460" i="13"/>
  <c r="C456" i="13"/>
  <c r="C446" i="13"/>
  <c r="C442" i="13"/>
  <c r="C432" i="13"/>
  <c r="C428" i="13"/>
  <c r="C417" i="13"/>
  <c r="C413" i="13"/>
  <c r="C403" i="13"/>
  <c r="C399" i="13"/>
  <c r="C389" i="13"/>
  <c r="C385" i="13"/>
  <c r="C376" i="13"/>
  <c r="C370" i="13"/>
  <c r="C352" i="13"/>
  <c r="C348" i="13"/>
  <c r="C338" i="13"/>
  <c r="C334" i="13"/>
  <c r="C324" i="13"/>
  <c r="C320" i="13"/>
  <c r="C310" i="13"/>
  <c r="C306" i="13"/>
  <c r="C296" i="13"/>
  <c r="C292" i="13"/>
  <c r="C281" i="13"/>
  <c r="C277" i="13"/>
  <c r="C267" i="13"/>
  <c r="C263" i="13"/>
  <c r="C253" i="13"/>
  <c r="C249" i="13"/>
  <c r="C240" i="13"/>
  <c r="C234" i="13"/>
  <c r="C216" i="13"/>
  <c r="C212" i="13"/>
  <c r="C202" i="13"/>
  <c r="C198" i="13"/>
  <c r="C188" i="13"/>
  <c r="C184" i="13"/>
  <c r="C174" i="13"/>
  <c r="C170" i="13"/>
  <c r="C160" i="13"/>
  <c r="C156" i="13"/>
  <c r="C145" i="13"/>
  <c r="C141" i="13"/>
  <c r="C131" i="13"/>
  <c r="C127" i="13"/>
  <c r="C117" i="13"/>
  <c r="C113" i="13"/>
  <c r="C104" i="13"/>
  <c r="C98" i="13"/>
  <c r="C80" i="13"/>
  <c r="C76" i="13"/>
  <c r="C66" i="13"/>
  <c r="C62" i="13"/>
  <c r="C52" i="13"/>
  <c r="C48" i="13"/>
  <c r="C38" i="13"/>
  <c r="C34" i="13"/>
  <c r="C24" i="13"/>
  <c r="C20" i="13"/>
  <c r="C11" i="13"/>
  <c r="C2559" i="12"/>
  <c r="C2553" i="12"/>
  <c r="C2423" i="12"/>
  <c r="C2417" i="12"/>
  <c r="C2287" i="12"/>
  <c r="C2281" i="12"/>
  <c r="C2151" i="12"/>
  <c r="C2145" i="12"/>
  <c r="C2015" i="12"/>
  <c r="C2009" i="12"/>
  <c r="C1879" i="12"/>
  <c r="C1873" i="12"/>
  <c r="C1743" i="12"/>
  <c r="C1737" i="12"/>
  <c r="C1607" i="12"/>
  <c r="C1601" i="12"/>
  <c r="C1471" i="12"/>
  <c r="C1465" i="12"/>
  <c r="C1335" i="12"/>
  <c r="C1329" i="12"/>
  <c r="C1199" i="12"/>
  <c r="C1193" i="12"/>
  <c r="C1063" i="12"/>
  <c r="C1057" i="12"/>
  <c r="C927" i="12"/>
  <c r="C921" i="12"/>
  <c r="C791" i="12"/>
  <c r="C785" i="12"/>
  <c r="C655" i="12"/>
  <c r="C649" i="12"/>
  <c r="C519" i="12"/>
  <c r="C513" i="12"/>
  <c r="C306" i="12"/>
  <c r="C292" i="12"/>
  <c r="C278" i="12"/>
  <c r="C263" i="12"/>
  <c r="C249" i="12"/>
  <c r="C235" i="12"/>
  <c r="C220" i="12"/>
  <c r="C206" i="12"/>
  <c r="C192" i="12"/>
  <c r="C177" i="12"/>
  <c r="C163" i="12"/>
  <c r="C149" i="12"/>
  <c r="C134" i="12"/>
  <c r="C120" i="12"/>
  <c r="C106" i="12"/>
  <c r="C104" i="12"/>
  <c r="C91" i="12"/>
  <c r="C77" i="12"/>
  <c r="C63" i="12"/>
  <c r="C44" i="12"/>
  <c r="C20" i="12"/>
  <c r="C110" i="10"/>
  <c r="C96" i="10"/>
  <c r="C82" i="10"/>
  <c r="C67" i="10"/>
  <c r="C53" i="10"/>
  <c r="C49" i="10"/>
  <c r="C39" i="10"/>
  <c r="C26" i="10"/>
  <c r="C20" i="10"/>
  <c r="C47" i="9"/>
  <c r="C33" i="9"/>
  <c r="C20" i="9"/>
  <c r="C355" i="8"/>
  <c r="C341" i="8"/>
  <c r="C327" i="8"/>
  <c r="C312" i="8"/>
  <c r="C298" i="8"/>
  <c r="C284" i="8"/>
  <c r="C269" i="8"/>
  <c r="C255" i="8"/>
  <c r="C241" i="8"/>
  <c r="C226" i="8"/>
  <c r="C212" i="8"/>
  <c r="C198" i="8"/>
  <c r="C183" i="8"/>
  <c r="C169" i="8"/>
  <c r="C155" i="8"/>
  <c r="C140" i="8"/>
  <c r="C126" i="8"/>
  <c r="C112" i="8"/>
  <c r="C97" i="8"/>
  <c r="C93" i="8"/>
  <c r="C83" i="8"/>
  <c r="C79" i="8"/>
  <c r="C69" i="8"/>
  <c r="C65" i="8"/>
  <c r="C32" i="8"/>
  <c r="C26" i="8"/>
  <c r="C125" i="6"/>
  <c r="C110" i="6"/>
  <c r="C96" i="6"/>
  <c r="C82" i="6"/>
  <c r="C67" i="6"/>
  <c r="C53" i="6"/>
  <c r="C39" i="6"/>
  <c r="C20" i="6"/>
  <c r="C110" i="7"/>
  <c r="C106" i="7"/>
  <c r="C96" i="7"/>
  <c r="C92" i="7"/>
  <c r="C82" i="7"/>
  <c r="C78" i="7"/>
  <c r="C67" i="7"/>
  <c r="C63" i="7"/>
  <c r="C53" i="7"/>
  <c r="C49" i="7"/>
  <c r="C39" i="7"/>
  <c r="C35" i="7"/>
  <c r="C26" i="7"/>
  <c r="C20" i="7"/>
  <c r="C258" i="5"/>
  <c r="C254" i="5"/>
  <c r="C244" i="5"/>
  <c r="C240" i="5"/>
  <c r="C230" i="5"/>
  <c r="C226" i="5"/>
  <c r="C214" i="5"/>
  <c r="C210" i="5"/>
  <c r="C200" i="5"/>
  <c r="C196" i="5"/>
  <c r="C186" i="5"/>
  <c r="C182" i="5"/>
  <c r="C171" i="5"/>
  <c r="C167" i="5"/>
  <c r="C157" i="5"/>
  <c r="C153" i="5"/>
  <c r="C143" i="5"/>
  <c r="C139" i="5"/>
  <c r="C128" i="5"/>
  <c r="C124" i="5"/>
  <c r="C114" i="5"/>
  <c r="C110" i="5"/>
  <c r="C100" i="5"/>
  <c r="C96" i="5"/>
  <c r="C85" i="5"/>
  <c r="C81" i="5"/>
  <c r="C71" i="5"/>
  <c r="C67" i="5"/>
  <c r="C57" i="5"/>
  <c r="C53" i="5"/>
  <c r="C44" i="5"/>
  <c r="C38" i="5"/>
  <c r="C32" i="5"/>
  <c r="C26" i="5"/>
  <c r="C20" i="5"/>
  <c r="C305" i="4"/>
  <c r="C299" i="4"/>
  <c r="C261" i="4"/>
  <c r="C258" i="4"/>
  <c r="C257" i="4"/>
  <c r="C244" i="4"/>
  <c r="C230" i="4"/>
  <c r="C217" i="4"/>
  <c r="C214" i="4"/>
  <c r="C213" i="4"/>
  <c r="C200" i="4"/>
  <c r="C186" i="4"/>
  <c r="C174" i="4"/>
  <c r="C171" i="4"/>
  <c r="C170" i="4"/>
  <c r="C157" i="4"/>
  <c r="C143" i="4"/>
  <c r="C131" i="4"/>
  <c r="C128" i="4"/>
  <c r="C127" i="4"/>
  <c r="C114" i="4"/>
  <c r="C100" i="4"/>
  <c r="C88" i="4"/>
  <c r="C85" i="4"/>
  <c r="C84" i="4"/>
  <c r="C71" i="4"/>
  <c r="C57" i="4"/>
  <c r="C45" i="4"/>
  <c r="C44" i="4"/>
  <c r="C39" i="4"/>
  <c r="C26" i="4"/>
  <c r="C20" i="4"/>
  <c r="C189" i="2"/>
  <c r="C185" i="2"/>
  <c r="C174" i="2"/>
  <c r="C170" i="2"/>
  <c r="C159" i="2"/>
  <c r="C155" i="2"/>
  <c r="C145" i="2"/>
  <c r="C141" i="2"/>
  <c r="C131" i="2"/>
  <c r="C127" i="2"/>
  <c r="C116" i="2"/>
  <c r="C112" i="2"/>
  <c r="C102" i="2"/>
  <c r="C98" i="2"/>
  <c r="C88" i="2"/>
  <c r="C84" i="2"/>
  <c r="C73" i="2"/>
  <c r="C69" i="2"/>
  <c r="C59" i="2"/>
  <c r="C55" i="2"/>
  <c r="C45" i="2"/>
  <c r="C41" i="2"/>
  <c r="C33" i="2"/>
  <c r="C26" i="2"/>
  <c r="C20" i="2"/>
  <c r="C1537" i="15"/>
  <c r="C1531" i="15"/>
  <c r="C1402" i="15"/>
  <c r="C1396" i="15"/>
  <c r="C1267" i="15"/>
  <c r="C1261" i="15"/>
  <c r="C1132" i="15"/>
  <c r="C1126" i="15"/>
  <c r="C997" i="15"/>
  <c r="C991" i="15"/>
  <c r="C892" i="15"/>
  <c r="C804" i="15"/>
  <c r="C716" i="15"/>
  <c r="C628" i="15"/>
  <c r="C540" i="15"/>
  <c r="C452" i="15"/>
  <c r="C364" i="15"/>
  <c r="C276" i="15"/>
  <c r="C188" i="15"/>
  <c r="C100" i="15"/>
  <c r="C12" i="15"/>
  <c r="C2554" i="13"/>
  <c r="C2548" i="13"/>
  <c r="C2418" i="13"/>
  <c r="C2412" i="13"/>
  <c r="C2282" i="13"/>
  <c r="C2276" i="13"/>
  <c r="C2146" i="13"/>
  <c r="C2140" i="13"/>
  <c r="C2010" i="13"/>
  <c r="C2004" i="13"/>
  <c r="C1874" i="13"/>
  <c r="C1868" i="13"/>
  <c r="C1738" i="13"/>
  <c r="C1732" i="13"/>
  <c r="C1602" i="13"/>
  <c r="C1596" i="13"/>
  <c r="C1466" i="13"/>
  <c r="C1460" i="13"/>
  <c r="C1330" i="13"/>
  <c r="C1324" i="13"/>
  <c r="C1194" i="13"/>
  <c r="C1188" i="13"/>
  <c r="C1058" i="13"/>
  <c r="C1052" i="13"/>
  <c r="C922" i="13"/>
  <c r="C916" i="13"/>
  <c r="C786" i="13"/>
  <c r="C780" i="13"/>
  <c r="C650" i="13"/>
  <c r="C644" i="13"/>
  <c r="C514" i="13"/>
  <c r="C508" i="13"/>
  <c r="C378" i="13"/>
  <c r="C372" i="13"/>
  <c r="C242" i="13"/>
  <c r="C236" i="13"/>
  <c r="C106" i="13"/>
  <c r="C100" i="13"/>
  <c r="C13" i="13"/>
  <c r="C52" i="12"/>
  <c r="C46" i="12"/>
  <c r="C40" i="12"/>
  <c r="C34" i="12"/>
  <c r="C28" i="12"/>
  <c r="C22" i="12"/>
  <c r="C34" i="11"/>
  <c r="C28" i="11"/>
  <c r="C22" i="11"/>
  <c r="C28" i="10"/>
  <c r="C22" i="10"/>
  <c r="C22" i="9"/>
  <c r="C58" i="8"/>
  <c r="C52" i="8"/>
  <c r="C46" i="8"/>
  <c r="C40" i="8"/>
  <c r="C34" i="8"/>
  <c r="C28" i="8"/>
  <c r="C22" i="8"/>
  <c r="C28" i="6"/>
  <c r="C22" i="6"/>
  <c r="C28" i="7"/>
  <c r="C22" i="7"/>
  <c r="C46" i="5"/>
  <c r="C40" i="5"/>
  <c r="C34" i="5"/>
  <c r="C28" i="5"/>
  <c r="C22" i="5"/>
  <c r="C46" i="4"/>
  <c r="C40" i="4"/>
  <c r="C34" i="4"/>
  <c r="C28" i="4"/>
  <c r="C22" i="4"/>
  <c r="C35" i="2"/>
  <c r="C28" i="2"/>
  <c r="C22" i="2"/>
  <c r="C1533" i="15"/>
  <c r="C1527" i="15"/>
  <c r="C1398" i="15"/>
  <c r="C1392" i="15"/>
  <c r="C1263" i="15"/>
  <c r="C1257" i="15"/>
  <c r="C1128" i="15"/>
  <c r="C1122" i="15"/>
  <c r="C993" i="15"/>
  <c r="C987" i="15"/>
  <c r="C888" i="15"/>
  <c r="C800" i="15"/>
  <c r="C712" i="15"/>
  <c r="C624" i="15"/>
  <c r="C536" i="15"/>
  <c r="C448" i="15"/>
  <c r="C360" i="15"/>
  <c r="C272" i="15"/>
  <c r="C184" i="15"/>
  <c r="C96" i="15"/>
  <c r="C8" i="15"/>
  <c r="C2550" i="13"/>
  <c r="C2544" i="13"/>
  <c r="C2414" i="13"/>
  <c r="C2408" i="13"/>
  <c r="C2278" i="13"/>
  <c r="C2272" i="13"/>
  <c r="C2142" i="13"/>
  <c r="C2136" i="13"/>
  <c r="C2006" i="13"/>
  <c r="C2000" i="13"/>
  <c r="C1870" i="13"/>
  <c r="C1864" i="13"/>
  <c r="C1734" i="13"/>
  <c r="C1728" i="13"/>
  <c r="C1598" i="13"/>
  <c r="C1592" i="13"/>
  <c r="C1462" i="13"/>
  <c r="C1456" i="13"/>
  <c r="C1326" i="13"/>
  <c r="C1320" i="13"/>
  <c r="C1190" i="13"/>
  <c r="C1184" i="13"/>
  <c r="C1054" i="13"/>
  <c r="C1048" i="13"/>
  <c r="C918" i="13"/>
  <c r="C912" i="13"/>
  <c r="C782" i="13"/>
  <c r="C776" i="13"/>
  <c r="C646" i="13"/>
  <c r="C640" i="13"/>
  <c r="C510" i="13"/>
  <c r="C504" i="13"/>
  <c r="C374" i="13"/>
  <c r="C368" i="13"/>
  <c r="C238" i="13"/>
  <c r="C232" i="13"/>
  <c r="C102" i="13"/>
  <c r="C96" i="13"/>
  <c r="C9" i="13"/>
  <c r="C48" i="12"/>
  <c r="C42" i="12"/>
  <c r="C36" i="12"/>
  <c r="C30" i="12"/>
  <c r="C24" i="12"/>
  <c r="C18" i="12"/>
  <c r="C30" i="11"/>
  <c r="C24" i="11"/>
  <c r="C18" i="11"/>
  <c r="C24" i="10"/>
  <c r="C18" i="10"/>
  <c r="C18" i="9"/>
  <c r="C54" i="8"/>
  <c r="C48" i="8"/>
  <c r="C42" i="8"/>
  <c r="C36" i="8"/>
  <c r="C30" i="8"/>
  <c r="C24" i="8"/>
  <c r="C18" i="8"/>
  <c r="C24" i="6"/>
  <c r="C18" i="6"/>
  <c r="C24" i="7"/>
  <c r="C18" i="7"/>
  <c r="C42" i="5"/>
  <c r="C36" i="5"/>
  <c r="C30" i="5"/>
  <c r="C24" i="5"/>
  <c r="C18" i="5"/>
  <c r="C42" i="4"/>
  <c r="C36" i="4"/>
  <c r="C30" i="4"/>
  <c r="C24" i="4"/>
  <c r="C18" i="4"/>
  <c r="C31" i="2"/>
  <c r="C24" i="2"/>
  <c r="C18" i="2"/>
  <c r="B198" i="11" l="1"/>
  <c r="C198" i="11" s="1"/>
  <c r="B150" i="10"/>
  <c r="B102" i="9"/>
  <c r="B395" i="8"/>
  <c r="B154" i="7"/>
  <c r="B298" i="5"/>
  <c r="B298" i="4"/>
  <c r="C2541" i="13"/>
  <c r="C2405" i="13"/>
  <c r="C2269" i="13"/>
  <c r="C2133" i="13"/>
  <c r="C1997" i="13"/>
  <c r="C1861" i="13"/>
  <c r="C1725" i="13"/>
  <c r="C1589" i="13"/>
  <c r="C1453" i="13"/>
  <c r="C1317" i="13"/>
  <c r="C1181" i="13"/>
  <c r="C1045" i="13"/>
  <c r="C909" i="13"/>
  <c r="C773" i="13"/>
  <c r="C637" i="13"/>
  <c r="C501" i="13"/>
  <c r="C365" i="13"/>
  <c r="C229" i="13"/>
  <c r="C93" i="13"/>
  <c r="C6" i="13"/>
  <c r="C15" i="12"/>
  <c r="C15" i="11"/>
  <c r="C15" i="10"/>
  <c r="C15" i="9"/>
  <c r="C15" i="6"/>
  <c r="C15" i="7"/>
  <c r="C15" i="5"/>
  <c r="C15" i="4"/>
  <c r="C15" i="2"/>
  <c r="C2" i="13" l="1"/>
  <c r="C4" i="13"/>
  <c r="C8" i="13"/>
  <c r="B12" i="13"/>
  <c r="C15" i="13"/>
  <c r="B19" i="13"/>
  <c r="B44" i="13"/>
  <c r="B58" i="13"/>
  <c r="B72" i="13"/>
  <c r="C86" i="13"/>
  <c r="C89" i="13"/>
  <c r="C91" i="13"/>
  <c r="C95" i="13"/>
  <c r="C101" i="13"/>
  <c r="C108" i="13"/>
  <c r="B112" i="13"/>
  <c r="B137" i="13"/>
  <c r="C151" i="13"/>
  <c r="B155" i="13"/>
  <c r="B166" i="13"/>
  <c r="B180" i="13"/>
  <c r="B194" i="13"/>
  <c r="B208" i="13"/>
  <c r="C222" i="13"/>
  <c r="C225" i="13"/>
  <c r="C227" i="13"/>
  <c r="C231" i="13"/>
  <c r="C237" i="13"/>
  <c r="C287" i="13" s="1"/>
  <c r="C244" i="13"/>
  <c r="B248" i="13"/>
  <c r="B273" i="13"/>
  <c r="B291" i="13"/>
  <c r="B302" i="13"/>
  <c r="B316" i="13"/>
  <c r="B330" i="13"/>
  <c r="B344" i="13"/>
  <c r="C358" i="13"/>
  <c r="C361" i="13"/>
  <c r="C363" i="13"/>
  <c r="C367" i="13"/>
  <c r="C380" i="13" s="1"/>
  <c r="C373" i="13"/>
  <c r="C423" i="13" s="1"/>
  <c r="B384" i="13"/>
  <c r="B409" i="13"/>
  <c r="B427" i="13"/>
  <c r="B438" i="13"/>
  <c r="B452" i="13"/>
  <c r="B466" i="13"/>
  <c r="B480" i="13"/>
  <c r="C494" i="13"/>
  <c r="C497" i="13"/>
  <c r="C499" i="13"/>
  <c r="C503" i="13"/>
  <c r="C509" i="13"/>
  <c r="C516" i="13"/>
  <c r="B520" i="13"/>
  <c r="B545" i="13"/>
  <c r="C559" i="13"/>
  <c r="B563" i="13"/>
  <c r="B574" i="13"/>
  <c r="B588" i="13"/>
  <c r="B602" i="13"/>
  <c r="B616" i="13"/>
  <c r="C630" i="13"/>
  <c r="C633" i="13"/>
  <c r="C635" i="13"/>
  <c r="C639" i="13"/>
  <c r="C645" i="13"/>
  <c r="C652" i="13"/>
  <c r="B656" i="13"/>
  <c r="B681" i="13"/>
  <c r="C695" i="13"/>
  <c r="B699" i="13"/>
  <c r="B710" i="13"/>
  <c r="B724" i="13"/>
  <c r="B738" i="13"/>
  <c r="B752" i="13"/>
  <c r="C766" i="13"/>
  <c r="C769" i="13"/>
  <c r="C771" i="13"/>
  <c r="C775" i="13"/>
  <c r="C781" i="13"/>
  <c r="C831" i="13" s="1"/>
  <c r="C788" i="13"/>
  <c r="B792" i="13"/>
  <c r="B817" i="13"/>
  <c r="B835" i="13"/>
  <c r="B846" i="13"/>
  <c r="B860" i="13"/>
  <c r="B874" i="13"/>
  <c r="B888" i="13"/>
  <c r="C902" i="13"/>
  <c r="C905" i="13"/>
  <c r="C907" i="13"/>
  <c r="C911" i="13"/>
  <c r="C924" i="13" s="1"/>
  <c r="C917" i="13"/>
  <c r="C967" i="13" s="1"/>
  <c r="B928" i="13"/>
  <c r="B953" i="13"/>
  <c r="B971" i="13"/>
  <c r="B982" i="13"/>
  <c r="B996" i="13"/>
  <c r="B1010" i="13"/>
  <c r="B1024" i="13"/>
  <c r="C1038" i="13"/>
  <c r="C1041" i="13"/>
  <c r="C1043" i="13"/>
  <c r="C1047" i="13"/>
  <c r="C1053" i="13"/>
  <c r="C1060" i="13"/>
  <c r="B1064" i="13"/>
  <c r="B1089" i="13"/>
  <c r="C1103" i="13"/>
  <c r="B1107" i="13"/>
  <c r="B1118" i="13"/>
  <c r="B1132" i="13"/>
  <c r="B1146" i="13"/>
  <c r="B1160" i="13"/>
  <c r="C1174" i="13"/>
  <c r="C1177" i="13"/>
  <c r="C1179" i="13"/>
  <c r="C1183" i="13"/>
  <c r="C1189" i="13"/>
  <c r="C1196" i="13"/>
  <c r="B1200" i="13"/>
  <c r="B1225" i="13"/>
  <c r="C1239" i="13"/>
  <c r="B1243" i="13"/>
  <c r="B1254" i="13"/>
  <c r="B1268" i="13"/>
  <c r="B1282" i="13"/>
  <c r="B1296" i="13"/>
  <c r="C1310" i="13"/>
  <c r="C1313" i="13"/>
  <c r="C1315" i="13"/>
  <c r="C1319" i="13"/>
  <c r="C1332" i="13" s="1"/>
  <c r="C1325" i="13"/>
  <c r="C1375" i="13" s="1"/>
  <c r="B1336" i="13"/>
  <c r="B1361" i="13"/>
  <c r="B1379" i="13"/>
  <c r="B1390" i="13"/>
  <c r="B1404" i="13"/>
  <c r="B1418" i="13"/>
  <c r="B1432" i="13"/>
  <c r="C1446" i="13"/>
  <c r="C1449" i="13"/>
  <c r="C1451" i="13"/>
  <c r="C1455" i="13"/>
  <c r="C1468" i="13" s="1"/>
  <c r="C1461" i="13"/>
  <c r="C1511" i="13" s="1"/>
  <c r="B1472" i="13"/>
  <c r="B1497" i="13"/>
  <c r="B1515" i="13"/>
  <c r="B1526" i="13"/>
  <c r="B1540" i="13"/>
  <c r="B1554" i="13"/>
  <c r="B1568" i="13"/>
  <c r="C1582" i="13"/>
  <c r="C1585" i="13"/>
  <c r="C1587" i="13"/>
  <c r="C1591" i="13"/>
  <c r="C1597" i="13"/>
  <c r="C1604" i="13"/>
  <c r="B1608" i="13"/>
  <c r="B1633" i="13"/>
  <c r="C1647" i="13"/>
  <c r="B1651" i="13"/>
  <c r="B1662" i="13"/>
  <c r="B1676" i="13"/>
  <c r="B1690" i="13"/>
  <c r="B1704" i="13"/>
  <c r="C1718" i="13"/>
  <c r="C1721" i="13"/>
  <c r="C1723" i="13"/>
  <c r="C1727" i="13"/>
  <c r="C1733" i="13"/>
  <c r="C1740" i="13"/>
  <c r="B1744" i="13"/>
  <c r="B1769" i="13"/>
  <c r="C1783" i="13"/>
  <c r="B1787" i="13"/>
  <c r="B1798" i="13"/>
  <c r="B1812" i="13"/>
  <c r="B1826" i="13"/>
  <c r="B1840" i="13"/>
  <c r="C1854" i="13"/>
  <c r="C1857" i="13"/>
  <c r="C1859" i="13"/>
  <c r="C1863" i="13"/>
  <c r="C1876" i="13" s="1"/>
  <c r="C1869" i="13"/>
  <c r="C1919" i="13" s="1"/>
  <c r="B1880" i="13"/>
  <c r="B1905" i="13"/>
  <c r="B1923" i="13"/>
  <c r="B1934" i="13"/>
  <c r="B1948" i="13"/>
  <c r="B1962" i="13"/>
  <c r="B1976" i="13"/>
  <c r="C1990" i="13"/>
  <c r="C1993" i="13"/>
  <c r="C1995" i="13"/>
  <c r="C1999" i="13"/>
  <c r="C2012" i="13" s="1"/>
  <c r="C2005" i="13"/>
  <c r="C2055" i="13" s="1"/>
  <c r="B2016" i="13"/>
  <c r="B2041" i="13"/>
  <c r="B2059" i="13"/>
  <c r="B2070" i="13"/>
  <c r="B2084" i="13"/>
  <c r="B2098" i="13"/>
  <c r="B2112" i="13"/>
  <c r="C2126" i="13"/>
  <c r="C2129" i="13"/>
  <c r="C2131" i="13"/>
  <c r="C2135" i="13"/>
  <c r="C2141" i="13"/>
  <c r="C2148" i="13"/>
  <c r="B2152" i="13"/>
  <c r="B2177" i="13"/>
  <c r="C2191" i="13"/>
  <c r="B2195" i="13"/>
  <c r="B2206" i="13"/>
  <c r="B2220" i="13"/>
  <c r="B2234" i="13"/>
  <c r="B2248" i="13"/>
  <c r="C2262" i="13"/>
  <c r="C2265" i="13"/>
  <c r="C2267" i="13"/>
  <c r="C2271" i="13"/>
  <c r="C2277" i="13"/>
  <c r="C2284" i="13"/>
  <c r="B2288" i="13"/>
  <c r="B2313" i="13"/>
  <c r="C2327" i="13"/>
  <c r="B2331" i="13"/>
  <c r="B2342" i="13"/>
  <c r="B2356" i="13"/>
  <c r="B2370" i="13"/>
  <c r="B2384" i="13"/>
  <c r="C2398" i="13"/>
  <c r="C2401" i="13"/>
  <c r="C2403" i="13"/>
  <c r="C2407" i="13"/>
  <c r="C2413" i="13"/>
  <c r="C2463" i="13" s="1"/>
  <c r="C2420" i="13"/>
  <c r="B2424" i="13"/>
  <c r="B2449" i="13"/>
  <c r="B2467" i="13"/>
  <c r="B2478" i="13"/>
  <c r="B2492" i="13"/>
  <c r="B2506" i="13"/>
  <c r="B2520" i="13"/>
  <c r="C2534" i="13"/>
  <c r="C2537" i="13"/>
  <c r="C2539" i="13"/>
  <c r="C2543" i="13"/>
  <c r="C2549" i="13"/>
  <c r="C2599" i="13" s="1"/>
  <c r="C2556" i="13"/>
  <c r="B2560" i="13"/>
  <c r="B2585" i="13"/>
  <c r="B2603" i="13"/>
  <c r="B2614" i="13"/>
  <c r="B2628" i="13"/>
  <c r="B2642" i="13"/>
  <c r="B2656" i="13"/>
  <c r="C2670" i="13"/>
  <c r="C346" i="4"/>
  <c r="C334" i="4"/>
  <c r="C330" i="4"/>
  <c r="C342" i="4"/>
  <c r="C1653" i="15"/>
  <c r="B1639" i="15"/>
  <c r="B1625" i="15"/>
  <c r="B1611" i="15"/>
  <c r="B1597" i="15"/>
  <c r="B1586" i="15"/>
  <c r="B1568" i="15"/>
  <c r="B1543" i="15"/>
  <c r="C1532" i="15"/>
  <c r="C1582" i="15" s="1"/>
  <c r="C1526" i="15"/>
  <c r="C1539" i="15" s="1"/>
  <c r="C1524" i="15"/>
  <c r="C1522" i="15"/>
  <c r="C1520" i="15"/>
  <c r="C1518" i="15"/>
  <c r="B1504" i="15"/>
  <c r="B1490" i="15"/>
  <c r="B1476" i="15"/>
  <c r="B1462" i="15"/>
  <c r="B1451" i="15"/>
  <c r="C1447" i="15"/>
  <c r="B1433" i="15"/>
  <c r="B1408" i="15"/>
  <c r="C1397" i="15"/>
  <c r="C1391" i="15"/>
  <c r="C1404" i="15" s="1"/>
  <c r="C1389" i="15"/>
  <c r="C1387" i="15"/>
  <c r="C1385" i="15"/>
  <c r="C1383" i="15"/>
  <c r="B1369" i="15"/>
  <c r="B1355" i="15"/>
  <c r="B1341" i="15"/>
  <c r="B1327" i="15"/>
  <c r="B1316" i="15"/>
  <c r="C1312" i="15"/>
  <c r="B1298" i="15"/>
  <c r="B1273" i="15"/>
  <c r="C1262" i="15"/>
  <c r="C1256" i="15"/>
  <c r="C1269" i="15" s="1"/>
  <c r="C1254" i="15"/>
  <c r="C1252" i="15"/>
  <c r="C1250" i="15"/>
  <c r="C1248" i="15"/>
  <c r="B1234" i="15"/>
  <c r="B1220" i="15"/>
  <c r="B1206" i="15"/>
  <c r="B1192" i="15"/>
  <c r="B1181" i="15"/>
  <c r="B1163" i="15"/>
  <c r="B1138" i="15"/>
  <c r="B1131" i="15"/>
  <c r="C1127" i="15"/>
  <c r="C1177" i="15" s="1"/>
  <c r="C1121" i="15"/>
  <c r="C1134" i="15" s="1"/>
  <c r="C1119" i="15"/>
  <c r="C1117" i="15"/>
  <c r="C1115" i="15"/>
  <c r="C1113" i="15"/>
  <c r="B1099" i="15"/>
  <c r="B1085" i="15"/>
  <c r="B1071" i="15"/>
  <c r="B1057" i="15"/>
  <c r="B1046" i="15"/>
  <c r="B1028" i="15"/>
  <c r="B1003" i="15"/>
  <c r="B995" i="15"/>
  <c r="C992" i="15"/>
  <c r="C1042" i="15" s="1"/>
  <c r="C986" i="15"/>
  <c r="C999" i="15" s="1"/>
  <c r="C984" i="15"/>
  <c r="C982" i="15"/>
  <c r="C980" i="15"/>
  <c r="C965" i="15"/>
  <c r="B951" i="15"/>
  <c r="B937" i="15"/>
  <c r="B923" i="15"/>
  <c r="B909" i="15"/>
  <c r="B898" i="15"/>
  <c r="C887" i="15"/>
  <c r="C894" i="15" s="1"/>
  <c r="C885" i="15"/>
  <c r="C883" i="15"/>
  <c r="C881" i="15"/>
  <c r="C877" i="15"/>
  <c r="B863" i="15"/>
  <c r="B849" i="15"/>
  <c r="B835" i="15"/>
  <c r="B821" i="15"/>
  <c r="B810" i="15"/>
  <c r="C799" i="15"/>
  <c r="C806" i="15" s="1"/>
  <c r="C797" i="15"/>
  <c r="C795" i="15"/>
  <c r="C793" i="15"/>
  <c r="C789" i="15"/>
  <c r="B775" i="15"/>
  <c r="B761" i="15"/>
  <c r="B747" i="15"/>
  <c r="B733" i="15"/>
  <c r="B722" i="15"/>
  <c r="C711" i="15"/>
  <c r="C718" i="15" s="1"/>
  <c r="C709" i="15"/>
  <c r="C707" i="15"/>
  <c r="C705" i="15"/>
  <c r="C701" i="15"/>
  <c r="B687" i="15"/>
  <c r="B673" i="15"/>
  <c r="B659" i="15"/>
  <c r="B645" i="15"/>
  <c r="B634" i="15"/>
  <c r="C623" i="15"/>
  <c r="C630" i="15" s="1"/>
  <c r="C621" i="15"/>
  <c r="C619" i="15"/>
  <c r="C617" i="15"/>
  <c r="C613" i="15"/>
  <c r="B599" i="15"/>
  <c r="B585" i="15"/>
  <c r="B571" i="15"/>
  <c r="B557" i="15"/>
  <c r="B546" i="15"/>
  <c r="C535" i="15"/>
  <c r="C542" i="15" s="1"/>
  <c r="C533" i="15"/>
  <c r="C531" i="15"/>
  <c r="C529" i="15"/>
  <c r="C525" i="15"/>
  <c r="B511" i="15"/>
  <c r="B497" i="15"/>
  <c r="B483" i="15"/>
  <c r="B469" i="15"/>
  <c r="B458" i="15"/>
  <c r="C447" i="15"/>
  <c r="C454" i="15" s="1"/>
  <c r="C445" i="15"/>
  <c r="C443" i="15"/>
  <c r="C441" i="15"/>
  <c r="C437" i="15"/>
  <c r="B423" i="15"/>
  <c r="B409" i="15"/>
  <c r="B395" i="15"/>
  <c r="B381" i="15"/>
  <c r="B370" i="15"/>
  <c r="B362" i="15"/>
  <c r="C359" i="15"/>
  <c r="C366" i="15" s="1"/>
  <c r="C357" i="15"/>
  <c r="C355" i="15"/>
  <c r="C353" i="15"/>
  <c r="C349" i="15"/>
  <c r="B335" i="15"/>
  <c r="B321" i="15"/>
  <c r="B307" i="15"/>
  <c r="B293" i="15"/>
  <c r="B282" i="15"/>
  <c r="C271" i="15"/>
  <c r="C278" i="15" s="1"/>
  <c r="C269" i="15"/>
  <c r="C267" i="15"/>
  <c r="C265" i="15"/>
  <c r="C261" i="15"/>
  <c r="B247" i="15"/>
  <c r="B233" i="15"/>
  <c r="B219" i="15"/>
  <c r="B205" i="15"/>
  <c r="B194" i="15"/>
  <c r="C183" i="15"/>
  <c r="C190" i="15" s="1"/>
  <c r="C181" i="15"/>
  <c r="C179" i="15"/>
  <c r="C177" i="15"/>
  <c r="C173" i="15"/>
  <c r="B159" i="15"/>
  <c r="B145" i="15"/>
  <c r="B131" i="15"/>
  <c r="B117" i="15"/>
  <c r="B106" i="15"/>
  <c r="C95" i="15"/>
  <c r="C102" i="15" s="1"/>
  <c r="C93" i="15"/>
  <c r="C91" i="15"/>
  <c r="C89" i="15"/>
  <c r="C85" i="15"/>
  <c r="B71" i="15"/>
  <c r="B57" i="15"/>
  <c r="B43" i="15"/>
  <c r="B29" i="15"/>
  <c r="B18" i="15"/>
  <c r="C14" i="15"/>
  <c r="B11" i="15"/>
  <c r="C7" i="15"/>
  <c r="C5" i="15"/>
  <c r="C3" i="15"/>
  <c r="C1" i="15"/>
  <c r="C13" i="12"/>
  <c r="B83" i="12" l="1"/>
  <c r="C87" i="12" s="1"/>
  <c r="B346" i="12"/>
  <c r="C6" i="12"/>
  <c r="C6" i="11"/>
  <c r="C6" i="10"/>
  <c r="C6" i="9"/>
  <c r="C6" i="8"/>
  <c r="B147" i="6"/>
  <c r="C151" i="6" s="1"/>
  <c r="B123" i="6"/>
  <c r="C121" i="6" s="1"/>
  <c r="B102" i="6"/>
  <c r="C106" i="6" s="1"/>
  <c r="B88" i="6"/>
  <c r="C92" i="6" s="1"/>
  <c r="B77" i="6"/>
  <c r="C78" i="6" s="1"/>
  <c r="B59" i="6"/>
  <c r="C63" i="6" s="1"/>
  <c r="B45" i="6"/>
  <c r="C49" i="6" s="1"/>
  <c r="B34" i="6"/>
  <c r="C35" i="6" s="1"/>
  <c r="C6" i="7"/>
  <c r="C6" i="5"/>
  <c r="C6" i="4"/>
  <c r="C6" i="2"/>
  <c r="C6" i="6"/>
  <c r="B169" i="6"/>
  <c r="C13" i="2"/>
  <c r="C13" i="4"/>
  <c r="C13" i="5"/>
  <c r="C13" i="7"/>
  <c r="C13" i="6"/>
  <c r="C13" i="8"/>
  <c r="C13" i="9"/>
  <c r="C13" i="10"/>
  <c r="C13" i="11"/>
  <c r="B137" i="11"/>
  <c r="C141" i="11" s="1"/>
  <c r="B126" i="11"/>
  <c r="C127" i="11" s="1"/>
  <c r="C155" i="11"/>
  <c r="C29" i="11"/>
  <c r="C122" i="11" s="1"/>
  <c r="C346" i="12"/>
  <c r="B69" i="12"/>
  <c r="C73" i="12" s="1"/>
  <c r="B58" i="12"/>
  <c r="C59" i="12" s="1"/>
  <c r="B65" i="11"/>
  <c r="C69" i="11" s="1"/>
  <c r="B40" i="11"/>
  <c r="C41" i="11" s="1"/>
  <c r="B155" i="12"/>
  <c r="C159" i="12" s="1"/>
  <c r="B181" i="11"/>
  <c r="C185" i="11" s="1"/>
  <c r="B166" i="11"/>
  <c r="C170" i="11" s="1"/>
  <c r="B108" i="11"/>
  <c r="C112" i="11" s="1"/>
  <c r="B94" i="11"/>
  <c r="C98" i="11" s="1"/>
  <c r="B83" i="11"/>
  <c r="C84" i="11" s="1"/>
  <c r="C23" i="11"/>
  <c r="C79" i="11" s="1"/>
  <c r="C17" i="11"/>
  <c r="C11" i="11"/>
  <c r="C9" i="11"/>
  <c r="C4" i="11"/>
  <c r="C2" i="11"/>
  <c r="B38" i="12"/>
  <c r="C38" i="12" s="1"/>
  <c r="B32" i="12"/>
  <c r="C32" i="12" s="1"/>
  <c r="B101" i="12"/>
  <c r="C102" i="12" s="1"/>
  <c r="B26" i="12"/>
  <c r="C26" i="12" s="1"/>
  <c r="C385" i="12"/>
  <c r="C382" i="12"/>
  <c r="C378" i="12"/>
  <c r="C370" i="12"/>
  <c r="C366" i="12"/>
  <c r="C358" i="12"/>
  <c r="C344" i="12"/>
  <c r="B328" i="12"/>
  <c r="C332" i="12" s="1"/>
  <c r="B313" i="12"/>
  <c r="C317" i="12" s="1"/>
  <c r="B298" i="12"/>
  <c r="C302" i="12" s="1"/>
  <c r="B284" i="12"/>
  <c r="C288" i="12" s="1"/>
  <c r="B273" i="12"/>
  <c r="C274" i="12" s="1"/>
  <c r="B255" i="12"/>
  <c r="C259" i="12" s="1"/>
  <c r="B241" i="12"/>
  <c r="C245" i="12" s="1"/>
  <c r="B230" i="12"/>
  <c r="C231" i="12" s="1"/>
  <c r="B212" i="12"/>
  <c r="C216" i="12" s="1"/>
  <c r="B198" i="12"/>
  <c r="C202" i="12" s="1"/>
  <c r="B187" i="12"/>
  <c r="C188" i="12" s="1"/>
  <c r="B169" i="12"/>
  <c r="C173" i="12" s="1"/>
  <c r="B144" i="12"/>
  <c r="C145" i="12" s="1"/>
  <c r="B126" i="12"/>
  <c r="C130" i="12" s="1"/>
  <c r="B112" i="12"/>
  <c r="C116" i="12" s="1"/>
  <c r="B50" i="12"/>
  <c r="C50" i="12" s="1"/>
  <c r="C47" i="12"/>
  <c r="C269" i="12" s="1"/>
  <c r="C41" i="12"/>
  <c r="C226" i="12" s="1"/>
  <c r="C35" i="12"/>
  <c r="C183" i="12" s="1"/>
  <c r="C29" i="12"/>
  <c r="C140" i="12" s="1"/>
  <c r="C23" i="12"/>
  <c r="C97" i="12" s="1"/>
  <c r="C17" i="12"/>
  <c r="C54" i="12" s="1"/>
  <c r="C9" i="12"/>
  <c r="C4" i="12"/>
  <c r="C2" i="12"/>
  <c r="C150" i="10"/>
  <c r="C198" i="10"/>
  <c r="C194" i="10"/>
  <c r="C186" i="10"/>
  <c r="C182" i="10"/>
  <c r="B59" i="10"/>
  <c r="C63" i="10" s="1"/>
  <c r="B34" i="10"/>
  <c r="C35" i="10" s="1"/>
  <c r="B77" i="10"/>
  <c r="C78" i="10" s="1"/>
  <c r="C202" i="10"/>
  <c r="C174" i="10"/>
  <c r="C170" i="10"/>
  <c r="C162" i="10"/>
  <c r="C158" i="10"/>
  <c r="C148" i="10"/>
  <c r="B132" i="10"/>
  <c r="C136" i="10" s="1"/>
  <c r="B117" i="10"/>
  <c r="C121" i="10" s="1"/>
  <c r="B102" i="10"/>
  <c r="C106" i="10" s="1"/>
  <c r="B88" i="10"/>
  <c r="C92" i="10" s="1"/>
  <c r="C23" i="10"/>
  <c r="C73" i="10" s="1"/>
  <c r="C17" i="10"/>
  <c r="C30" i="10" s="1"/>
  <c r="C11" i="10"/>
  <c r="C9" i="10"/>
  <c r="C4" i="10"/>
  <c r="C2" i="10"/>
  <c r="B377" i="8"/>
  <c r="C381" i="8" s="1"/>
  <c r="B347" i="8"/>
  <c r="C351" i="8" s="1"/>
  <c r="B304" i="8"/>
  <c r="C308" i="8" s="1"/>
  <c r="B261" i="8"/>
  <c r="C265" i="8" s="1"/>
  <c r="B218" i="8"/>
  <c r="C222" i="8" s="1"/>
  <c r="B175" i="8"/>
  <c r="C179" i="8" s="1"/>
  <c r="B132" i="8"/>
  <c r="C136" i="8" s="1"/>
  <c r="B102" i="7"/>
  <c r="B59" i="7"/>
  <c r="B250" i="5"/>
  <c r="B206" i="5"/>
  <c r="B163" i="5"/>
  <c r="B120" i="5"/>
  <c r="B77" i="5"/>
  <c r="B280" i="4"/>
  <c r="C284" i="4" s="1"/>
  <c r="B250" i="4"/>
  <c r="C254" i="4" s="1"/>
  <c r="B206" i="4"/>
  <c r="C210" i="4" s="1"/>
  <c r="B163" i="4"/>
  <c r="C167" i="4" s="1"/>
  <c r="B120" i="4"/>
  <c r="C124" i="4" s="1"/>
  <c r="B77" i="4"/>
  <c r="C81" i="4" s="1"/>
  <c r="B181" i="2"/>
  <c r="B151" i="2"/>
  <c r="B108" i="2"/>
  <c r="B65" i="2"/>
  <c r="B54" i="9"/>
  <c r="C58" i="9" s="1"/>
  <c r="C36" i="11" l="1"/>
  <c r="X14" i="9"/>
  <c r="W14" i="9"/>
  <c r="S14" i="9"/>
  <c r="V15" i="9" s="1"/>
  <c r="R14" i="9"/>
  <c r="U15" i="9" s="1"/>
  <c r="C130" i="9"/>
  <c r="C126" i="9"/>
  <c r="C122" i="9"/>
  <c r="C114" i="9"/>
  <c r="C110" i="9"/>
  <c r="C102" i="9"/>
  <c r="C100" i="9"/>
  <c r="B39" i="9"/>
  <c r="C43" i="9" s="1"/>
  <c r="B28" i="9"/>
  <c r="C29" i="9" s="1"/>
  <c r="C17" i="9"/>
  <c r="C24" i="9" s="1"/>
  <c r="C11" i="9"/>
  <c r="C9" i="9"/>
  <c r="C4" i="9"/>
  <c r="C2" i="9"/>
  <c r="B322" i="8"/>
  <c r="C323" i="8" s="1"/>
  <c r="B333" i="8"/>
  <c r="C337" i="8" s="1"/>
  <c r="B290" i="8"/>
  <c r="C294" i="8" s="1"/>
  <c r="B279" i="8"/>
  <c r="C280" i="8" s="1"/>
  <c r="B50" i="8"/>
  <c r="C50" i="8" s="1"/>
  <c r="B44" i="8"/>
  <c r="C44" i="8" s="1"/>
  <c r="B56" i="8"/>
  <c r="C56" i="8" s="1"/>
  <c r="C53" i="8"/>
  <c r="C318" i="8" s="1"/>
  <c r="C47" i="8"/>
  <c r="C275" i="8" s="1"/>
  <c r="C41" i="8"/>
  <c r="C232" i="8" s="1"/>
  <c r="C35" i="8"/>
  <c r="C189" i="8" s="1"/>
  <c r="C29" i="8"/>
  <c r="C146" i="8" s="1"/>
  <c r="C23" i="8"/>
  <c r="C103" i="8" s="1"/>
  <c r="C17" i="8"/>
  <c r="C60" i="8" s="1"/>
  <c r="C483" i="8"/>
  <c r="C480" i="8"/>
  <c r="C476" i="8"/>
  <c r="C468" i="8"/>
  <c r="C464" i="8"/>
  <c r="C456" i="8"/>
  <c r="C452" i="8"/>
  <c r="C444" i="8"/>
  <c r="C440" i="8"/>
  <c r="C432" i="8"/>
  <c r="C428" i="8"/>
  <c r="C419" i="8"/>
  <c r="C415" i="8"/>
  <c r="C407" i="8"/>
  <c r="C403" i="8"/>
  <c r="C395" i="8"/>
  <c r="C393" i="8"/>
  <c r="B362" i="8"/>
  <c r="C366" i="8" s="1"/>
  <c r="B247" i="8"/>
  <c r="C251" i="8" s="1"/>
  <c r="B236" i="8"/>
  <c r="C237" i="8" s="1"/>
  <c r="B204" i="8"/>
  <c r="C208" i="8" s="1"/>
  <c r="B193" i="8"/>
  <c r="C194" i="8" s="1"/>
  <c r="B161" i="8"/>
  <c r="C165" i="8" s="1"/>
  <c r="B150" i="8"/>
  <c r="C151" i="8" s="1"/>
  <c r="B118" i="8"/>
  <c r="C122" i="8" s="1"/>
  <c r="B107" i="8"/>
  <c r="C108" i="8" s="1"/>
  <c r="B39" i="8"/>
  <c r="C38" i="8" s="1"/>
  <c r="C11" i="8"/>
  <c r="C9" i="8"/>
  <c r="C4" i="8"/>
  <c r="C2" i="8"/>
  <c r="C178" i="7"/>
  <c r="C174" i="7"/>
  <c r="C170" i="7"/>
  <c r="C162" i="7"/>
  <c r="C158" i="7"/>
  <c r="C154" i="7"/>
  <c r="C152" i="7"/>
  <c r="B88" i="7"/>
  <c r="B77" i="7"/>
  <c r="B45" i="7"/>
  <c r="B34" i="7"/>
  <c r="B26" i="7"/>
  <c r="C23" i="7"/>
  <c r="C73" i="7" s="1"/>
  <c r="C17" i="7"/>
  <c r="C30" i="7" s="1"/>
  <c r="C11" i="7"/>
  <c r="C9" i="7"/>
  <c r="C4" i="7"/>
  <c r="C2" i="7"/>
  <c r="B265" i="4"/>
  <c r="C269" i="4" s="1"/>
  <c r="B132" i="6"/>
  <c r="C136" i="6" s="1"/>
  <c r="B121" i="6"/>
  <c r="B122" i="6"/>
  <c r="B118" i="6"/>
  <c r="B119" i="6"/>
  <c r="B120" i="6"/>
  <c r="B117" i="6"/>
  <c r="C117" i="6" l="1"/>
  <c r="B27" i="6"/>
  <c r="C26" i="6" s="1"/>
  <c r="C421" i="5"/>
  <c r="C417" i="5"/>
  <c r="C205" i="6" l="1"/>
  <c r="C202" i="6"/>
  <c r="C198" i="6"/>
  <c r="C189" i="6"/>
  <c r="C185" i="6"/>
  <c r="C177" i="6"/>
  <c r="C173" i="6"/>
  <c r="C169" i="6"/>
  <c r="C167" i="6"/>
  <c r="C23" i="6"/>
  <c r="C73" i="6" s="1"/>
  <c r="C17" i="6"/>
  <c r="C30" i="6" s="1"/>
  <c r="C11" i="6"/>
  <c r="C9" i="6"/>
  <c r="C4" i="6"/>
  <c r="C2" i="6"/>
  <c r="B166" i="2"/>
  <c r="C41" i="5"/>
  <c r="C221" i="5" s="1"/>
  <c r="C35" i="5"/>
  <c r="C177" i="5" s="1"/>
  <c r="C29" i="5"/>
  <c r="C134" i="5" s="1"/>
  <c r="C23" i="5"/>
  <c r="C91" i="5" s="1"/>
  <c r="C17" i="5"/>
  <c r="C48" i="5" s="1"/>
  <c r="B26" i="5"/>
  <c r="C425" i="5"/>
  <c r="C384" i="5"/>
  <c r="C380" i="5"/>
  <c r="C408" i="5"/>
  <c r="C404" i="5"/>
  <c r="C310" i="5"/>
  <c r="C306" i="5"/>
  <c r="C396" i="5"/>
  <c r="C392" i="5"/>
  <c r="C372" i="5"/>
  <c r="C368" i="5"/>
  <c r="C360" i="5"/>
  <c r="C356" i="5"/>
  <c r="C348" i="5"/>
  <c r="C344" i="5"/>
  <c r="C335" i="5"/>
  <c r="C331" i="5"/>
  <c r="C323" i="5"/>
  <c r="C319" i="5"/>
  <c r="C298" i="5"/>
  <c r="C296" i="5"/>
  <c r="B236" i="5"/>
  <c r="B225" i="5"/>
  <c r="B192" i="5"/>
  <c r="B181" i="5"/>
  <c r="B149" i="5"/>
  <c r="B138" i="5"/>
  <c r="B106" i="5"/>
  <c r="B95" i="5"/>
  <c r="B63" i="5"/>
  <c r="B52" i="5"/>
  <c r="B39" i="5"/>
  <c r="B33" i="5"/>
  <c r="C11" i="5"/>
  <c r="C9" i="5"/>
  <c r="C4" i="5"/>
  <c r="C2" i="5"/>
  <c r="C371" i="4"/>
  <c r="C367" i="4"/>
  <c r="C213" i="2"/>
  <c r="C374" i="4"/>
  <c r="C310" i="4"/>
  <c r="C306" i="4"/>
  <c r="C322" i="4"/>
  <c r="C318" i="4"/>
  <c r="C359" i="4"/>
  <c r="C355" i="4"/>
  <c r="C298" i="4"/>
  <c r="B236" i="4"/>
  <c r="C240" i="4" s="1"/>
  <c r="B225" i="4"/>
  <c r="C226" i="4" s="1"/>
  <c r="B192" i="4"/>
  <c r="C196" i="4" s="1"/>
  <c r="B181" i="4"/>
  <c r="C182" i="4" s="1"/>
  <c r="B106" i="4"/>
  <c r="C110" i="4" s="1"/>
  <c r="B95" i="4"/>
  <c r="C96" i="4" s="1"/>
  <c r="B63" i="4"/>
  <c r="C67" i="4" s="1"/>
  <c r="B52" i="4"/>
  <c r="C53" i="4" s="1"/>
  <c r="B149" i="4"/>
  <c r="C153" i="4" s="1"/>
  <c r="B138" i="4"/>
  <c r="C139" i="4" s="1"/>
  <c r="B39" i="4"/>
  <c r="C38" i="4" s="1"/>
  <c r="B33" i="4"/>
  <c r="C32" i="4" s="1"/>
  <c r="C296" i="4"/>
  <c r="C11" i="4"/>
  <c r="C9" i="4"/>
  <c r="C4" i="4"/>
  <c r="C2" i="4"/>
  <c r="C205" i="2"/>
  <c r="I11" i="1"/>
  <c r="J10" i="1" s="1"/>
  <c r="G11" i="1"/>
  <c r="H9" i="1" s="1"/>
  <c r="B137" i="2"/>
  <c r="B126" i="2"/>
  <c r="B94" i="2"/>
  <c r="B83" i="2"/>
  <c r="B34" i="2"/>
  <c r="B26" i="2"/>
  <c r="C2" i="2"/>
  <c r="C199" i="2"/>
  <c r="C211" i="2"/>
  <c r="C209" i="2"/>
  <c r="C203" i="2"/>
  <c r="C201" i="2"/>
  <c r="C197" i="2"/>
  <c r="C195" i="2"/>
  <c r="B167" i="2"/>
  <c r="B51" i="2"/>
  <c r="B40" i="2"/>
  <c r="C11" i="2"/>
  <c r="C9" i="2"/>
  <c r="C4" i="2"/>
  <c r="D2" i="1"/>
  <c r="J8" i="1" l="1"/>
  <c r="J9" i="1"/>
  <c r="H10" i="1"/>
  <c r="H8" i="1"/>
  <c r="D15" i="1"/>
  <c r="E15" i="1"/>
  <c r="D16" i="1"/>
  <c r="E16" i="1"/>
  <c r="D17" i="1"/>
  <c r="E17" i="1"/>
  <c r="D18" i="1"/>
  <c r="E18" i="1"/>
  <c r="D19" i="1"/>
  <c r="E19" i="1"/>
  <c r="D20" i="1"/>
  <c r="E20" i="1"/>
  <c r="D21" i="1"/>
  <c r="E21" i="1"/>
  <c r="D22" i="1"/>
  <c r="E22" i="1"/>
  <c r="D23" i="1"/>
  <c r="E23" i="1"/>
  <c r="D24" i="1"/>
  <c r="E24" i="1"/>
  <c r="D25" i="1"/>
  <c r="E25" i="1"/>
  <c r="C12" i="1"/>
  <c r="D4" i="1" l="1"/>
  <c r="E4" i="1"/>
  <c r="D5" i="1"/>
  <c r="E5" i="1"/>
  <c r="D6" i="1"/>
  <c r="E6" i="1" s="1"/>
  <c r="D7" i="1"/>
  <c r="E7" i="1" s="1"/>
  <c r="D8" i="1"/>
  <c r="E8" i="1" s="1"/>
  <c r="D9" i="1"/>
  <c r="E9" i="1"/>
  <c r="D10" i="1"/>
  <c r="E10" i="1"/>
  <c r="D11" i="1"/>
  <c r="E11" i="1" s="1"/>
  <c r="D12" i="1"/>
  <c r="E12" i="1" s="1"/>
  <c r="D13" i="1"/>
  <c r="E13" i="1" s="1"/>
  <c r="D14" i="1"/>
  <c r="E14" i="1" s="1"/>
  <c r="D3" i="1"/>
  <c r="E3" i="1" s="1"/>
  <c r="E2" i="1"/>
</calcChain>
</file>

<file path=xl/sharedStrings.xml><?xml version="1.0" encoding="utf-8"?>
<sst xmlns="http://schemas.openxmlformats.org/spreadsheetml/2006/main" count="6940" uniqueCount="972">
  <si>
    <t>Minor</t>
  </si>
  <si>
    <t>Het</t>
  </si>
  <si>
    <t>MM</t>
  </si>
  <si>
    <t>mm</t>
  </si>
  <si>
    <t>Gene</t>
  </si>
  <si>
    <t>Grik3 Ser310Ala</t>
  </si>
  <si>
    <t>COMT_G158A</t>
  </si>
  <si>
    <t>COMT_C62T</t>
  </si>
  <si>
    <t>SLC6A4_C463T</t>
  </si>
  <si>
    <t>SLC6A4_5-HTTLPR</t>
  </si>
  <si>
    <t>chrne_G1074A</t>
  </si>
  <si>
    <t>chrne_t10927c</t>
  </si>
  <si>
    <t>brain and nervous system.</t>
  </si>
  <si>
    <t xml:space="preserve"> </t>
  </si>
  <si>
    <t>Type</t>
  </si>
  <si>
    <t>Value</t>
  </si>
  <si>
    <t>Paragraph</t>
  </si>
  <si>
    <t>Area</t>
  </si>
  <si>
    <t>Intro</t>
  </si>
  <si>
    <t>Chromosome</t>
  </si>
  <si>
    <t>Item</t>
  </si>
  <si>
    <t>protein</t>
  </si>
  <si>
    <t>Tissue</t>
  </si>
  <si>
    <t>Interval</t>
  </si>
  <si>
    <t>Variant Number</t>
  </si>
  <si>
    <t>Gene Location</t>
  </si>
  <si>
    <t>Name</t>
  </si>
  <si>
    <t>Original</t>
  </si>
  <si>
    <t>Change</t>
  </si>
  <si>
    <t>GRIK3</t>
  </si>
  <si>
    <t>NC000001_1.11:g.1111_9999</t>
  </si>
  <si>
    <t>NC000001_1.11:g.2222T&gt;G</t>
  </si>
  <si>
    <t>T928G</t>
  </si>
  <si>
    <t>thymine (T)</t>
  </si>
  <si>
    <t>guanine (G)</t>
  </si>
  <si>
    <t>HGVS</t>
  </si>
  <si>
    <t>Variant</t>
  </si>
  <si>
    <t>NC000001_1.11:g.</t>
  </si>
  <si>
    <t>[2222T&gt;G]</t>
  </si>
  <si>
    <t>[2222=]</t>
  </si>
  <si>
    <t>het meaning</t>
  </si>
  <si>
    <t>het effect</t>
  </si>
  <si>
    <t>percentage</t>
  </si>
  <si>
    <t>hom meaning</t>
  </si>
  <si>
    <t>hom effect</t>
  </si>
  <si>
    <t>wild meaning</t>
  </si>
  <si>
    <t>wild effect</t>
  </si>
  <si>
    <t>unknown</t>
  </si>
  <si>
    <t>unknwon</t>
  </si>
  <si>
    <t>Effect</t>
  </si>
  <si>
    <t># What should I do about this?</t>
  </si>
  <si>
    <t>Symptoms</t>
  </si>
  <si>
    <t>depression, stress, problems with thinking or memory, brain fog, pain</t>
  </si>
  <si>
    <t>NC_000002.11:g</t>
  </si>
  <si>
    <t>[7783504A&gt;C]</t>
  </si>
  <si>
    <t>[7783504=]</t>
  </si>
  <si>
    <t>NC_000001.11:g.</t>
  </si>
  <si>
    <t>[36983994C&gt;T]</t>
  </si>
  <si>
    <t>[36983994=]</t>
  </si>
  <si>
    <t>C36983994T</t>
  </si>
  <si>
    <t>A7783504C</t>
  </si>
  <si>
    <t>adenine (A)</t>
  </si>
  <si>
    <t>NC_000001.11:g.36983994C&gt;T</t>
  </si>
  <si>
    <t>NC_000002.11:g.7783504A&gt;C</t>
  </si>
  <si>
    <t>CT</t>
  </si>
  <si>
    <t>rs3913434</t>
  </si>
  <si>
    <t>rs270838</t>
  </si>
  <si>
    <t>LOC101929510</t>
  </si>
  <si>
    <t>AA</t>
  </si>
  <si>
    <t>AC</t>
  </si>
  <si>
    <t>rs6757577</t>
  </si>
  <si>
    <t>AG</t>
  </si>
  <si>
    <t>rs16827966</t>
  </si>
  <si>
    <t>ARMC9</t>
  </si>
  <si>
    <t>rs6445832</t>
  </si>
  <si>
    <t>ARHGEF3</t>
  </si>
  <si>
    <t>rs1523773</t>
  </si>
  <si>
    <t>EPHA6</t>
  </si>
  <si>
    <t>AT</t>
  </si>
  <si>
    <t>rs254577</t>
  </si>
  <si>
    <t>C5orf66</t>
  </si>
  <si>
    <t>rs41378447</t>
  </si>
  <si>
    <t>CASC14</t>
  </si>
  <si>
    <t>rs7010471</t>
  </si>
  <si>
    <t>PTDSS1</t>
  </si>
  <si>
    <t>rs12235235</t>
  </si>
  <si>
    <t>RECK</t>
  </si>
  <si>
    <t>rs7849492</t>
  </si>
  <si>
    <t>—</t>
  </si>
  <si>
    <t>rs12312259</t>
  </si>
  <si>
    <t>rs9585049</t>
  </si>
  <si>
    <t>UBAC2</t>
  </si>
  <si>
    <t>rs17255510</t>
  </si>
  <si>
    <t>TRA</t>
  </si>
  <si>
    <t>rs11157573</t>
  </si>
  <si>
    <t>rs10144138</t>
  </si>
  <si>
    <t>TRA/TRD</t>
  </si>
  <si>
    <t>rs17120254</t>
  </si>
  <si>
    <t>rs2249954</t>
  </si>
  <si>
    <t>FBLN5</t>
  </si>
  <si>
    <t>rs8029503</t>
  </si>
  <si>
    <t>SLCO3A1</t>
  </si>
  <si>
    <t>rs3095598</t>
  </si>
  <si>
    <t>TOX3</t>
  </si>
  <si>
    <t>rs948440</t>
  </si>
  <si>
    <t>CELF4</t>
  </si>
  <si>
    <t>rs41493945</t>
  </si>
  <si>
    <t>rs3788079</t>
  </si>
  <si>
    <t>AGPAT3</t>
  </si>
  <si>
    <t>AA, AG</t>
  </si>
  <si>
    <t>CC, CT</t>
  </si>
  <si>
    <t>CT, TT</t>
  </si>
  <si>
    <t>AT, TT</t>
  </si>
  <si>
    <t>CT, CC</t>
  </si>
  <si>
    <t>AG, GG</t>
  </si>
  <si>
    <t>https://www.ncbi.nlm.nih.gov/projects/SNP/snp_ref.cgi?rs=6757577</t>
  </si>
  <si>
    <t>LOC105369166</t>
  </si>
  <si>
    <t>https://www.ncbi.nlm.nih.gov/pmc/articles/PMC4872418/</t>
  </si>
  <si>
    <t>TPRM8</t>
  </si>
  <si>
    <t>cation channel</t>
  </si>
  <si>
    <t>nervous, immune, and sensory systems</t>
  </si>
  <si>
    <t>G3264+630A</t>
  </si>
  <si>
    <t>NC_000002.12:g.234008733G&gt;A</t>
  </si>
  <si>
    <t>NC_000002.12:g.</t>
  </si>
  <si>
    <t>[234008733G&gt;A]</t>
  </si>
  <si>
    <t>[234008733=]</t>
  </si>
  <si>
    <t>brain, bone marrow and immune system, circulatory and cardiovascular system, respiratory system and lung</t>
  </si>
  <si>
    <t>G3264+2567A</t>
  </si>
  <si>
    <t>NC_000002.12:g.234010670G&gt;A</t>
  </si>
  <si>
    <t>G750C</t>
  </si>
  <si>
    <t>T-990C</t>
  </si>
  <si>
    <t>NC_000002.12:g.233945906G&gt;C</t>
  </si>
  <si>
    <t>NC_000002.12:g.233916448T&gt;C</t>
  </si>
  <si>
    <t>NC_000002.12:g.233974736A&gt;G</t>
  </si>
  <si>
    <t>[234010670G&gt;A]</t>
  </si>
  <si>
    <t>[234010670=]</t>
  </si>
  <si>
    <t>[233945906G&gt;C]</t>
  </si>
  <si>
    <t>[233945906=]</t>
  </si>
  <si>
    <t>[233916448T&gt;C]</t>
  </si>
  <si>
    <t>[233916448=]</t>
  </si>
  <si>
    <t>[233974736A&gt;G]</t>
  </si>
  <si>
    <t>[233974736=]</t>
  </si>
  <si>
    <t>[G3264+630A](https://www.ncbi.nlm.nih.gov/pubmed/27099524)</t>
  </si>
  <si>
    <t>[G3264+2567A](https://www.ncbi.nlm.nih.gov/pubmed/27099524)</t>
  </si>
  <si>
    <t>[G750C](https://www.ncbi.nlm.nih.gov/pubmed/22072275?dopt=Abstract)</t>
  </si>
  <si>
    <t>[T-990C](https://www.ncbi.nlm.nih.gov/pubmed/27099524)</t>
  </si>
  <si>
    <t>[A7783504C](https://www.ncbi.nlm.nih.gov/pubmed/27835969)</t>
  </si>
  <si>
    <t>This variant is not associated with increased risk.</t>
  </si>
  <si>
    <t>This variant is not associated with Moderate Loss of Function.</t>
  </si>
  <si>
    <t>The effect is unknown.</t>
  </si>
  <si>
    <t># Normal Function</t>
  </si>
  <si>
    <t>No therapies are medically indicated at the moment.</t>
  </si>
  <si>
    <t># Severe Risk</t>
  </si>
  <si>
    <t># Moderate Risk</t>
  </si>
  <si>
    <t>&lt;# G750C (G;C) #&gt;</t>
  </si>
  <si>
    <t>&lt;# G750C (C;C) #&gt;</t>
  </si>
  <si>
    <t>&lt;# G750C (C;C) C-990T (C;T) #&gt;</t>
  </si>
  <si>
    <t>&lt;# C-990T (T;T) #&gt;</t>
  </si>
  <si>
    <t>pain, muscle pain, headache, inflammation</t>
  </si>
  <si>
    <t>&lt;# A233974736G (G;A) #&gt;</t>
  </si>
  <si>
    <t>The A233974736G A:G heterozygous variant has an increased risk of CFS, with an [odds ratio of 0.37](https://www.ncbi.nlm.nih.gov/pubmed/27835969).</t>
  </si>
  <si>
    <t>&lt;# G3264+630A #&gt;</t>
  </si>
  <si>
    <t>&lt;# G3264+2567A #&gt;</t>
  </si>
  <si>
    <t>&lt;# G750C #&gt;</t>
  </si>
  <si>
    <t>&lt;# T-990C #&gt;</t>
  </si>
  <si>
    <t xml:space="preserve"> &lt;# A7783504C #&gt;</t>
  </si>
  <si>
    <t>&lt;# T928G #&gt;</t>
  </si>
  <si>
    <t>&lt;# C36983994T #&gt;</t>
  </si>
  <si>
    <t>&lt;# A7783504C #&gt;</t>
  </si>
  <si>
    <t>COMT</t>
  </si>
  <si>
    <t>enzyme</t>
  </si>
  <si>
    <t>C62T</t>
  </si>
  <si>
    <t>NC_000022.11:g.19950010T&gt;G</t>
  </si>
  <si>
    <t>NC_000022.11:g.19960814T&gt;C</t>
  </si>
  <si>
    <t>NC_000022.11:g.19943884T&gt;C</t>
  </si>
  <si>
    <t>NC_000022.11:g.19962712C&gt;T</t>
  </si>
  <si>
    <t>NC_000022.11:g.19963748G&gt;A</t>
  </si>
  <si>
    <t>[C62T](https://www.ncbi.nlm.nih.gov/pubmed/26891941)</t>
  </si>
  <si>
    <t>NC_000022.11:g.</t>
  </si>
  <si>
    <t>[19963748G&gt;A]</t>
  </si>
  <si>
    <t>[19963748=]</t>
  </si>
  <si>
    <t>[19962712C&gt;T]</t>
  </si>
  <si>
    <t>[19962712=]</t>
  </si>
  <si>
    <t>T19960814C</t>
  </si>
  <si>
    <t>[T19960814C](https://www.ncbi.nlm.nih.gov/pubmed/19772600)</t>
  </si>
  <si>
    <t>T19950010G</t>
  </si>
  <si>
    <t>T19943884C</t>
  </si>
  <si>
    <t>[T19943884C](https://www.ncbi.nlm.nih.gov/pubmed/19540336)</t>
  </si>
  <si>
    <t>[T19950010G](https://www.ncbi.nlm.nih.gov/pubmed/19540336)</t>
  </si>
  <si>
    <t>G158A</t>
  </si>
  <si>
    <t>[G158A](https://www.ncbi.nlm.nih.gov/pubmed/21059181)</t>
  </si>
  <si>
    <t>You are in the Moderate Loss of Function category. See below for more information.</t>
  </si>
  <si>
    <t>You are in the Severe Loss of Function category. See below for more information.</t>
  </si>
  <si>
    <t>&lt;# G158A (G;G) #&gt;</t>
  </si>
  <si>
    <t>&lt;# G158A (A;G) #&gt;</t>
  </si>
  <si>
    <t># Moderate Loss of Function</t>
  </si>
  <si>
    <t>&lt;# G158A (A;A) #&gt;</t>
  </si>
  <si>
    <t># Severe Loss of Function</t>
  </si>
  <si>
    <t>&lt;# C62T (C;T) #&gt;</t>
  </si>
  <si>
    <t>&lt;# C62T (T;T) #&gt;</t>
  </si>
  <si>
    <t>&lt;# T19943884C (C;C) #&gt;</t>
  </si>
  <si>
    <t>This variant is associated with increased “oxidative stress,” which is caused by [free radicals](https://nccih.nih.gov/health/antioxidants/introduction.htm) triggering cell damage. The increased risk of oxidative stress also leads to [cancer](https://www.ncbi.nlm.nih.gov/pubmed/21716162).</t>
  </si>
  <si>
    <t>&lt;# T19950010G (G;G) #&gt;</t>
  </si>
  <si>
    <t>pain muscle fatigue POTS stress problems with thinking or memor, brain fog post exertional malaise sleep disorder depression anxiety</t>
  </si>
  <si>
    <t>&lt;# T19943884C (T;C) #&gt; &lt;# T19950010G (T;G) #&gt;</t>
  </si>
  <si>
    <t>MTHFR</t>
  </si>
  <si>
    <t>endocrine system and pancreas.</t>
  </si>
  <si>
    <t>cytosine (C)</t>
  </si>
  <si>
    <t>C677T</t>
  </si>
  <si>
    <t>&lt;# C677T (C;T) ; A1298C (A;C) #&gt;</t>
  </si>
  <si>
    <t>[C677T](http://gnomad.broadinstitute.org/variant/1-11856378-G-A)</t>
  </si>
  <si>
    <t>NC_00001.11:g.</t>
  </si>
  <si>
    <t>[12345C&gt;T]</t>
  </si>
  <si>
    <t>[12345=]</t>
  </si>
  <si>
    <t>[11794419T&gt;G]</t>
  </si>
  <si>
    <t>[11794419T=]</t>
  </si>
  <si>
    <t>You are in the Mild Loss of Function category. See below for more information.</t>
  </si>
  <si>
    <t>Your variant is not associated with any loss of function.</t>
  </si>
  <si>
    <t>&lt;# A1298C (C:C) C677T (C:T) #&gt;</t>
  </si>
  <si>
    <t># Mild Loss of Function</t>
  </si>
  <si>
    <t>&lt;# A1298C (A:C) C677T (T:T) #&gt;</t>
  </si>
  <si>
    <t xml:space="preserve">Some people with mild loss of function variant may benefit from supplementing their diets with an [oral folic acid](https://www.ncbi.nlm.nih.gov/pubmed/25902009) supplement. Consult your physician. </t>
  </si>
  <si>
    <t>fatigue D005221 memory problems D008569 inflamation D007249</t>
  </si>
  <si>
    <t>D004703 D010179 endocrine pancreas</t>
  </si>
  <si>
    <t>NC_000001.11 :g.11785730_11806103</t>
  </si>
  <si>
    <t>CHRNE</t>
  </si>
  <si>
    <t>A1298C</t>
  </si>
  <si>
    <t>NC_000017.11 :g.4897769_4905019</t>
  </si>
  <si>
    <t>immune system and muscles.</t>
  </si>
  <si>
    <t>brain immune circularity muscles D001921 D007107 D002319 D009132</t>
  </si>
  <si>
    <t>G1074A</t>
  </si>
  <si>
    <t>[G1074A](https://www.ncbi.nlm.nih.gov/clinvar/variation/128767/)</t>
  </si>
  <si>
    <t>NC_000017.11:g.4901607G&gt;A</t>
  </si>
  <si>
    <t>C865T</t>
  </si>
  <si>
    <t>NC_000017.11:g.4900845G&gt;A</t>
  </si>
  <si>
    <t>NC_000017.11:g.</t>
  </si>
  <si>
    <t>[4901607G&gt;A]</t>
  </si>
  <si>
    <t>[4901607=]</t>
  </si>
  <si>
    <t>[4900845G&gt;A]</t>
  </si>
  <si>
    <t>[4900845=]</t>
  </si>
  <si>
    <t>[C865T](https://www.ncbi.nlm.nih.gov/clinvar/variation/18344/)</t>
  </si>
  <si>
    <t>&lt;# G1074A (G;G) #&gt;</t>
  </si>
  <si>
    <t>&lt;# T10927C (C;C) #&gt;</t>
  </si>
  <si>
    <t>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t>
  </si>
  <si>
    <t>Consult [a neurologist](https://www.ncbi.nlm.nih.gov/pubmed/23108489) during and after pregnancy. It afflicted with slow channel syndrome, consider adding [salbutamol in addition to fluoxetine](https://www.ncbi.nlm.nih.gov/pubmed/23281026). [Galantamine](http://www.uniprot.org/uniprot/Q04844) is also used in treatment.</t>
  </si>
  <si>
    <t>fatigue D005221</t>
  </si>
  <si>
    <t>SLCA4</t>
  </si>
  <si>
    <t>brain D001921</t>
  </si>
  <si>
    <t>5-HTTLPR</t>
  </si>
  <si>
    <t>A3609G</t>
  </si>
  <si>
    <t>T463G</t>
  </si>
  <si>
    <t>NC_000017.11:g.30237328T&gt;C</t>
  </si>
  <si>
    <t>[A3609G](https://www.ncbi.nlm.nih.gov/projects/SNP/snp_ref.cgi?rs=25531)</t>
  </si>
  <si>
    <t>[5-HTTLPR](https://www.ncbi.nlm.nih.gov/pubmed/26473596)</t>
  </si>
  <si>
    <t>[T463G](https://www.ncbi.nlm.nih.gov/projects/SNP/snp_ref.cgi?rs=1042173)</t>
  </si>
  <si>
    <t>[30237328T&gt;C]</t>
  </si>
  <si>
    <t>[30237328=]</t>
  </si>
  <si>
    <t>You are predisposed to lower levels of serotonin. See below for more information.</t>
  </si>
  <si>
    <t>You have greatly increased serotonin. See below for more information.</t>
  </si>
  <si>
    <t>This variant increases the risk for alcoholism. See below for details.</t>
  </si>
  <si>
    <t>C1748A</t>
  </si>
  <si>
    <t>NC_000017.11:g.30196708G&gt;T</t>
  </si>
  <si>
    <t>[C1748A](https://www.ncbi.nlm.nih.gov/pubmed/20981038)</t>
  </si>
  <si>
    <t>T30199457C</t>
  </si>
  <si>
    <t>[T30199457C](https://www.ncbi.nlm.nih.gov/pubmed/18986552)</t>
  </si>
  <si>
    <t>C30219896T</t>
  </si>
  <si>
    <t>[C30219896T](http://institutferran.org/documentos/estudio_genetico/JCR%20106%20140408.pdf)</t>
  </si>
  <si>
    <t>C30204775T</t>
  </si>
  <si>
    <t>[C30204775T](http://institutferran.org/documentos/estudio_genetico/JCR%20106%20140408.pdf)</t>
  </si>
  <si>
    <t>[30199457T&gt;C]</t>
  </si>
  <si>
    <t>[30199457=]</t>
  </si>
  <si>
    <t>[30219896C&gt;T]</t>
  </si>
  <si>
    <t>[30219896=]</t>
  </si>
  <si>
    <t>[30204775C&gt;T]</t>
  </si>
  <si>
    <t>[30204775=]</t>
  </si>
  <si>
    <t>[30196708G&gt;T]</t>
  </si>
  <si>
    <t>[30196708=]</t>
  </si>
  <si>
    <t>People with this variant have two copies of the 5-HTTLPR variant with 16 repeated sections inserting 44 base pairs. It is called a variable number tandem repeats variant (VNTR).</t>
  </si>
  <si>
    <t>People with this variant have two copies of the 5-HTTLPR variant with 14 repeated sections. It is called a variable number tandem repeats variant (VNTR).</t>
  </si>
  <si>
    <t>You have slightly increased serotonin. See below for more information.</t>
  </si>
  <si>
    <t>NC_000017.11:g.30199457T&gt;C</t>
  </si>
  <si>
    <t>NC_000017.11:g.30219896C&gt;T</t>
  </si>
  <si>
    <t>NC_000017.11:g.30204775C&gt;T</t>
  </si>
  <si>
    <t>NC_000017.11:g.30194319_30235968</t>
  </si>
  <si>
    <t>&lt;# G3264+2567A (G;A) G3264+630A (G;A) #&gt;</t>
  </si>
  <si>
    <t>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t>
  </si>
  <si>
    <t xml:space="preserve">brain liver kidney blood D001921 D005221 D005221 D002319 </t>
  </si>
  <si>
    <t>NC_000022.11:g.19941740_19969975</t>
  </si>
  <si>
    <t>fatigue D005221 depression D003863 stress D040701 anxiety D001007</t>
  </si>
  <si>
    <t>Short</t>
  </si>
  <si>
    <t>Long</t>
  </si>
  <si>
    <t>&lt;# 5-HTTLPR (L;L) G3609A (G;G) #&gt;</t>
  </si>
  <si>
    <t>&lt;# 5-HTTLPR (S;L) G3609A (A;G) #&gt;</t>
  </si>
  <si>
    <t>&lt;# 5-HTTLPR (S;S) G3609A (A;A) #&gt;</t>
  </si>
  <si>
    <t># Serotonin Excess</t>
  </si>
  <si>
    <t># Balanced Serotonin</t>
  </si>
  <si>
    <t>&lt;# T463G (T;T) #&gt;</t>
  </si>
  <si>
    <t>&lt;# C30204775T (T;T) #&gt;</t>
  </si>
  <si>
    <t>&lt;# C30219896T (T;T) #&gt;</t>
  </si>
  <si>
    <t>&lt;# T30199457C (C;C) C30219896T (C;T) C30204775T (C;T) C30204775T (T;T) C1748A (C;A) #&gt;</t>
  </si>
  <si>
    <t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t>
  </si>
  <si>
    <t>Avoid alcohol. Early intervention by parents can also reduce the risk of [developing problematic alcohol-related behaviors.](https://www.ncbi.nlm.nih.gov/pubmed/28262188)</t>
  </si>
  <si>
    <t>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t>
  </si>
  <si>
    <t>Drugs currently used for SLC6A4 issues include [antidepressants, dopamine, doxepin, tramadol, and many more.](http://www.uniprot.org/uniprot/P31645#pathology_and_biotech)</t>
  </si>
  <si>
    <t>CLYBL</t>
  </si>
  <si>
    <t>NC_000013.11:g.99606664_99909459</t>
  </si>
  <si>
    <t>mitochondrial enzyme</t>
  </si>
  <si>
    <t>NC_000013.11:g.99866380C&gt;T</t>
  </si>
  <si>
    <t>NC_000013.11:g.</t>
  </si>
  <si>
    <t>[99866380C&gt;T]</t>
  </si>
  <si>
    <t>[99866380=]</t>
  </si>
  <si>
    <t>C775T</t>
  </si>
  <si>
    <t>&lt;# C775T (T:T) #&gt;</t>
  </si>
  <si>
    <t>&lt;# C775T (C:T) #&gt;</t>
  </si>
  <si>
    <t>[kidney, liver](https://www.ncbi.nlm.nih.gov/gene/171425#gene-expression), and blood.</t>
  </si>
  <si>
    <t>rs41281112 </t>
  </si>
  <si>
    <t>A/G </t>
  </si>
  <si>
    <t>0.044 </t>
  </si>
  <si>
    <t>605 </t>
  </si>
  <si>
    <t>250 </t>
  </si>
  <si>
    <r>
      <t>1.09 × 10</t>
    </r>
    <r>
      <rPr>
        <vertAlign val="superscript"/>
        <sz val="9"/>
        <color rgb="FF2A2A2A"/>
        <rFont val="Arial"/>
        <family val="2"/>
      </rPr>
      <t>−8</t>
    </r>
    <r>
      <rPr>
        <sz val="12"/>
        <color rgb="FF2A2A2A"/>
        <rFont val="Times New Roman"/>
        <family val="1"/>
      </rPr>
      <t> </t>
    </r>
  </si>
  <si>
    <t>0.054 </t>
  </si>
  <si>
    <t>703 </t>
  </si>
  <si>
    <t>648 </t>
  </si>
  <si>
    <t>260 </t>
  </si>
  <si>
    <r>
      <t>7.41 × 10</t>
    </r>
    <r>
      <rPr>
        <vertAlign val="superscript"/>
        <sz val="9"/>
        <color rgb="FF2A2A2A"/>
        <rFont val="Arial"/>
        <family val="2"/>
      </rPr>
      <t>−3</t>
    </r>
    <r>
      <rPr>
        <sz val="12"/>
        <color rgb="FF2A2A2A"/>
        <rFont val="Times New Roman"/>
        <family val="1"/>
      </rPr>
      <t> </t>
    </r>
  </si>
  <si>
    <t>−83.60(13.62) </t>
  </si>
  <si>
    <r>
      <t>9.23 × 10</t>
    </r>
    <r>
      <rPr>
        <vertAlign val="superscript"/>
        <sz val="9"/>
        <color rgb="FF2A2A2A"/>
        <rFont val="Arial"/>
        <family val="2"/>
      </rPr>
      <t>−10</t>
    </r>
    <r>
      <rPr>
        <sz val="12"/>
        <color rgb="FF2A2A2A"/>
        <rFont val="Times New Roman"/>
        <family val="1"/>
      </rPr>
      <t> </t>
    </r>
  </si>
  <si>
    <t>*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t>
  </si>
  <si>
    <t>[C775T](https://www.ncbi.nlm.nih.gov/pubmed/29100069) (Arg259Ter)</t>
  </si>
  <si>
    <t>three</t>
  </si>
  <si>
    <t>five</t>
  </si>
  <si>
    <t>two</t>
  </si>
  <si>
    <t>seven</t>
  </si>
  <si>
    <t>one</t>
  </si>
  <si>
    <t>CHRNA3</t>
  </si>
  <si>
    <t>NC_000015.10:g.78593052_78621295</t>
  </si>
  <si>
    <t>NC_000015.10:g.78606381C&gt;T</t>
  </si>
  <si>
    <t>NC_000015.10:g.78601997G&gt;A</t>
  </si>
  <si>
    <t>C78606381T</t>
  </si>
  <si>
    <t xml:space="preserve">C645T </t>
  </si>
  <si>
    <t>[C78606381T](https://www.ncbi.nlm.nih.gov/projects/SNP/snp_ref.cgi?rs=12914385)</t>
  </si>
  <si>
    <t>NC_000015.10:g.</t>
  </si>
  <si>
    <t>[78606381C&gt;T]</t>
  </si>
  <si>
    <t>[78606381=]</t>
  </si>
  <si>
    <t xml:space="preserve">People with this variant have two copies of the [C78606381T](https://www.ncbi.nlm.nih.gov/projects/SNP/snp_ref.cgi?rs=12914385) variant. This substitution of a single nucleotide is known as a missense mutation.
</t>
  </si>
  <si>
    <t># Mild Risk</t>
  </si>
  <si>
    <t>&lt;# C78606381T (C;T) #&gt;</t>
  </si>
  <si>
    <t>&lt;# C78606381T (T;T) #&gt;</t>
  </si>
  <si>
    <t>&lt;# C645T (T;T) #&gt;</t>
  </si>
  <si>
    <t>&lt;# C645T (C;T) #&gt;</t>
  </si>
  <si>
    <t>[C645T](https://www.ncbi.nlm.nih.gov/clinvar/variation/17503/)</t>
  </si>
  <si>
    <t>brain, nervous system, and immune system.</t>
  </si>
  <si>
    <t>fatigue D005221 inflamation D007249 anxiety D001007 depression D003863</t>
  </si>
  <si>
    <t>SCN9A</t>
  </si>
  <si>
    <t>NC_000002.12:g.166298928T&gt;G</t>
  </si>
  <si>
    <t>[T166298928G](https://www.ncbi.nlm.nih.gov/projects/SNP/snp_ref.cgi?rs=6754031)</t>
  </si>
  <si>
    <t>T166298928G</t>
  </si>
  <si>
    <t>[166298928T&gt;G]</t>
  </si>
  <si>
    <t>[166298928=]</t>
  </si>
  <si>
    <t>NC_000002.12:g.166293354G&gt;T</t>
  </si>
  <si>
    <t>[166293354G&gt;T]</t>
  </si>
  <si>
    <t>[166293354=]</t>
  </si>
  <si>
    <t>NC_000002.12:g.166303162G&gt;A</t>
  </si>
  <si>
    <t>[166303162G&gt;A]</t>
  </si>
  <si>
    <t>[166303162=]</t>
  </si>
  <si>
    <t>C984A</t>
  </si>
  <si>
    <t>[C984A (Tyr328Ter)](https://www.ncbi.nlm.nih.gov/clinvar/variation/6363/)</t>
  </si>
  <si>
    <t>C829T</t>
  </si>
  <si>
    <t>[C829T (Arg277Ter)](https://www.ncbi.nlm.nih.gov/clinvar/variation/6362/)</t>
  </si>
  <si>
    <t>C2986T</t>
  </si>
  <si>
    <t>NC_000002.12:g.166272731G&gt;A</t>
  </si>
  <si>
    <t>[166272731G&gt;A]</t>
  </si>
  <si>
    <t>[166272731=]</t>
  </si>
  <si>
    <t>[C2986T (Arg996Cys)](https://www.ncbi.nlm.nih.gov/clinvar/variation/6356/)</t>
  </si>
  <si>
    <t>[G2691A (Trp897Ter)](https://www.ncbi.nlm.nih.gov/clinvar/variation/6355/)</t>
  </si>
  <si>
    <t>G2691A</t>
  </si>
  <si>
    <t>NC_000002.12:g.166277133C&gt;T</t>
  </si>
  <si>
    <t>[166277133C&gt;T]</t>
  </si>
  <si>
    <t>[166277133=]</t>
  </si>
  <si>
    <t>six</t>
  </si>
  <si>
    <t>NC_000002.12:g.166286562G&gt;C</t>
  </si>
  <si>
    <t>[166286562G&gt;C]</t>
  </si>
  <si>
    <t>[166286562=]</t>
  </si>
  <si>
    <t>G1376C</t>
  </si>
  <si>
    <t>[G1376C (Ser459Ter)](https://www.ncbi.nlm.nih.gov/clinvar/variation/6353/)</t>
  </si>
  <si>
    <t>NC_000002.12:g.166195185_166375987</t>
  </si>
  <si>
    <t>CHRNA5</t>
  </si>
  <si>
    <t>NC_000015.10:G.78565520_78595269</t>
  </si>
  <si>
    <t>NC_000015.10:g.78590583G&gt;A</t>
  </si>
  <si>
    <t>[G1192A (Asp398Asn)](https://www.ncbi.nlm.nih.gov/clinvar/variation/17497/)</t>
  </si>
  <si>
    <t>G1192A</t>
  </si>
  <si>
    <t>NC_000015.10:g.78573551G&gt;A</t>
  </si>
  <si>
    <t>A78573551G</t>
  </si>
  <si>
    <t>[A78573551G](https://www.ncbi.nlm.nih.gov/projects/SNP/snp_ref.cgi?rs=6495306)</t>
  </si>
  <si>
    <t>[78573551G&gt;A]</t>
  </si>
  <si>
    <t>[78573551=]</t>
  </si>
  <si>
    <t>&lt;# T166298928G (G;G) #&gt;</t>
  </si>
  <si>
    <t>?</t>
  </si>
  <si>
    <t>NC_000015.10:g.78581651A&gt;T</t>
  </si>
  <si>
    <t>A78581651T</t>
  </si>
  <si>
    <t>[A78581651T](https://www.ncbi.nlm.nih.gov/projects/SNP/snp_ref.cgi?rs=7180002)</t>
  </si>
  <si>
    <t>[78581651A&gt;T]</t>
  </si>
  <si>
    <t>[78581651=]</t>
  </si>
  <si>
    <t>NC_000002.12:g.231342446C&gt;T</t>
  </si>
  <si>
    <t>https://www.ncbi.nlm.nih.gov/projects/SNP/snp_ref.cgi?rs=16827966</t>
  </si>
  <si>
    <t>NC_000003.12:g.56871895G&gt;A</t>
  </si>
  <si>
    <t>https://www.ncbi.nlm.nih.gov/projects/SNP/snp_ref.cgi?rs=6445832</t>
  </si>
  <si>
    <t>CM000676.2:g.84743518A&gt;T</t>
  </si>
  <si>
    <t>https://www.ncbi.nlm.nih.gov/projects/SNP/snp_ref.cgi?rs=17120254</t>
  </si>
  <si>
    <t>NC_000014.9:g.91917655C&gt;A</t>
  </si>
  <si>
    <t>https://www.ncbi.nlm.nih.gov/projects/SNP/snp_ref.cgi?rs=2249954</t>
  </si>
  <si>
    <t>CM000670.2:g.96338727A&gt;G</t>
  </si>
  <si>
    <t>https://www.ncbi.nlm.nih.gov/projects/SNP/snp_ref.cgi?rs=7010471</t>
  </si>
  <si>
    <t>SLC18A2</t>
  </si>
  <si>
    <t>rs363236</t>
  </si>
  <si>
    <t>NC_000010.11:g.117278860C&gt;T</t>
  </si>
  <si>
    <t>https://www.ncbi.nlm.nih.gov/projects/SNP/snp_ref.cgi?rs=363236</t>
  </si>
  <si>
    <t>rs929493</t>
  </si>
  <si>
    <t>NC_000010.11:g.117259615C&gt;T</t>
  </si>
  <si>
    <t>https://www.ncbi.nlm.nih.gov/projects/SNP/snp_ref.cgi?rs=929493</t>
  </si>
  <si>
    <t>TCF3</t>
  </si>
  <si>
    <t>rs1860661</t>
  </si>
  <si>
    <t>NC_000019.10:g.1650135A&gt;G</t>
  </si>
  <si>
    <t>https://www.ncbi.nlm.nih.gov/projects/SNP/snp_ref.cgi?rs=1860661</t>
  </si>
  <si>
    <t>A</t>
  </si>
  <si>
    <t>TH</t>
  </si>
  <si>
    <t>rs2070762</t>
  </si>
  <si>
    <t>NC_000011.10:g.2165105A&gt;G</t>
  </si>
  <si>
    <t>https://www.ncbi.nlm.nih.gov/projects/SNP/snp_ref.cgi?rs=2070762</t>
  </si>
  <si>
    <t>rs4074905</t>
  </si>
  <si>
    <t>NC_000011.10:g.2167955G&gt;A</t>
  </si>
  <si>
    <t>https://www.ncbi.nlm.nih.gov/projects/SNP/snp_ref.cgi?rs=4074905</t>
  </si>
  <si>
    <t>PEX16</t>
  </si>
  <si>
    <t>rs3802758</t>
  </si>
  <si>
    <t xml:space="preserve">NM_004813.2(PEX16):c.542-16C&gt;T NC_000011.10:g.45914484G&gt;A </t>
  </si>
  <si>
    <t>https://www.ncbi.nlm.nih.gov/clinvar/variation/259546/</t>
  </si>
  <si>
    <t>C</t>
  </si>
  <si>
    <t>NC_000021.9:g.43928298A&gt;C</t>
  </si>
  <si>
    <t>BMP2K</t>
  </si>
  <si>
    <t>rs1426137</t>
  </si>
  <si>
    <t>NC_000004.12:g.78904323T&gt;A</t>
  </si>
  <si>
    <t>https://www.ncbi.nlm.nih.gov/projects/SNP/snp_ref.cgi?rs=1426137</t>
  </si>
  <si>
    <t>rs1426139</t>
  </si>
  <si>
    <t>NC_000004.12:g.78845523T&gt;A</t>
  </si>
  <si>
    <t>https://www.ncbi.nlm.nih.gov/projects/SNP/snp_ref.cgi?rs=1426139</t>
  </si>
  <si>
    <t>rs3775513</t>
  </si>
  <si>
    <t>NC_000004.12:g.78855950T&gt;C</t>
  </si>
  <si>
    <t>https://www.ncbi.nlm.nih.gov/projects/SNP/snp_ref.cgi?rs=3775513</t>
  </si>
  <si>
    <t>T</t>
  </si>
  <si>
    <t>rs3775516</t>
  </si>
  <si>
    <t>NC_000004.12:g.78822912C&gt;T</t>
  </si>
  <si>
    <t>https://www.ncbi.nlm.nih.gov/projects/SNP/snp_ref.cgi?rs=3775516</t>
  </si>
  <si>
    <t>rs3775525</t>
  </si>
  <si>
    <t>NC_000004.12:g.78778781A&gt;C</t>
  </si>
  <si>
    <t>https://www.ncbi.nlm.nih.gov/projects/SNP/snp_ref.cgi?rs=3775525</t>
  </si>
  <si>
    <t>rs3822106</t>
  </si>
  <si>
    <t>NC_000004.12:g.78863373G&gt;C</t>
  </si>
  <si>
    <t>https://www.ncbi.nlm.nih.gov/projects/SNP/snp_ref.cgi?rs=3822106</t>
  </si>
  <si>
    <t>rs6850116</t>
  </si>
  <si>
    <t>NC_000004.12:g.78888378G&gt;T</t>
  </si>
  <si>
    <t>https://www.ncbi.nlm.nih.gov/projects/SNP/snp_ref.cgi?rs=6850116</t>
  </si>
  <si>
    <t>G</t>
  </si>
  <si>
    <t>NC_000005.10:g.135086514T&gt;C</t>
  </si>
  <si>
    <t>https://www.ncbi.nlm.nih.gov/projects/SNP/snp_ref.cgi?rs=254577</t>
  </si>
  <si>
    <t>NC_000003.12:g.97300204A&gt;T</t>
  </si>
  <si>
    <t>https://www.ncbi.nlm.nih.gov/projects/SNP/snp_ref.cgi?rs=1523773</t>
  </si>
  <si>
    <t>IL1A</t>
  </si>
  <si>
    <t>rs2071376</t>
  </si>
  <si>
    <t>NC_000002.12:g.112777818G&gt;T</t>
  </si>
  <si>
    <t>https://www.ncbi.nlm.nih.gov/projects/SNP/snp_ref.cgi?rs=2071376</t>
  </si>
  <si>
    <t>KRT18P33</t>
  </si>
  <si>
    <t>CC</t>
  </si>
  <si>
    <t>MAOB</t>
  </si>
  <si>
    <t>rs1799836</t>
  </si>
  <si>
    <t>NC_000023.11:g.43768752T&gt;A</t>
  </si>
  <si>
    <t>https://www.ncbi.nlm.nih.gov/projects/SNP/snp_ref.cgi?rs=1799836</t>
  </si>
  <si>
    <t>NC_000009.11:g.36091133G&gt;A</t>
  </si>
  <si>
    <t>https://www.ncbi.nlm.nih.gov/projects/SNP/snp_ref.cgi?rs=12235235</t>
  </si>
  <si>
    <t>CM000671.2:g.119856753T&gt;C</t>
  </si>
  <si>
    <t>https://www.ncbi.nlm.nih.gov/projects/SNP/snp_ref.cgi?rs=7849492</t>
  </si>
  <si>
    <t>TT</t>
  </si>
  <si>
    <t>NC_000015.10:g.91945362G&gt;A</t>
  </si>
  <si>
    <t>https://www.ncbi.nlm.nih.gov/projects/SNP/snp_ref.cgi?rs=8029503</t>
  </si>
  <si>
    <t>NC_000016.10:g.52532950A&gt;G
NG_012623.1:g.19853T&gt;C</t>
  </si>
  <si>
    <t>https://www.ncbi.nlm.nih.gov/projects/SNP/snp_ref.cgi?rs=3095598</t>
  </si>
  <si>
    <t>CM000674.2:g.91754952A&gt;G</t>
  </si>
  <si>
    <t>https://www.ncbi.nlm.nih.gov/projects/SNP/snp_ref.cgi?rs=12312259</t>
  </si>
  <si>
    <t>CM000675.2:g.99394905A&gt;T</t>
  </si>
  <si>
    <t>https://www.ncbi.nlm.nih.gov/projects/SNP/snp_ref.cgi?rs=9585049</t>
  </si>
  <si>
    <t>[C78606381T](https://www.ncbi.nlm.nih.gov/projects/SNP/snp_ref.cgi?rs=16827966)</t>
  </si>
  <si>
    <t>G56871895A</t>
  </si>
  <si>
    <t>[G56871895A
](https://www.ncbi.nlm.nih.gov/projects/SNP/snp_ref.cgi?rs=6445832
)</t>
  </si>
  <si>
    <t>NC_000002.12:g.[231342446C&gt;T]</t>
  </si>
  <si>
    <t>C231342446T</t>
  </si>
  <si>
    <t>[231342446C&gt;T]</t>
  </si>
  <si>
    <t>[231342446=]</t>
  </si>
  <si>
    <t>NC_000002.12:g.231198546_231394991</t>
  </si>
  <si>
    <t>NC_000021.9:g.</t>
  </si>
  <si>
    <t>[43928298A&gt;C]</t>
  </si>
  <si>
    <t>[43928298=]</t>
  </si>
  <si>
    <t>ten</t>
  </si>
  <si>
    <t>NC_000076.6:g.78269174_78352484</t>
  </si>
  <si>
    <t>A43928298C</t>
  </si>
  <si>
    <t>[A43928298C](https://www.ncbi.nlm.nih.gov/projects/SNP/snp_ref.cgi?rs=3788079)</t>
  </si>
  <si>
    <t>[A1298C](https://www.ncbi.nlm.nih.gov/projects/SNP/snp_ref.cgi?rs=1801131)</t>
  </si>
  <si>
    <t>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t>
  </si>
  <si>
    <t xml:space="preserve">brain </t>
  </si>
  <si>
    <t xml:space="preserve">Variant </t>
  </si>
  <si>
    <t>You are at greater risk for schizophrenia, depression, and glutamate problems. See below for more information.</t>
  </si>
  <si>
    <t>People with this variant have an increased risk of CFS. See below for more information.</t>
  </si>
  <si>
    <t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t>
  </si>
  <si>
    <t>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t>
  </si>
  <si>
    <t>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t>
  </si>
  <si>
    <t>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t>
  </si>
  <si>
    <t xml:space="preserve">Helpful dietary supplements may include: [Omega-3 PUFAs, CoQ10, N-acetylcysteine, vitamin B12, curcumin, zinc, magnesium, L-Taurine, and L-carnitine.](https://www.ncbi.nlm.nih.gov/pmc/articles/PMC5314655/) </t>
  </si>
  <si>
    <t>You are in the Severe Risk category. See below for more information</t>
  </si>
  <si>
    <t>You are in the Severe Risk category. See below for more information.</t>
  </si>
  <si>
    <t>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t>
  </si>
  <si>
    <t>Your variant has an increased risk of type 2 diabetes. See below for more information.</t>
  </si>
  <si>
    <t>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t>
  </si>
  <si>
    <t>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t>
  </si>
  <si>
    <t>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</si>
  <si>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In estrogen metabolic pathways, the COMT enzyme is related to detoxification. The slightly impaired detoxification pathway may increase the risk for [endometrial](https://www.ncbi.nlm.nih.gov/pubmed/18324659?dopt=Abstract) and [breast cancer](https://www.ncbi.nlm.nih.gov/pubmed/18194538?dopt=Abstract).</t>
  </si>
  <si>
    <t>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t>
  </si>
  <si>
    <t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t>
  </si>
  <si>
    <t>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t>
  </si>
  <si>
    <t>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t>
  </si>
  <si>
    <t>This variant is associated with CFS. See below for more information.</t>
  </si>
  <si>
    <t>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t>
  </si>
  <si>
    <t>People with this variant have the 5-HTTLPR variant with 16 and 14 repeated sections. It is called a variable number tandem repeats variant (VNTR).</t>
  </si>
  <si>
    <t>Your variant is not associated with cleft palate and increased energy. See below for more details.</t>
  </si>
  <si>
    <t>People with this variant have an increased risk of CFS and mood disorders. See below for more information.</t>
  </si>
  <si>
    <t>This variant causes an increased likelihood of [mood disorders](https://www.ncbi.nlm.nih.gov/pubmed/19381154) such as [depression](https://www.ncbi.nlm.nih.gov/pubmed/20981038). The efficacy of SSRI or SNRI drugs is also [affected](https://www.ncbi.nlm.nih.gov/pubmed/26674707).</t>
  </si>
  <si>
    <t>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t>
  </si>
  <si>
    <t xml:space="preserve">circulatory and cardiovascular system D002319 Kidney and urinary bladder D005221 liver D008099 </t>
  </si>
  <si>
    <t>fatigue D005221 memory problems D008569 inflamation D007249 muscle aches and pain D063806</t>
  </si>
  <si>
    <t xml:space="preserve">brain D001921 bone marrow and immune system D007107 </t>
  </si>
  <si>
    <t xml:space="preserve">You are in the Severe Risk category. See below for more information.
</t>
  </si>
  <si>
    <t>You are in the Moderate Risk category. See below for more information.</t>
  </si>
  <si>
    <t>nervous system and brain.</t>
  </si>
  <si>
    <t>&lt;# C984A (A;A) C829T (T;T) G2691A (A;A) G1376C (G;G) #&gt;</t>
  </si>
  <si>
    <t>&lt;#  C2986T (T;T) #&gt;</t>
  </si>
  <si>
    <t>fatigue D005221 pain D010146 muscle aches and pain D063806 joint pain without swelling or redness D018771 inflamation D007249</t>
  </si>
  <si>
    <t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</si>
  <si>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t>
  </si>
  <si>
    <t>NC_000005.10:g.135033280_135344680</t>
  </si>
  <si>
    <t>type</t>
  </si>
  <si>
    <t>T135086514C</t>
  </si>
  <si>
    <t>[T135086514C](https://www.ncbi.nlm.nih.gov/projects/SNP/snp_ref.cgi?rs=254577)</t>
  </si>
  <si>
    <t>NC_000005.10:g.</t>
  </si>
  <si>
    <t>[135086514T&gt;C]</t>
  </si>
  <si>
    <t>[135086514=]</t>
  </si>
  <si>
    <t>NC_000003.12:g.96814581_97761532</t>
  </si>
  <si>
    <t>A97300204T</t>
  </si>
  <si>
    <t>[A97300204T](https://www.ncbi.nlm.nih.gov/projects/SNP/snp_ref.cgi?rs=1523773)</t>
  </si>
  <si>
    <t>NC_000003.12:g.</t>
  </si>
  <si>
    <t>[97300204A&gt;T]</t>
  </si>
  <si>
    <t>[97300204=]</t>
  </si>
  <si>
    <t>EIF3A</t>
  </si>
  <si>
    <t>NC_000010.11:g.119033670_119080884</t>
  </si>
  <si>
    <t>NC_000010.11:g.119059941A&gt;G</t>
  </si>
  <si>
    <t>A119059941G</t>
  </si>
  <si>
    <t>[A119059941G](https://www.ncbi.nlm.nih.gov/projects/SNP/snp_ref.cgi?rs=1523773)</t>
  </si>
  <si>
    <t>NC_000010.11:g.</t>
  </si>
  <si>
    <t>[119059941A&gt;G]</t>
  </si>
  <si>
    <t>[119059941=]</t>
  </si>
  <si>
    <t>NC_000002.12:g.112773915_112785398</t>
  </si>
  <si>
    <t>G112777818T</t>
  </si>
  <si>
    <t>[G112777818T](https://www.ncbi.nlm.nih.gov/projects/SNP/snp_ref.cgi?rs=2071376)</t>
  </si>
  <si>
    <t>[112777818G&gt;T]</t>
  </si>
  <si>
    <t>[112777818=]</t>
  </si>
  <si>
    <t>NC_000002.12:g.65666469_65667794</t>
  </si>
  <si>
    <t>pseudogene</t>
  </si>
  <si>
    <t>[C231342446T](https://www.ncbi.nlm.nih.gov/projects/SNP/snp_ref.cgi?rs=16827966)</t>
  </si>
  <si>
    <t>NC_000023.11:g.43766610_43882475</t>
  </si>
  <si>
    <t>T43768752A</t>
  </si>
  <si>
    <t>[T43768752A](https://www.ncbi.nlm.nih.gov/projects/SNP/snp_ref.cgi?rs=1799836)</t>
  </si>
  <si>
    <t>NC_000023.11:g.</t>
  </si>
  <si>
    <t>[43768752T&gt;A]</t>
  </si>
  <si>
    <t>[43768752=]</t>
  </si>
  <si>
    <t>NC_000011.10:g.45909669_45918123</t>
  </si>
  <si>
    <t>NC_000011.10:g.45914484G&gt;A</t>
  </si>
  <si>
    <t>C542-16T</t>
  </si>
  <si>
    <t>[C542-16T](https://www.ncbi.nlm.nih.gov/clinvar/variation/259546/)</t>
  </si>
  <si>
    <t>NC_000011.10:g.</t>
  </si>
  <si>
    <t>[45914484G&gt;A]</t>
  </si>
  <si>
    <t>[45914484=]</t>
  </si>
  <si>
    <t>NC_000008.11:g.96261886_96334552</t>
  </si>
  <si>
    <t>A96338727G</t>
  </si>
  <si>
    <t>[A96338727G](https://www.ncbi.nlm.nih.gov/projects/SNP/snp_ref.cgi?rs=7010471)</t>
  </si>
  <si>
    <t>CM000670.2:g.</t>
  </si>
  <si>
    <t>[96338727A&gt;G]</t>
  </si>
  <si>
    <t>[96338727=]</t>
  </si>
  <si>
    <t>NC_000016.10:g.52436415_52547802</t>
  </si>
  <si>
    <t>NC_000016.10:g.52532950A&gt;G</t>
  </si>
  <si>
    <t>T19853C</t>
  </si>
  <si>
    <t>[T19853C](https://www.ncbi.nlm.nih.gov/projects/SNP/snp_ref.cgi?rs=3095598)</t>
  </si>
  <si>
    <t>NC_000016.10:g.</t>
  </si>
  <si>
    <t>[52532950A&gt;G]</t>
  </si>
  <si>
    <t>[52532950=]</t>
  </si>
  <si>
    <t>NC_000019.10:g.1609284_1652546</t>
  </si>
  <si>
    <t>A1650135G</t>
  </si>
  <si>
    <t>[A1650135G](https://www.ncbi.nlm.nih.gov/projects/SNP/snp_ref.cgi?rs=1860661)</t>
  </si>
  <si>
    <t>NC_000019.10:g.</t>
  </si>
  <si>
    <t>[1650135A&gt;G]</t>
  </si>
  <si>
    <t>[1650135=]</t>
  </si>
  <si>
    <t>NC_000015.10:g.91853708_92172435</t>
  </si>
  <si>
    <t>G91945362A</t>
  </si>
  <si>
    <t>[G91945362A](https://www.ncbi.nlm.nih.gov/projects/SNP/snp_ref.cgi?rs=8029503)</t>
  </si>
  <si>
    <t>[91945362G&gt;A]</t>
  </si>
  <si>
    <t>[91945362=]</t>
  </si>
  <si>
    <t>NC_000014.9:g.91869411_91947702</t>
  </si>
  <si>
    <t>A84743518T</t>
  </si>
  <si>
    <t>[A84743518T](https://www.ncbi.nlm.nih.gov/projects/SNP/snp_ref.cgi?rs=17120254)</t>
  </si>
  <si>
    <t>C91917655A</t>
  </si>
  <si>
    <t>[C91917655A](https://www.ncbi.nlm.nih.gov/projects/SNP/snp_ref.cgi?rs=2249954)</t>
  </si>
  <si>
    <t>CM000676.2:g.</t>
  </si>
  <si>
    <t>[84743518A&gt;T]</t>
  </si>
  <si>
    <t>[84743518=]</t>
  </si>
  <si>
    <t>NC_000014.9:g.</t>
  </si>
  <si>
    <t>[91917655C&gt;A]</t>
  </si>
  <si>
    <t>[91917655=]</t>
  </si>
  <si>
    <t>NC_000009.12:g.36036905_36124455</t>
  </si>
  <si>
    <t>G36091133A</t>
  </si>
  <si>
    <t>[G36091133A](https://www.ncbi.nlm.nih.gov/projects/SNP/snp_ref.cgi?rs=12235235)</t>
  </si>
  <si>
    <t>T119856753C</t>
  </si>
  <si>
    <t>[T119856753C](https://www.ncbi.nlm.nih.gov/projects/SNP/snp_ref.cgi?rs=7849492)</t>
  </si>
  <si>
    <t>NC_000009.11:g.</t>
  </si>
  <si>
    <t>[36091133G&gt;A]</t>
  </si>
  <si>
    <t>[36091133=]</t>
  </si>
  <si>
    <t>CM000671.2:g.</t>
  </si>
  <si>
    <t>[119856753T&gt;C]</t>
  </si>
  <si>
    <t>[119856753=]</t>
  </si>
  <si>
    <t>NC_000010.11:g.117241073_117279430</t>
  </si>
  <si>
    <t>C117278860T</t>
  </si>
  <si>
    <t>[C117278860T](https://www.ncbi.nlm.nih.gov/projects/SNP/snp_ref.cgi?rs=363236)</t>
  </si>
  <si>
    <t>C117259615T</t>
  </si>
  <si>
    <t>[C117259615T](https://www.ncbi.nlm.nih.gov/projects/SNP/snp_ref.cgi?rs=929493)</t>
  </si>
  <si>
    <t>[117278860C&gt;T]</t>
  </si>
  <si>
    <t>[117278860=]</t>
  </si>
  <si>
    <t>[117259615C&gt;T]</t>
  </si>
  <si>
    <t>[117259615=]</t>
  </si>
  <si>
    <t>NC_000011.10:g.2163929_2174081</t>
  </si>
  <si>
    <t>A216510G</t>
  </si>
  <si>
    <t>[A216510G](https://www.ncbi.nlm.nih.gov/projects/SNP/snp_ref.cgi?rs=2070762)</t>
  </si>
  <si>
    <t>A2167955G</t>
  </si>
  <si>
    <t>[A2167955G](https://www.ncbi.nlm.nih.gov/projects/SNP/snp_ref.cgi?rs=4074905)</t>
  </si>
  <si>
    <t>[2165105A&gt;G]</t>
  </si>
  <si>
    <t>[2165105=]</t>
  </si>
  <si>
    <t>[2167955G&gt;A]</t>
  </si>
  <si>
    <t>[2167955=]</t>
  </si>
  <si>
    <t>NC_000013.11:g.99200425_99386499</t>
  </si>
  <si>
    <t>A91754952AG</t>
  </si>
  <si>
    <t>[A91754952AG](https://www.ncbi.nlm.nih.gov/projects/SNP/snp_ref.cgi?rs=12312259)</t>
  </si>
  <si>
    <t>A99394905T</t>
  </si>
  <si>
    <t>[A99394905T](https://www.ncbi.nlm.nih.gov/projects/SNP/snp_ref.cgi?rs=9585049)</t>
  </si>
  <si>
    <t>CM000674.2:g.</t>
  </si>
  <si>
    <t>[91754952A&gt;G]</t>
  </si>
  <si>
    <t>[91754952=]</t>
  </si>
  <si>
    <t>CM000675.2:g.</t>
  </si>
  <si>
    <t>[99394905A&gt;T]</t>
  </si>
  <si>
    <t>[99394905=]</t>
  </si>
  <si>
    <t>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</si>
  <si>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</si>
  <si>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</si>
  <si>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&lt;# A7783504C
 #&gt;</t>
  </si>
  <si>
    <t xml:space="preserve">    # What does this mean?</t>
  </si>
  <si>
    <t xml:space="preserve">    # What is the effect of this variant?</t>
  </si>
  <si>
    <t xml:space="preserve">    # How common is this genotype in the general population?</t>
  </si>
  <si>
    <t>NC_000002.12:g.233917342_234019522</t>
  </si>
  <si>
    <t>&lt;# unknown #&gt;</t>
  </si>
  <si>
    <t>&lt;# wildtype #&gt;</t>
  </si>
  <si>
    <t>brain, nervous system, liver, kidney, and blood.</t>
  </si>
  <si>
    <t>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t>
  </si>
  <si>
    <t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t>
  </si>
  <si>
    <t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t>
  </si>
  <si>
    <t>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t>
  </si>
  <si>
    <t>*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</si>
  <si>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</si>
  <si>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</si>
  <si>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t>
  </si>
  <si>
    <t>Be careful if taking [Tacrolimus]( https://www.ncbi.nlm.nih.gov/pubmed/24465960). Avoid cold temperatures and temperature shock.</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</si>
  <si>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t>
  </si>
  <si>
    <t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</si>
  <si>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t>
  </si>
  <si>
    <t>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</si>
  <si>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</si>
  <si>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t>
  </si>
  <si>
    <t>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t>
  </si>
  <si>
    <t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t>
  </si>
  <si>
    <t># Serotonin Deficiency</t>
  </si>
  <si>
    <t>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t>
  </si>
  <si>
    <t>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t>
  </si>
  <si>
    <t>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t>
  </si>
  <si>
    <t>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t>
  </si>
  <si>
    <t>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t>
  </si>
  <si>
    <t>The T allele causes lower protein levels and reduced serotonin. Individuals with this variant have higher drinking intensity and higher urges and cravings for alcohol, leading to an increased risk of [alcohol dependence.](https://www.ncbi.nlm.nih.gov/pubmed/22355291?dopt=Abstract)</t>
  </si>
  <si>
    <t>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t>
  </si>
  <si>
    <t>Women with this variant have an odds ratio of 1.72 of having a child with [facial clefts](https://www.ncbi.nlm.nih.gov/pubmed/22072571). It may cause increased energy, as it is 
associated with a [64% lower odds of fatigue](https://www.ncbi.nlm.nih.gov/pubmed/27720787).</t>
  </si>
  <si>
    <t>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t>
  </si>
  <si>
    <t xml:space="preserve">    This variant changes the number of repeated sections in the gene. It is called a variable number tandem repeats variant (VNTR).</t>
  </si>
  <si>
    <t>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t>
  </si>
  <si>
    <t>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t>
  </si>
  <si>
    <t>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t>
  </si>
  <si>
    <t>*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t>
  </si>
  <si>
    <t xml:space="preserve">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t>
  </si>
  <si>
    <t>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t>
  </si>
  <si>
    <t>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t>
  </si>
  <si>
    <t>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t>
  </si>
  <si>
    <t>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t>
  </si>
  <si>
    <t xml:space="preserve">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t>
  </si>
  <si>
    <t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t>
  </si>
  <si>
    <t>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t>
  </si>
  <si>
    <t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</si>
  <si>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t>
  </si>
  <si>
    <t>&lt;# A78581651T (A;T) A78581651T (T;T) #&gt;</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</si>
  <si>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t>
  </si>
  <si>
    <t>| Variant       |Population %           | 
| :-------------: |:-------------:|
| T166298928G (G;G)| 24.1%     |</t>
  </si>
  <si>
    <t>| Variant       |Population %           | 
| :-------------: |:-------------:|
| C2986T (T;T) | 0.01% |</t>
  </si>
  <si>
    <t>| Variant       |Population %           | 
| :-------------: |:-------------:|
| G1376C (G;G) | Unknown |
| G2691A (A;A) | Unknown      |
| C829T (T;T) | 0.01%     |
| C984A (A;A)| 0.01%     |</t>
  </si>
  <si>
    <t>| Variant       |Population %           | 
| :-------------: |:-------------:|
| C645T (T;T) | 17.4% |</t>
  </si>
  <si>
    <t>| Variant       |Population %           | 
| :-------------: |:-------------:|
| C645T (C;T) | 39.7% |</t>
  </si>
  <si>
    <t>| Variant       |Population %           | 
| :-------------: |:-------------:|
| C78606381T (C;T) | 37.9% |</t>
  </si>
  <si>
    <t>| Variant       |Population %           | 
| :-------------: |:-------------:|
| C78606381T (T;T) | 15.9% |</t>
  </si>
  <si>
    <t>| Variant       |Population %           | 
| :-------------: |:-------------:|
| C775T (C:T) | 5.3% |</t>
  </si>
  <si>
    <t>| Variant       |Population %           | 
| :-------------: |:-------------:|
| C775T (T:T) | 0.9% |</t>
  </si>
  <si>
    <t>| Variant       |Population %           | 
| :-------------: |:-------------:|
| C30219896T (T;T) | 16.0% |</t>
  </si>
  <si>
    <t>| Variant       |Population %           | 
| :-------------: |:-------------:|
| T30199457C (C;C)    | 32.7% |
|  C30219896T (C;T) | 38.0%      |
| C30204775T (C;T) | 49.9%      |
| C30204775T (T;T)| 31.8%      |
| C1748A (C;A)| Unknown    |</t>
  </si>
  <si>
    <t>| Variant       |Population %           | 
| :-------------: |:-------------:|
| C30204775T (T;T) | 31.8% |</t>
  </si>
  <si>
    <t>| Variant       |Population %           | 
| :-------------: |:-------------:|
| T463G (T;T) | 17.5% |</t>
  </si>
  <si>
    <t>| Variant       |Population %           | 
| :-------------: |:-------------:|
| 5-HTTLPR (S;S)  | 13.1% |
| G3609A (A;A) | 13.1%      |</t>
  </si>
  <si>
    <t>| Variant       |Population %           | 
| :-------------: |:-------------:|
| 5-HTTLPR (S;L)  | 23.7% |
| G3609A (A;G) | 23.7%      |</t>
  </si>
  <si>
    <t>| Variant       |Population %           | 
| :-------------: |:-------------:|
| 5-HTTLPR (L;L) | 63.2% |
| G3609A (G;G) | 63.2%      |</t>
  </si>
  <si>
    <t>| Variant       |Population %           | 
| :-------------: |:-------------:|
| A1298C (C:C)  | 4% |
| C677T (C:T) | 30%      |</t>
  </si>
  <si>
    <t>| Variant       |Population %           | 
| :-------------: |:-------------:|
| A1298C (A:C)  | 20% |
| C677T (T:T) | 9%      |</t>
  </si>
  <si>
    <t>| Variant       |Population %           | 
| :-------------: |:-------------:|
| C677T (C;T) ; A1298C (A;C) | 6% |</t>
  </si>
  <si>
    <t>| Variant       |Population %           | 
| :-------------: |:-------------:|
| T10927C (C;C)  | 23.9% |</t>
  </si>
  <si>
    <t>| Variant       |Population %           | 
| :-------------: |:-------------:|
| G1074A (G;G)  | 92.7% |</t>
  </si>
  <si>
    <t>&lt;# T19960814C (T;T) #&gt;</t>
  </si>
  <si>
    <t>| Variant       |Population %           | 
| :-------------: |:-------------:|
| T19960814C (T;T)  | 40.6% |</t>
  </si>
  <si>
    <t>| Variant       |Population %           | 
| :-------------: |:-------------:|
| G158A (G;G)  | 25.7% |</t>
  </si>
  <si>
    <t>| Variant       |Population %           | 
| :-------------: |:-------------:|
| G158A (A;G)  | 49.9% |</t>
  </si>
  <si>
    <t>| Variant       |Population %           | 
| :-------------: |:-------------:|
| G158A (A;A)  | 24.4% |</t>
  </si>
  <si>
    <t>| Variant       |Population %           | 
| :-------------: |:-------------:|
| C62T (C;T)\ | 49.8% |</t>
  </si>
  <si>
    <t>| Variant       |Population %           | 
| :-------------: |:-------------:|
| C62T (T;T)  | 24.7% |</t>
  </si>
  <si>
    <t>| Variant       |Population %           | 
| :-------------: |:-------------:|
| T19943884C (C;C) | 28.3% |</t>
  </si>
  <si>
    <t>| Variant       |Population %           | 
| :-------------: |:-------------:|
| T19950010G (G;G)  | 15.6% |</t>
  </si>
  <si>
    <t>| Variant       |Population %           | 
| :-------------: |:-------------:|
| T19943884C (T;C)   | 48.1% |
| T19950010G (T;G) | 37.5%     |</t>
  </si>
  <si>
    <t>&lt;# T19960814C (T;C)  T19960814C (C;C) #&gt;</t>
  </si>
  <si>
    <t>| Variant       |Population %           | 
| :-------------: |:-------------:|
| T19960814C (T;C)  | 40.9% |
| T19960814C (C;C)  | 18.5%      |</t>
  </si>
  <si>
    <t>| Variant       |Population %           | 
| :-------------: |:-------------:|
| G750C (C;C)  | 7.5% |
| C-990T (C;T)  | 49.7%      |</t>
  </si>
  <si>
    <t>| Variant       |Population %           | 
| :-------------: |:-------------:|
| G750C (G;C) | 22.1% |</t>
  </si>
  <si>
    <t>| Variant       |Population %           | 
| :-------------: |:-------------:|
| G750C (C;C)  | 7.5% |</t>
  </si>
  <si>
    <t>| Variant       |Population %           | 
| :-------------: |:-------------:|
| C-990T (T;T)  | 19.9%      |</t>
  </si>
  <si>
    <t>| Variant       |Population %           | 
| :-------------: |:-------------:|
| G3264+2567A (G;A)  | 43.2% |
| G3264+630A (G;A)  | 28.2%      |</t>
  </si>
  <si>
    <t>| Variant       |Population %           | 
| :-------------: |:-------------:|
| A233974736G (G;A)  | 14.2%      |</t>
  </si>
  <si>
    <t>&lt;# G1192A (G;A) #&gt;</t>
  </si>
  <si>
    <t>| Variant       | Population %         
| ------------- |:-------------:|
| G1192A (G;A)     | 39.2%      |</t>
  </si>
  <si>
    <t>&lt;# G1192A (G;G) #&gt;</t>
  </si>
  <si>
    <t>| Variant       | Population %         
| ------------- |:-------------:|
| G1192A (A;A)      | 5.2%     |</t>
  </si>
  <si>
    <t>| Variant       |Population %           | 
| :-------------: |:-------------:|
| A78581651T (A;T) | 27.3% |
| A78581651T (T;T) | 9.5%     |</t>
  </si>
  <si>
    <t>brain D001921  respiratory system and lung D012137  bone marrow and immune system D007107</t>
  </si>
  <si>
    <t>lungs, immune system, nervous system, and brain.</t>
  </si>
  <si>
    <t>anxiety D001007 pain D010146 inflamation: D007249</t>
  </si>
  <si>
    <t>| Variant       |Population %           | 
| :-------------: |:-------------:|
| A78573551G (A;G)      | 39.2%     |
| A78573551G (G;G)     | 17.9%     |</t>
  </si>
  <si>
    <t>&lt;# A78573551G (A;G) A78573551G (G;G) #&gt;</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</si>
  <si>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Each recessive A allele [increases mRNA expression](https://www.ncbi.nlm.nih.gov/pubmed/21229299) in the brain, which in turn impacts body’s the response to nicotine. This variant is associated with increased [risk of adenocarcinoma (ADC)](https://www.ncbi.nlm.nih.gov/pubmed/25233467) [(lung cancer)](https://www.ncbi.nlm.nih.gov/pubmed/21229299) with an odds ratio of 0.86 and [nicotine addiction](https://www.ncbi.nlm.nih.gov/pubmed/28132300) or dependence, especially in Caucasians with an [odds ratio of 2.07](https://www.ncbi.nlm.nih.gov/pubmed/26270548).</t>
  </si>
  <si>
    <t>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t>
  </si>
  <si>
    <t>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t>
  </si>
  <si>
    <t>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</si>
  <si>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</si>
  <si>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airNA, gene therapy](https://www.ncbi.nlm.nih.gov/pubmed/18511441), and avoiding air [below 25˚ C](http://www.uniprot.org/uniprot/Q7Z2W7).</t>
  </si>
  <si>
    <t>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</si>
  <si>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</si>
  <si>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</si>
  <si>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</si>
  <si>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</si>
  <si>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</si>
  <si>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NC_000009.12:g.</t>
  </si>
  <si>
    <t>[71427327G&gt;T]</t>
  </si>
  <si>
    <t>[71427327=]</t>
  </si>
  <si>
    <t>NC_000009.12:g.71427327G&gt;T</t>
  </si>
  <si>
    <t>NC_000009.12:g.70790948T&gt;C</t>
  </si>
  <si>
    <t>NC_000009.12:g.71402258C&gt;T</t>
  </si>
  <si>
    <t>NC_000009.12:g.70616746C&gt;T</t>
  </si>
  <si>
    <t>NC_000009.12:g.71417232T&gt;G</t>
  </si>
  <si>
    <t>NC_000009.12:g.70605775A&gt;G</t>
  </si>
  <si>
    <t>NC_000009.12:g.71403580C&gt;T</t>
  </si>
  <si>
    <t>NC_000009.12:g.70610886T&gt;A</t>
  </si>
  <si>
    <t>NC_000009.12:g.71365306T&gt;C</t>
  </si>
  <si>
    <t>NC_000009.12:g.70820112G&gt;A</t>
  </si>
  <si>
    <t>NC_000009.12:g.70822908A&gt;G</t>
  </si>
  <si>
    <t>NC_000009.12:g.70810048G&gt;A</t>
  </si>
  <si>
    <t>G71427327T</t>
  </si>
  <si>
    <t>C71402258T</t>
  </si>
  <si>
    <t>[C71402258T](https://www.ncbi.nlm.nih.gov/projects/SNP/snp_ref.cgi?rs=1106948)</t>
  </si>
  <si>
    <t>[G71427327T](https://www.ncbi.nlm.nih.gov/projects/SNP/snp_ref.cgi?rs=11142822)</t>
  </si>
  <si>
    <t>[71402258C&gt;T]</t>
  </si>
  <si>
    <t>[71402258=]</t>
  </si>
  <si>
    <t>C37T</t>
  </si>
  <si>
    <t>[C37T](https://www.ncbi.nlm.nih.gov/clinvar/variation/218881/)</t>
  </si>
  <si>
    <t>T71417232G</t>
  </si>
  <si>
    <t>[70790948T&gt;C]</t>
  </si>
  <si>
    <t>[70790948=]</t>
  </si>
  <si>
    <t>[70616746C&gt;T]</t>
  </si>
  <si>
    <t>[70616746=]</t>
  </si>
  <si>
    <t>[71417232T&gt;G]</t>
  </si>
  <si>
    <t>[71417232=]</t>
  </si>
  <si>
    <t>[70605775A&gt;G]</t>
  </si>
  <si>
    <t>[70605775=]</t>
  </si>
  <si>
    <t>[71403580C&gt;T]</t>
  </si>
  <si>
    <t>[71403580=]</t>
  </si>
  <si>
    <t>[70610886T&gt;A]</t>
  </si>
  <si>
    <t>[70610886=]</t>
  </si>
  <si>
    <t>[71365306T&gt;C]</t>
  </si>
  <si>
    <t>[71365306=]</t>
  </si>
  <si>
    <t>[70820112G&gt;A]</t>
  </si>
  <si>
    <t>[70820112=]</t>
  </si>
  <si>
    <t>[70822908A&gt;G]</t>
  </si>
  <si>
    <t>[70822908=]</t>
  </si>
  <si>
    <t>[70810048G&gt;A]</t>
  </si>
  <si>
    <t>[70810048=]</t>
  </si>
  <si>
    <t>G70820112A</t>
  </si>
  <si>
    <t>[G70820112A](https://www.ncbi.nlm.nih.gov/projects/SNP/snp_ref.cgi?rs=7022747)</t>
  </si>
  <si>
    <t>A70822908G</t>
  </si>
  <si>
    <t>[A70822908G](https://www.ncbi.nlm.nih.gov/projects/SNP/snp_ref.cgi?rs=7038646)</t>
  </si>
  <si>
    <t>C70616746T</t>
  </si>
  <si>
    <t>[C70616746T](https://www.ncbi.nlm.nih.gov/projects/SNP/snp_ref.cgi?rs=11142508)</t>
  </si>
  <si>
    <t>A70605775G</t>
  </si>
  <si>
    <t>[A70605775G](https://www.ncbi.nlm.nih.gov/projects/SNP/snp_ref.cgi?rs=12682832)</t>
  </si>
  <si>
    <t>T70610886A</t>
  </si>
  <si>
    <t>[T70610886A](https://www.ncbi.nlm.nih.gov/projects/SNP/snp_ref.cgi?rs=3763619)</t>
  </si>
  <si>
    <t>T71365306C</t>
  </si>
  <si>
    <t>[T71365306C](https://www.ncbi.nlm.nih.gov/projects/SNP/snp_ref.cgi?rs=6560200)</t>
  </si>
  <si>
    <t>C71403580T</t>
  </si>
  <si>
    <t>[C71403580T](https://www.ncbi.nlm.nih.gov/projects/SNP/snp_ref.cgi?rs=1891301)</t>
  </si>
  <si>
    <t>T70790948C</t>
  </si>
  <si>
    <t>[T70790948C](https://www.ncbi.nlm.nih.gov/projects/SNP/snp_ref.cgi?rs=10118380)</t>
  </si>
  <si>
    <t>TRPM3</t>
  </si>
  <si>
    <t>brain and kidneys.</t>
  </si>
  <si>
    <t>NC_000009.12:g.70529063_71446950</t>
  </si>
  <si>
    <t>[T71417232G](https://www.ncbi.nlm.nih.gov/projects/SNP/snp_ref.cgi?rs=12350232)</t>
  </si>
  <si>
    <t>rs11142822</t>
  </si>
  <si>
    <t>rs1106948</t>
  </si>
  <si>
    <t>rs1891301</t>
  </si>
  <si>
    <t>rs12350232</t>
  </si>
  <si>
    <t>rs10118380</t>
  </si>
  <si>
    <t>rs7038646</t>
  </si>
  <si>
    <t>rs12682832</t>
  </si>
  <si>
    <t>rs3763619</t>
  </si>
  <si>
    <t>rs1160742</t>
  </si>
  <si>
    <t>rs4454352</t>
  </si>
  <si>
    <t>rs1328153</t>
  </si>
  <si>
    <t>rs7865858</t>
  </si>
  <si>
    <t>rs1504401</t>
  </si>
  <si>
    <t>NC_000009.12:g.70699095A&gt;G</t>
  </si>
  <si>
    <t>NC_000009.12:g.70795494C&gt;T</t>
  </si>
  <si>
    <t>NC_000009.12:g.70801146G&gt;A</t>
  </si>
  <si>
    <t>NC_000009.12:g.70589515A&gt;G</t>
  </si>
  <si>
    <t>NC_000009.12:g.71302037T&gt;C</t>
  </si>
  <si>
    <t>NC_000009.12:g.70691635C&gt;A</t>
  </si>
  <si>
    <t>[70699095A&gt;G]</t>
  </si>
  <si>
    <t>[70699095=]</t>
  </si>
  <si>
    <t>[70795494C&gt;T]</t>
  </si>
  <si>
    <t>[70795494=]</t>
  </si>
  <si>
    <t>[70801146G&gt;A]</t>
  </si>
  <si>
    <t>[70801146=]</t>
  </si>
  <si>
    <t>[70589515A&gt;G]</t>
  </si>
  <si>
    <t>[70589515=]</t>
  </si>
  <si>
    <t>[71302037T&gt;C]</t>
  </si>
  <si>
    <t>[71302037=]</t>
  </si>
  <si>
    <t>[70691635C&gt;A]</t>
  </si>
  <si>
    <t>[70691635=]</t>
  </si>
  <si>
    <t>[C70691635A](http://journals.sagepub.com/doi/10.4137/III.S25147)</t>
  </si>
  <si>
    <t>C70691635A</t>
  </si>
  <si>
    <t>C71302037T</t>
  </si>
  <si>
    <t>[C71302037T](http://journals.sagepub.com/doi/10.4137/III.S25147)</t>
  </si>
  <si>
    <t>G70589515A</t>
  </si>
  <si>
    <t>[G70589515A](http://journals.sagepub.com/doi/10.4137/III.S25147)</t>
  </si>
  <si>
    <t>A70610886C</t>
  </si>
  <si>
    <t>[A70610886C](http://journals.sagepub.com/doi/10.4137/III.S25147)</t>
  </si>
  <si>
    <t>C70801146T</t>
  </si>
  <si>
    <t>[C70801146T](http://journals.sagepub.com/doi/10.4137/III.S25147)</t>
  </si>
  <si>
    <t>T70795494C</t>
  </si>
  <si>
    <t>[T70795494C](http://journals.sagepub.com/doi/10.4137/III.S25147)</t>
  </si>
  <si>
    <t>A70699095G</t>
  </si>
  <si>
    <t>[A70699095G](http://journals.sagepub.com/doi/10.4137/III.S25147)</t>
  </si>
  <si>
    <t>nineteen</t>
  </si>
  <si>
    <t>TPRM8_G3264+630A</t>
  </si>
  <si>
    <t>TPRM8_G3264+2567A</t>
  </si>
  <si>
    <t>TPRM8_G750C</t>
  </si>
  <si>
    <t>TPRM8_C-990T</t>
  </si>
  <si>
    <t>The TPRM8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TPRM8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t>
  </si>
  <si>
    <t>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t>
  </si>
  <si>
    <t>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TPRM8 gene regulates cold perception, improper function may lead to hyperstimulation and increased CAH events.  The GC genotype has an [odds ratio of 3.73](https://www.ncbi.nlm.nih.gov/pubmed/26272603) for a decrease in forced expiratory volume.</t>
  </si>
  <si>
    <t>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but this variant causes [lower menthol efficacy](https://www.ncbi.nlm.nih.gov/pubmed/21542321?dopt=Abstract). Users should avoid alcohol and smoking.</t>
  </si>
  <si>
    <t>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Users should avoid alcohol and smoking.</t>
  </si>
  <si>
    <t>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t>
  </si>
  <si>
    <t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Other medications include [menthol and eucalyptol](https://www.ncbi.nlm.nih.gov/pubmed/14757700). </t>
  </si>
  <si>
    <t>CHRNB4</t>
  </si>
  <si>
    <t>rs1316971</t>
  </si>
  <si>
    <t>rs12441088</t>
  </si>
  <si>
    <t>NC_000015.10:g.78631645C&gt;T</t>
  </si>
  <si>
    <t>C78631645T</t>
  </si>
  <si>
    <t>[C78631645T](https://www.ncbi.nlm.nih.gov/projects/SNP/snp_ref.cgi?rs=17487223)</t>
  </si>
  <si>
    <t>NC_000015.10:g.78635922G&gt;T</t>
  </si>
  <si>
    <t>NC_000015.10:g.78638168A&gt;G</t>
  </si>
  <si>
    <t>G78635922T</t>
  </si>
  <si>
    <t>A78638168G</t>
  </si>
  <si>
    <t>[78631645C&gt;T]</t>
  </si>
  <si>
    <t>[78631645=]</t>
  </si>
  <si>
    <t>[78635922G&gt;T]</t>
  </si>
  <si>
    <t>[78635922=]</t>
  </si>
  <si>
    <t>[78638168A&gt;G]</t>
  </si>
  <si>
    <t>[78638168=]</t>
  </si>
  <si>
    <t>NC_000015.10:g.78623282_78655586</t>
  </si>
  <si>
    <t>the adrenal glands and male testis.</t>
  </si>
  <si>
    <t>TRPM3 (transient receptor potential cation channel subfamily M member 3) controls [calcium channels](http://www.uniprot.org/uniprot/Q9HCF6#expression). These channels help to detect temperature and pain to maintain homeostasis in the body, and incorrect function may lead to [generalized pain and central nervous system impairments](https://link.springer.com/article/10.1007/s10067-006-0433-9). Linked health issues include [cataracts, glaucoma](https://link.springer.com/chapter/10.1007/978-3-642-54215-2_17), [inflammatory pain syndromes, rheumatoid arthritis, and secretion of proinflammatory cytokines](http://jme.endocrinology-journals.org/content/50/3/R75.short). In ME/CFS patients, variants may be linked to [insulin and glucose dysregulation](http://jme.endocrinology-journals.org/content/50/3/R75.short), [multiple chemical sensitivity (MCS)](http://journals.sagepub.com/doi/pdf/10.4137/III.S25147), [problems maintaining body temperature](http://pediatrics.aappublications.org/content/120/1/e129.short), and [impaired natural killer cell (NKC) function, which may lead to increased inflammation and illness](https://www.ncbi.nlm.nih.gov/pubmed/27245705).</t>
  </si>
  <si>
    <t>The CHRNA5 ([neuronal acetylcholine receptor subunit alpha-5](http://www.uniprot.org/uniprot/P30532)) gene creates a protein that operates [ion and cation channels](http://www.uniprot.org/citations/20438829) in the  plasma membranes in neurons. These channels control [fast signal transmission at synapses](https://www.ncbi.nlm.nih.gov/gene/1138) and cause the body’s response to [nicotine](http://www.uniprot.org/citations/18227835) and [neuromuscular synaptic transmission](http://www.uniprot.org/uniprot/P30532).  Variants in CHRNA5 cause [increased](https://www.ncbi.nlm.nih.gov/pubmed/19443489) [susceptibility](https://www.ncbi.nlm.nih.gov/pubmed/18385738) to [lung](https://www.ncbi.nlm.nih.gov/pubmed/20643934) [cancer](https://www.ncbi.nlm.nih.gov/pubmed/18385739) and [COPD](https://www.ncbi.nlm.nih.gov/pubmed/26771213). Variants that cause [increased](https://www.ncbi.nlm.nih.gov/pubmed/1944348) [risk](https://www.ncbi.nlm.nih.gov/pubmed/18385738) of [smoking](https://www.ncbi.nlm.nih.gov/pubmed/18385739) also causes greater [difficulty](https://www.ncbi.nlm.nih.gov/pubmed/20643934) in [cessation](https://www.ncbi.nlm.nih.gov/pubmed/28884473), greater numbers of [cigarettes smoked per day](https://www.ncbi.nlm.nih.gov/pubmed/27344179), and higher rates of [anxiety](https://www.ncbi.nlm.nih.gov/pubmed/25826680). Variants are also associated with [ME/CFS](https://www.ncbi.nlm.nih.gov/pubmed/27099524) due to natural killer cell (NKC) dysfunction.</t>
  </si>
  <si>
    <t>The CHRNB4 ([neuronal acetylcholine receptor subunit beta-4](http://www.uniprot.org/uniprot/P30926)) gene creates a protein that is part of a beta subunit of a nicotinic acetylcholine receptor (nAChR). It operates a [cation channel](https://www.ncbi.nlm.nih.gov/gene/1143) that nicotine binds to, muscle contraction, and synaptic transmission. Variants in CHRNA5 have been linked to an increased risk of [lung cancer](https://www.ncbi.nlm.nih.gov/pubmed/18385738?dopt=Abstract) and [nicotine dependence](https://www.ncbi.nlm.nih.gov/pubmed/19443489). Other variants are associated with [ME/CFS](https://www.ncbi.nlm.nih.gov/pubmed/27099524) due to natural killer cell (NKC) dysfunction.</t>
  </si>
  <si>
    <t xml:space="preserve">Activation of Ca-permeable Kainate Receptor • • Glutathione metabolism Alanine, aspartate and glutamate metabolism
R-HSA-500657 Presynaptic function of Kainate receptors </t>
  </si>
  <si>
    <t>Methylation, • Dopamine degradation, 
R-HSA-379397 Enzymatic degradation of dopamine by COMT
R-HSA-379398 Enzymatic degradation of Dopamine by monoamine oxidase</t>
  </si>
  <si>
    <t>• Nicotine metabolism, Highly sodium permeable acetylcholine nicotinic receptors Ion channel, Ligand-gated ion channel, Receptor Ion transport, Transport</t>
  </si>
  <si>
    <t>Metabolism of folate and pterines, • Folate Metabolism</t>
  </si>
  <si>
    <t>TRP channels, Ion channel, temperature sensing</t>
  </si>
  <si>
    <t>SLC6A4</t>
  </si>
  <si>
    <t>symptoms</t>
  </si>
  <si>
    <t>Tissue List</t>
  </si>
  <si>
    <t>inflamation</t>
  </si>
  <si>
    <t>D007249</t>
  </si>
  <si>
    <t>Pathways</t>
  </si>
  <si>
    <t>D005837  D004703</t>
  </si>
  <si>
    <t xml:space="preserve">male tissue, endocrine tissues </t>
  </si>
  <si>
    <t>Diseases</t>
  </si>
  <si>
    <t>D009369 D008175 D004198 D01402</t>
  </si>
  <si>
    <t>cancer; cancer, lung cancer; Disease susceptibility - increased susceptibility to viral, bacterial, and parasitical infections; disease, Genetic Predisposition to Disease; nicotine dependency;</t>
  </si>
  <si>
    <t>Nicotine metabolism, ion transport, ion channel gating</t>
  </si>
  <si>
    <t>D011978 D017136 D015640</t>
  </si>
  <si>
    <t>Gene_Name</t>
  </si>
  <si>
    <t>GeneName_full</t>
  </si>
  <si>
    <t>neuronal acetylcholine receptor subunit beta-4</t>
  </si>
  <si>
    <t># Moderate Risk
    CHRN genes pay a large role in the risk for nicotine dependence, smoking, and lung cancer. This CHRNB4 variant is associated with a [higher risk of habitual smoking in Caucasians](https://www.ncbi.nlm.nih.gov/pubmed/18519524?dopt=Abstract), with an [odds ratio of 1.45](https://www.ncbi.nlm.nih.gov/pubmed/19259974?dopt=Abstract) for a risk of heavy smoking and an increased [odds ratio of 1.33](https://www.ncbi.nlm.nih.gov/pubmed/19259974?dopt=Abstract) for [nicotine dependence](https://www.ncbi.nlm.nih.gov/pubmed/19443489?dopt=Abstract). There is also an increased susceptibility to [lung cancer](https://www.ncbi.nlm.nih.gov/pubmed/18385738?dopt=Abstract).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t>
  </si>
  <si>
    <t># High Risk
    This homozygous CHRNB4 variant is associated with a [much higher risk of habitual smoking in Caucasians](https://www.ncbi.nlm.nih.gov/pubmed/18519524?dopt=Abstract). The risk of heavy smoking has an [odds ratio of 1.64](https://www.ncbi.nlm.nih.gov/pubmed/19259974?dopt=Abstract), and the risk for [nicotine dependence](https://www.ncbi.nlm.nih.gov/pubmed/19443489?dopt=Abstract) has [odds ratio of 1.33](https://www.ncbi.nlm.nih.gov/pubmed/19259974?dopt=Abstract). There is also an greatly increased susceptibility to [lung cancer](https://www.ncbi.nlm.nih.gov/pubmed/18385738?dopt=Abstract), with an odds ratio of 1.28.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t>
  </si>
  <si>
    <t>#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</si>
  <si>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transient receptor potential cation channel subfamily M member 3</t>
  </si>
  <si>
    <t xml:space="preserve"> vision problems; pain; chills and night sweats; multiple chemical sensitivity/allergies; inflamation;</t>
  </si>
  <si>
    <t>D014786 D010146 D023341 D018777 D007249</t>
  </si>
  <si>
    <t>brain; Kidney;</t>
  </si>
  <si>
    <t>disease pain pain, chronic pain neurodegenerative disorder cataracts D002386 glaucoma D005901 arthritis D001168 arthritis, rheumatoid arthritis D001172 diabetes D003920 ME/CFS D015673 Disease susceptibility - increased susceptibility to viral, bacterial, and parasitical infections D004198 disease, Genetic Predisposition to Disease D020022 homeostasis; inflammation; pain; pain, chronic pain; overactive bladder; COPD; cardiac hypertrophy; alzheimers; cancer; pain, neuropathy; skin diseases; RETINAL DYSTROPHY AND IRIS COLOBOMA WITH OR WITHOUT CONGENITAL CATARACT; RDICC;</t>
  </si>
  <si>
    <t>D010146 D059350 D019636 D002386 D005901 D001168 D001172 D003920 D015673 D004198 D020022 D006706 D007249 D010146 D059350 D053201 D029424 D006332 D000544 D009369 D010523 D012871 D058499</t>
  </si>
  <si>
    <t>ion transport, ion channel gating, Calcium Channels; Body Temperature Regulation;</t>
  </si>
  <si>
    <t>D017136 D015640 D015220 D001833</t>
  </si>
  <si>
    <t>D005837 D004703</t>
  </si>
  <si>
    <t># High Risk
    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
    # What should I do about this?
    Symptoms may improve after removal of cataracts, and should be monitored carefully to prevent further lens and iris adhesion due to [incorrect surgery](https://www.ncbi.nlm.nih.gov/pubmed/19246951).</t>
  </si>
  <si>
    <t># Moderate Risk
    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
    # What should I do about this?
    [Anti-CD20 intervention](https://www.ncbi.nlm.nih.gov/pubmed/27834303) may help CFS patients, and has shown to increase muscarinic antibody positivity and reduced symptoms.</t>
  </si>
  <si>
    <t>#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</si>
  <si>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</si>
  <si>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Glutamate receptor ionotropic, kainate 3</t>
  </si>
  <si>
    <t>[T928G](https://www.ncbi.nlm.nih.gov/gene?Db=gene&amp;Cmd=ShowDetailView&amp;TermToSearch=2899) [(Ser310Ala)](https://www.ncbi.nlm.nih.gov/pubmed/11986986)</t>
  </si>
  <si>
    <t>[C36983994T](https://www.ncbi.nlm.nih.gov/projects/SNP/snp_ref.cgi?rs=3913434)</t>
  </si>
  <si>
    <t>[A7783504C](https://www.ncbi.nlm.nih.gov/projects/SNP/snp_ref.cgi?rs=270838)</t>
  </si>
  <si>
    <t>NC_000002.11:g.</t>
  </si>
  <si>
    <t>D017136 D015640 D058468  D058446</t>
  </si>
  <si>
    <t xml:space="preserve">Ion Transport; Ion Channel Gating; Receptors, Ionotropic Glutamate;  Ion Channels, Ligand-Gated; </t>
  </si>
  <si>
    <t>diseases schizophrenia D012559; depression D003866; ME/CFS D015673; Disease susceptibility - increased susceptibility to viral, bacterial, and parasitical infections D004198; disease, Genetic Predisposition to Disease D020022;</t>
  </si>
  <si>
    <t>D012559 D003866 D015673 D004198 D020022</t>
  </si>
  <si>
    <t>D003863 D040701 D008569 D010146</t>
  </si>
  <si>
    <t>brain</t>
  </si>
  <si>
    <t>D001921</t>
  </si>
  <si>
    <t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
    # What should I do about this?
    Medications may include [L-Glutamic Acid.](https://www.drugbank.ca/drugs/DB00142) Helpful dietary supplements may include: [Omega-3 PUFAs, CoQ10, N-acetylcysteine, vitamin B12, curcumin, zinc, magnesium, L-Taurine, and L-carnitine.](https://www.ncbi.nlm.nih.gov/pmc/articles/PMC5314655/) </t>
  </si>
  <si>
    <t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
    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
    # What should I do about this?
    Medications may include [L-Glutamic Acid.](https://www.drugbank.ca/drugs/DB00142) Helpful dietary supplements may include: [Omega-3 PUFAs, CoQ10, N-acetylcysteine, vitamin B12, curcumin, zinc, magnesium, L-Taurine, and L-carnitine.](https://www.ncbi.nlm.nih.gov/pmc/articles/PMC5314655/)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</si>
</sst>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1"/>
      <name val="Calibri"/>
      <family val="2"/>
      <scheme val="minor"/>
    </font>
    <font>
      <sz val="10"/>
      <color rgb="FF000000"/>
      <name val="Arial"/>
      <family val="2"/>
    </font>
    <font>
      <sz val="14"/>
      <color rgb="FF000000"/>
      <name val="Times New Roman"/>
      <family val="1"/>
    </font>
    <font>
      <sz val="12"/>
      <color rgb="FF24292E"/>
      <name val="Segoe UI"/>
      <family val="2"/>
    </font>
    <font>
      <sz val="10"/>
      <color rgb="FF24292E"/>
      <name val="Consolas"/>
      <family val="3"/>
    </font>
    <font>
      <sz val="9.3000000000000007"/>
      <color rgb="FF000000"/>
      <name val="Times New Roman"/>
      <family val="1"/>
    </font>
    <font>
      <sz val="10"/>
      <color theme="1"/>
      <name val="Times New Roman"/>
      <family val="1"/>
    </font>
    <font>
      <i/>
      <sz val="10"/>
      <color theme="1"/>
      <name val="Times New Roman"/>
      <family val="1"/>
    </font>
    <font>
      <sz val="10"/>
      <color rgb="FFFF0000"/>
      <name val="Times New Roman"/>
      <family val="1"/>
    </font>
    <font>
      <sz val="10"/>
      <color theme="1"/>
      <name val="Arial"/>
      <family val="2"/>
    </font>
    <font>
      <sz val="11"/>
      <color rgb="FF000000"/>
      <name val="Calibri"/>
      <family val="2"/>
      <scheme val="minor"/>
    </font>
    <font>
      <sz val="11"/>
      <color rgb="FF000000"/>
      <name val="Calibri"/>
      <family val="2"/>
    </font>
    <font>
      <sz val="12"/>
      <color rgb="FF2A2A2A"/>
      <name val="Times New Roman"/>
      <family val="1"/>
    </font>
    <font>
      <vertAlign val="superscript"/>
      <sz val="9"/>
      <color rgb="FF2A2A2A"/>
      <name val="Arial"/>
      <family val="2"/>
    </font>
    <font>
      <u/>
      <sz val="11"/>
      <color theme="10"/>
      <name val="Calibri"/>
      <family val="2"/>
      <scheme val="minor"/>
    </font>
    <font>
      <sz val="11"/>
      <name val="Calibri"/>
      <family val="2"/>
      <scheme val="minor"/>
    </font>
    <font>
      <i/>
      <sz val="11"/>
      <color theme="1"/>
      <name val="Calibri"/>
      <family val="2"/>
      <scheme val="minor"/>
    </font>
    <font>
      <sz val="10"/>
      <color theme="1"/>
      <name val="Calibri"/>
      <family val="2"/>
      <scheme val="minor"/>
    </font>
    <font>
      <b/>
      <sz val="12"/>
      <color theme="1"/>
      <name val="Calibri"/>
      <family val="2"/>
    </font>
    <font>
      <sz val="12"/>
      <color theme="1"/>
      <name val="Calibri"/>
      <family val="2"/>
    </font>
    <font>
      <sz val="12"/>
      <color rgb="FF24292E"/>
      <name val="Calibri"/>
      <family val="2"/>
    </font>
    <font>
      <sz val="12"/>
      <color rgb="FF000000"/>
      <name val="Calibri"/>
      <family val="2"/>
    </font>
    <font>
      <sz val="12"/>
      <color theme="1"/>
      <name val="Times New Roman"/>
      <family val="1"/>
    </font>
    <font>
      <sz val="10"/>
      <color rgb="FF222222"/>
      <name val="Verdana"/>
      <family val="2"/>
    </font>
  </fonts>
  <fills count="6">
    <fill>
      <patternFill patternType="none"/>
    </fill>
    <fill>
      <patternFill patternType="gray125"/>
    </fill>
    <fill>
      <patternFill patternType="solid">
        <fgColor rgb="FFFFFCF0"/>
        <bgColor indexed="64"/>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9">
    <border>
      <left/>
      <right/>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style="medium">
        <color rgb="FFCFD5E4"/>
      </bottom>
      <diagonal/>
    </border>
  </borders>
  <cellStyleXfs count="2">
    <xf numFmtId="0" fontId="0" fillId="0" borderId="0"/>
    <xf numFmtId="0" fontId="15" fillId="0" borderId="0" applyNumberFormat="0" applyFill="0" applyBorder="0" applyAlignment="0" applyProtection="0"/>
  </cellStyleXfs>
  <cellXfs count="105">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wrapText="1"/>
    </xf>
    <xf numFmtId="0" fontId="0" fillId="0" borderId="0" xfId="0" applyAlignment="1"/>
    <xf numFmtId="0" fontId="6" fillId="2" borderId="0" xfId="0" applyFont="1" applyFill="1" applyAlignment="1">
      <alignment horizontal="center"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0" fillId="2" borderId="2" xfId="0" applyFill="1" applyBorder="1"/>
    <xf numFmtId="0" fontId="0" fillId="2" borderId="3" xfId="0" applyFill="1" applyBorder="1"/>
    <xf numFmtId="0" fontId="6" fillId="2" borderId="4"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5" xfId="0" applyFont="1" applyFill="1" applyBorder="1" applyAlignment="1">
      <alignment horizontal="left" vertical="top" wrapText="1"/>
    </xf>
    <xf numFmtId="0" fontId="0" fillId="2" borderId="5" xfId="0" applyFill="1" applyBorder="1"/>
    <xf numFmtId="0" fontId="0" fillId="2" borderId="6" xfId="0" applyFill="1" applyBorder="1"/>
    <xf numFmtId="164" fontId="6" fillId="2" borderId="2" xfId="0" applyNumberFormat="1" applyFont="1" applyFill="1" applyBorder="1" applyAlignment="1">
      <alignment horizontal="center" vertical="top" wrapText="1"/>
    </xf>
    <xf numFmtId="0" fontId="7"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left" vertical="center"/>
    </xf>
    <xf numFmtId="0" fontId="9" fillId="0" borderId="0" xfId="0" applyFont="1" applyAlignment="1">
      <alignment vertical="center"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2" fillId="0" borderId="0" xfId="0" applyFont="1" applyAlignment="1">
      <alignment horizontal="left"/>
    </xf>
    <xf numFmtId="0" fontId="10" fillId="0" borderId="0" xfId="0" applyFont="1"/>
    <xf numFmtId="0" fontId="0" fillId="3" borderId="0" xfId="0" applyFill="1" applyAlignment="1">
      <alignment horizontal="left" vertical="center" indent="1"/>
    </xf>
    <xf numFmtId="0" fontId="0" fillId="3" borderId="0" xfId="0" applyFill="1" applyAlignment="1">
      <alignment horizontal="left"/>
    </xf>
    <xf numFmtId="0" fontId="0" fillId="3" borderId="0" xfId="0" applyFill="1"/>
    <xf numFmtId="0" fontId="5" fillId="3" borderId="0" xfId="0" applyFont="1" applyFill="1" applyAlignment="1">
      <alignment horizontal="left" vertical="center" indent="1"/>
    </xf>
    <xf numFmtId="0" fontId="11" fillId="0" borderId="0" xfId="0" applyFont="1"/>
    <xf numFmtId="0" fontId="12" fillId="0" borderId="7" xfId="0" applyFont="1" applyBorder="1" applyAlignment="1">
      <alignment vertical="center" wrapText="1"/>
    </xf>
    <xf numFmtId="0" fontId="13" fillId="4" borderId="8" xfId="0" applyFont="1" applyFill="1" applyBorder="1" applyAlignment="1">
      <alignment horizontal="left" vertical="center" wrapText="1" indent="1"/>
    </xf>
    <xf numFmtId="10" fontId="0" fillId="0" borderId="0" xfId="0" applyNumberFormat="1"/>
    <xf numFmtId="2" fontId="13" fillId="4" borderId="8" xfId="0" applyNumberFormat="1" applyFont="1" applyFill="1" applyBorder="1" applyAlignment="1">
      <alignment horizontal="left" vertical="center" wrapText="1" indent="1"/>
    </xf>
    <xf numFmtId="0" fontId="11" fillId="0" borderId="0" xfId="0" applyFont="1" applyAlignment="1">
      <alignment horizontal="left" vertical="center" wrapText="1" indent="1"/>
    </xf>
    <xf numFmtId="0" fontId="0" fillId="0" borderId="0" xfId="0" applyAlignment="1">
      <alignment horizontal="left" wrapText="1"/>
    </xf>
    <xf numFmtId="0" fontId="11" fillId="0" borderId="0" xfId="0" applyFont="1" applyAlignment="1">
      <alignment vertical="center" wrapText="1"/>
    </xf>
    <xf numFmtId="0" fontId="2" fillId="0" borderId="0" xfId="0" applyFont="1" applyAlignment="1">
      <alignment horizontal="left" vertical="center" wrapText="1" indent="1"/>
    </xf>
    <xf numFmtId="0" fontId="2" fillId="0" borderId="0" xfId="0" applyFont="1" applyAlignment="1">
      <alignment vertical="center" wrapText="1"/>
    </xf>
    <xf numFmtId="0" fontId="10" fillId="0" borderId="0" xfId="0" applyFont="1" applyAlignment="1">
      <alignment wrapText="1"/>
    </xf>
    <xf numFmtId="0" fontId="2" fillId="0" borderId="7" xfId="0" applyFont="1" applyBorder="1" applyAlignment="1"/>
    <xf numFmtId="0" fontId="0" fillId="0" borderId="0" xfId="0" applyFont="1"/>
    <xf numFmtId="0" fontId="15" fillId="0" borderId="0" xfId="1" applyAlignment="1">
      <alignment horizontal="left" vertical="center" wrapText="1" indent="1"/>
    </xf>
    <xf numFmtId="0" fontId="16" fillId="0" borderId="0" xfId="0" applyFont="1" applyAlignment="1">
      <alignment horizontal="left" vertical="center" wrapText="1"/>
    </xf>
    <xf numFmtId="0" fontId="16" fillId="0" borderId="0" xfId="0" applyFont="1" applyAlignment="1">
      <alignment horizontal="left"/>
    </xf>
    <xf numFmtId="0" fontId="0" fillId="0" borderId="0" xfId="0" applyFont="1" applyAlignment="1">
      <alignment horizontal="left"/>
    </xf>
    <xf numFmtId="0" fontId="17" fillId="0" borderId="0" xfId="0" applyFont="1" applyAlignment="1">
      <alignment horizontal="left" vertical="center" wrapText="1"/>
    </xf>
    <xf numFmtId="0" fontId="0" fillId="0" borderId="0" xfId="0" applyFont="1" applyAlignment="1">
      <alignment horizontal="left" vertical="center" wrapText="1"/>
    </xf>
    <xf numFmtId="0" fontId="15" fillId="0" borderId="0" xfId="1" applyAlignment="1">
      <alignment horizontal="left" vertical="center" wrapText="1"/>
    </xf>
    <xf numFmtId="0" fontId="16" fillId="0" borderId="0" xfId="0" applyFont="1" applyAlignment="1">
      <alignment horizontal="left" vertical="top" wrapText="1"/>
    </xf>
    <xf numFmtId="0" fontId="0" fillId="0" borderId="0" xfId="0" applyFont="1" applyBorder="1" applyAlignment="1">
      <alignment horizontal="left" vertical="center" wrapText="1"/>
    </xf>
    <xf numFmtId="0" fontId="16" fillId="0" borderId="0" xfId="0" applyFont="1" applyBorder="1" applyAlignment="1">
      <alignment horizontal="left" vertical="center" wrapText="1"/>
    </xf>
    <xf numFmtId="0" fontId="2" fillId="0" borderId="0" xfId="0" applyFont="1" applyAlignment="1">
      <alignment wrapText="1"/>
    </xf>
    <xf numFmtId="0" fontId="16" fillId="0" borderId="0" xfId="0" applyFont="1" applyAlignment="1">
      <alignment horizontal="left" vertical="center"/>
    </xf>
    <xf numFmtId="0" fontId="2" fillId="0" borderId="0" xfId="0" applyFont="1" applyAlignment="1">
      <alignment horizontal="left" vertical="center"/>
    </xf>
    <xf numFmtId="0" fontId="9" fillId="0" borderId="0" xfId="0" applyFont="1" applyAlignment="1">
      <alignment vertical="center"/>
    </xf>
    <xf numFmtId="0" fontId="0" fillId="5" borderId="0" xfId="0" applyFill="1"/>
    <xf numFmtId="0" fontId="5" fillId="5" borderId="0" xfId="0" applyFont="1" applyFill="1" applyAlignment="1">
      <alignment horizontal="left" vertical="center" indent="1"/>
    </xf>
    <xf numFmtId="0" fontId="0" fillId="5" borderId="0" xfId="0" applyFill="1" applyAlignment="1">
      <alignment horizontal="left"/>
    </xf>
    <xf numFmtId="0" fontId="16" fillId="3" borderId="0" xfId="0" applyFont="1" applyFill="1" applyAlignment="1">
      <alignment horizontal="left" vertical="center"/>
    </xf>
    <xf numFmtId="0" fontId="2" fillId="3" borderId="0" xfId="0" applyFont="1" applyFill="1" applyAlignment="1">
      <alignment horizontal="left" vertical="center"/>
    </xf>
    <xf numFmtId="0" fontId="16" fillId="0" borderId="0" xfId="0" applyFont="1" applyAlignment="1">
      <alignment horizontal="left" vertical="top"/>
    </xf>
    <xf numFmtId="0" fontId="15" fillId="0" borderId="0" xfId="1" applyAlignment="1">
      <alignment horizontal="left" vertical="center"/>
    </xf>
    <xf numFmtId="0" fontId="0" fillId="3" borderId="0" xfId="0" applyFont="1" applyFill="1" applyAlignment="1">
      <alignment horizontal="left"/>
    </xf>
    <xf numFmtId="0" fontId="0" fillId="3" borderId="0" xfId="0" applyFont="1" applyFill="1" applyBorder="1" applyAlignment="1">
      <alignment horizontal="left" vertical="center"/>
    </xf>
    <xf numFmtId="0" fontId="16" fillId="3" borderId="0" xfId="0" applyFont="1" applyFill="1" applyAlignment="1">
      <alignment horizontal="left"/>
    </xf>
    <xf numFmtId="0" fontId="9" fillId="3" borderId="0" xfId="0" applyFont="1" applyFill="1" applyAlignment="1">
      <alignment vertical="center"/>
    </xf>
    <xf numFmtId="0" fontId="0" fillId="0" borderId="0" xfId="0" applyFont="1" applyAlignment="1"/>
    <xf numFmtId="0" fontId="16" fillId="0" borderId="0" xfId="0" applyFont="1" applyBorder="1" applyAlignment="1">
      <alignment horizontal="left" vertical="center"/>
    </xf>
    <xf numFmtId="0" fontId="2" fillId="0" borderId="0" xfId="0" applyFont="1" applyAlignment="1"/>
    <xf numFmtId="0" fontId="10" fillId="0" borderId="0" xfId="0" applyFont="1" applyAlignment="1"/>
    <xf numFmtId="0" fontId="11" fillId="0" borderId="0" xfId="0" applyFont="1" applyAlignment="1">
      <alignment horizontal="left" vertical="center"/>
    </xf>
    <xf numFmtId="0" fontId="19" fillId="0" borderId="0" xfId="0" applyFont="1" applyAlignment="1">
      <alignment horizontal="left"/>
    </xf>
    <xf numFmtId="0" fontId="20" fillId="0" borderId="0" xfId="0" applyFont="1" applyAlignment="1">
      <alignment horizontal="left"/>
    </xf>
    <xf numFmtId="0" fontId="21" fillId="0" borderId="0" xfId="0" applyFont="1" applyAlignment="1">
      <alignment horizontal="left"/>
    </xf>
    <xf numFmtId="0" fontId="20" fillId="3" borderId="0" xfId="0" applyFont="1" applyFill="1" applyAlignment="1">
      <alignment horizontal="left"/>
    </xf>
    <xf numFmtId="0" fontId="22" fillId="0" borderId="0" xfId="0" applyFont="1" applyAlignment="1">
      <alignment horizontal="left"/>
    </xf>
    <xf numFmtId="0" fontId="19" fillId="0" borderId="0" xfId="0" applyFont="1" applyAlignment="1"/>
    <xf numFmtId="0" fontId="20" fillId="0" borderId="0" xfId="0" applyFont="1" applyAlignment="1"/>
    <xf numFmtId="0" fontId="21" fillId="0" borderId="0" xfId="0" applyFont="1" applyAlignment="1">
      <alignment horizontal="left" vertical="center"/>
    </xf>
    <xf numFmtId="0" fontId="20" fillId="0" borderId="0" xfId="0" applyFont="1" applyAlignment="1">
      <alignment horizontal="left" vertical="center"/>
    </xf>
    <xf numFmtId="0" fontId="21" fillId="3" borderId="0" xfId="0" applyFont="1" applyFill="1" applyAlignment="1">
      <alignment horizontal="left" vertical="center"/>
    </xf>
    <xf numFmtId="0" fontId="20" fillId="3" borderId="0" xfId="0" applyFont="1" applyFill="1" applyAlignment="1"/>
    <xf numFmtId="0" fontId="22" fillId="3" borderId="0" xfId="0" applyFont="1" applyFill="1" applyAlignment="1"/>
    <xf numFmtId="0" fontId="20" fillId="3" borderId="0" xfId="0" applyFont="1" applyFill="1" applyAlignment="1">
      <alignment horizontal="left" vertical="center"/>
    </xf>
    <xf numFmtId="0" fontId="20" fillId="0" borderId="0" xfId="0" applyFont="1" applyAlignment="1">
      <alignment wrapText="1"/>
    </xf>
    <xf numFmtId="0" fontId="23" fillId="0" borderId="0" xfId="0" applyFont="1"/>
    <xf numFmtId="0" fontId="7" fillId="0" borderId="0" xfId="0" applyFont="1"/>
    <xf numFmtId="0" fontId="21" fillId="0" borderId="0" xfId="0" applyFont="1" applyFill="1" applyAlignment="1">
      <alignment horizontal="left" vertical="center"/>
    </xf>
    <xf numFmtId="0" fontId="20" fillId="0" borderId="0" xfId="0" applyFont="1" applyFill="1" applyAlignment="1">
      <alignment horizontal="left"/>
    </xf>
    <xf numFmtId="0" fontId="20" fillId="0" borderId="0" xfId="0" applyFont="1" applyFill="1" applyAlignment="1"/>
    <xf numFmtId="0" fontId="20" fillId="0" borderId="0" xfId="0" applyFont="1" applyFill="1" applyAlignment="1">
      <alignment horizontal="left" vertical="center"/>
    </xf>
    <xf numFmtId="0" fontId="22" fillId="0" borderId="0" xfId="0" applyFont="1" applyFill="1" applyAlignment="1">
      <alignment horizontal="left"/>
    </xf>
    <xf numFmtId="0" fontId="22" fillId="0" borderId="0" xfId="0" applyFont="1" applyFill="1" applyAlignment="1"/>
    <xf numFmtId="0" fontId="0" fillId="0" borderId="0" xfId="0" applyFont="1" applyFill="1"/>
    <xf numFmtId="0" fontId="18" fillId="0" borderId="0" xfId="0" applyFont="1"/>
    <xf numFmtId="0" fontId="0" fillId="0" borderId="0" xfId="0" applyFill="1"/>
    <xf numFmtId="0" fontId="24" fillId="0" borderId="0" xfId="0" applyFont="1"/>
    <xf numFmtId="0" fontId="15" fillId="0" borderId="0" xfId="1" applyAlignment="1">
      <alignment horizontal="left" vertical="center"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621F2-A085-449F-9149-FB5B96CFED17}">
  <dimension ref="A1:Q25"/>
  <sheetViews>
    <sheetView topLeftCell="D1" workbookViewId="0">
      <pane ySplit="1" topLeftCell="A2" activePane="bottomLeft" state="frozen"/>
      <selection pane="bottomLeft" activeCell="J9" sqref="J9"/>
    </sheetView>
  </sheetViews>
  <sheetFormatPr defaultRowHeight="15" x14ac:dyDescent="0.25"/>
  <cols>
    <col min="1" max="1" width="22.5703125" bestFit="1" customWidth="1"/>
    <col min="8" max="8" width="10" bestFit="1" customWidth="1"/>
  </cols>
  <sheetData>
    <row r="1" spans="1:17" x14ac:dyDescent="0.25">
      <c r="A1" s="4" t="s">
        <v>4</v>
      </c>
      <c r="B1" s="4" t="s">
        <v>0</v>
      </c>
      <c r="C1" s="4" t="s">
        <v>1</v>
      </c>
      <c r="D1" s="4" t="s">
        <v>3</v>
      </c>
      <c r="E1" s="4" t="s">
        <v>2</v>
      </c>
    </row>
    <row r="2" spans="1:17" ht="18.75" x14ac:dyDescent="0.3">
      <c r="A2" s="2"/>
      <c r="B2">
        <v>0.19009999999999999</v>
      </c>
      <c r="C2">
        <v>0.26600000000000001</v>
      </c>
      <c r="D2">
        <f>B2-C2/4</f>
        <v>0.12359999999999999</v>
      </c>
      <c r="E2">
        <f>1-C2-D2</f>
        <v>0.61040000000000005</v>
      </c>
    </row>
    <row r="3" spans="1:17" x14ac:dyDescent="0.25">
      <c r="A3" t="s">
        <v>5</v>
      </c>
      <c r="B3">
        <v>0.30609999999999998</v>
      </c>
      <c r="C3">
        <v>0.43002656</v>
      </c>
      <c r="D3">
        <f>B3-C3/4</f>
        <v>0.19859336</v>
      </c>
      <c r="E3">
        <f>1-C3-D3</f>
        <v>0.37138008000000006</v>
      </c>
    </row>
    <row r="4" spans="1:17" x14ac:dyDescent="0.25">
      <c r="A4" t="s">
        <v>6</v>
      </c>
      <c r="B4">
        <v>0.36919999999999997</v>
      </c>
      <c r="C4">
        <v>0.41899999999999998</v>
      </c>
      <c r="D4">
        <f t="shared" ref="D4:D14" si="0">B4-C4/4</f>
        <v>0.26444999999999996</v>
      </c>
      <c r="E4">
        <f t="shared" ref="E4:E14" si="1">1-C4-D4</f>
        <v>0.31655</v>
      </c>
    </row>
    <row r="5" spans="1:17" ht="18.75" x14ac:dyDescent="0.3">
      <c r="A5" t="s">
        <v>7</v>
      </c>
      <c r="B5" s="1">
        <v>0.37159999999999999</v>
      </c>
      <c r="C5" s="2">
        <v>0.42599999999999999</v>
      </c>
      <c r="D5">
        <f t="shared" si="0"/>
        <v>0.2651</v>
      </c>
      <c r="E5">
        <f t="shared" si="1"/>
        <v>0.30890000000000006</v>
      </c>
    </row>
    <row r="6" spans="1:17" x14ac:dyDescent="0.25">
      <c r="A6" t="s">
        <v>8</v>
      </c>
      <c r="B6" s="1">
        <v>0.1376</v>
      </c>
      <c r="C6">
        <v>0.5</v>
      </c>
      <c r="D6">
        <f t="shared" si="0"/>
        <v>1.26E-2</v>
      </c>
      <c r="E6">
        <f t="shared" si="1"/>
        <v>0.4874</v>
      </c>
    </row>
    <row r="7" spans="1:17" ht="19.5" thickBot="1" x14ac:dyDescent="0.35">
      <c r="A7" s="3" t="s">
        <v>9</v>
      </c>
      <c r="B7" s="2">
        <v>0.379</v>
      </c>
      <c r="C7" s="1">
        <v>0.48520000000000002</v>
      </c>
      <c r="D7">
        <f t="shared" si="0"/>
        <v>0.25769999999999998</v>
      </c>
      <c r="E7">
        <f t="shared" si="1"/>
        <v>0.25709999999999994</v>
      </c>
    </row>
    <row r="8" spans="1:17" ht="15.75" thickBot="1" x14ac:dyDescent="0.3">
      <c r="A8" t="s">
        <v>11</v>
      </c>
      <c r="B8">
        <v>0.4</v>
      </c>
      <c r="C8">
        <v>0.48</v>
      </c>
      <c r="D8">
        <f t="shared" si="0"/>
        <v>0.28000000000000003</v>
      </c>
      <c r="E8">
        <f t="shared" si="1"/>
        <v>0.24</v>
      </c>
      <c r="G8" s="11">
        <v>30</v>
      </c>
      <c r="H8" s="20">
        <f>G8/G11</f>
        <v>0.78947368421052633</v>
      </c>
      <c r="I8" s="12">
        <v>3</v>
      </c>
      <c r="J8" s="20">
        <f>I8/I11</f>
        <v>7.1428571428571425E-2</v>
      </c>
      <c r="K8" s="12"/>
      <c r="L8" s="12"/>
      <c r="M8" s="13"/>
      <c r="N8" s="13"/>
      <c r="O8" s="13"/>
      <c r="P8" s="13"/>
      <c r="Q8" s="14"/>
    </row>
    <row r="9" spans="1:17" ht="15.75" thickBot="1" x14ac:dyDescent="0.3">
      <c r="A9" t="s">
        <v>10</v>
      </c>
      <c r="B9">
        <v>3.6999999999999998E-2</v>
      </c>
      <c r="C9">
        <v>7.0999999999999994E-2</v>
      </c>
      <c r="D9">
        <f t="shared" si="0"/>
        <v>1.925E-2</v>
      </c>
      <c r="E9">
        <f t="shared" si="1"/>
        <v>0.90975000000000006</v>
      </c>
      <c r="G9" s="9">
        <v>8</v>
      </c>
      <c r="H9" s="20">
        <f>G9/G11</f>
        <v>0.21052631578947367</v>
      </c>
      <c r="I9" s="9">
        <v>38</v>
      </c>
      <c r="J9" s="20">
        <f>I9/I11</f>
        <v>0.90476190476190477</v>
      </c>
      <c r="K9" s="9"/>
      <c r="L9" s="10"/>
      <c r="O9" s="9"/>
      <c r="P9" s="9"/>
      <c r="Q9" s="15"/>
    </row>
    <row r="10" spans="1:17" ht="15.75" thickBot="1" x14ac:dyDescent="0.3">
      <c r="A10" t="s">
        <v>889</v>
      </c>
      <c r="B10">
        <v>0.17</v>
      </c>
      <c r="C10">
        <v>0.28199999999999997</v>
      </c>
      <c r="D10">
        <f t="shared" si="0"/>
        <v>9.9500000000000019E-2</v>
      </c>
      <c r="E10">
        <f t="shared" si="1"/>
        <v>0.61849999999999994</v>
      </c>
      <c r="G10" s="16">
        <v>0</v>
      </c>
      <c r="H10" s="20">
        <f>G10/G11</f>
        <v>0</v>
      </c>
      <c r="I10" s="16">
        <v>1</v>
      </c>
      <c r="J10" s="20">
        <f>I10/I11</f>
        <v>2.3809523809523808E-2</v>
      </c>
      <c r="K10" s="16"/>
      <c r="L10" s="17"/>
      <c r="O10" s="18"/>
      <c r="P10" s="18"/>
      <c r="Q10" s="19"/>
    </row>
    <row r="11" spans="1:17" x14ac:dyDescent="0.25">
      <c r="A11" t="s">
        <v>890</v>
      </c>
      <c r="B11">
        <v>0.3</v>
      </c>
      <c r="C11">
        <v>0.42</v>
      </c>
      <c r="D11">
        <f t="shared" si="0"/>
        <v>0.19500000000000001</v>
      </c>
      <c r="E11">
        <f t="shared" si="1"/>
        <v>0.38500000000000006</v>
      </c>
      <c r="G11">
        <f>SUM(G8:G10)</f>
        <v>38</v>
      </c>
      <c r="I11">
        <f>SUM(I8:I10)</f>
        <v>42</v>
      </c>
    </row>
    <row r="12" spans="1:17" x14ac:dyDescent="0.25">
      <c r="A12" t="s">
        <v>891</v>
      </c>
      <c r="B12">
        <v>0.13</v>
      </c>
      <c r="C12">
        <f>45/583</f>
        <v>7.7186963979416809E-2</v>
      </c>
      <c r="D12">
        <f t="shared" si="0"/>
        <v>0.1107032590051458</v>
      </c>
      <c r="E12">
        <f t="shared" si="1"/>
        <v>0.81210977701543741</v>
      </c>
    </row>
    <row r="13" spans="1:17" x14ac:dyDescent="0.25">
      <c r="A13" t="s">
        <v>892</v>
      </c>
      <c r="B13">
        <v>0.46</v>
      </c>
      <c r="C13">
        <v>0.47</v>
      </c>
      <c r="D13">
        <f t="shared" si="0"/>
        <v>0.34250000000000003</v>
      </c>
      <c r="E13">
        <f t="shared" si="1"/>
        <v>0.1875</v>
      </c>
    </row>
    <row r="14" spans="1:17" x14ac:dyDescent="0.25">
      <c r="D14">
        <f t="shared" si="0"/>
        <v>0</v>
      </c>
      <c r="E14">
        <f t="shared" si="1"/>
        <v>1</v>
      </c>
    </row>
    <row r="15" spans="1:17" x14ac:dyDescent="0.25">
      <c r="D15">
        <f t="shared" ref="D15:D25" si="2">B15-C15/4</f>
        <v>0</v>
      </c>
      <c r="E15">
        <f t="shared" ref="E15:E25" si="3">1-C15-D15</f>
        <v>1</v>
      </c>
    </row>
    <row r="16" spans="1:17" x14ac:dyDescent="0.25">
      <c r="D16">
        <f t="shared" si="2"/>
        <v>0</v>
      </c>
      <c r="E16">
        <f t="shared" si="3"/>
        <v>1</v>
      </c>
    </row>
    <row r="17" spans="4:5" x14ac:dyDescent="0.25">
      <c r="D17">
        <f t="shared" si="2"/>
        <v>0</v>
      </c>
      <c r="E17">
        <f t="shared" si="3"/>
        <v>1</v>
      </c>
    </row>
    <row r="18" spans="4:5" x14ac:dyDescent="0.25">
      <c r="D18">
        <f t="shared" si="2"/>
        <v>0</v>
      </c>
      <c r="E18">
        <f t="shared" si="3"/>
        <v>1</v>
      </c>
    </row>
    <row r="19" spans="4:5" x14ac:dyDescent="0.25">
      <c r="D19">
        <f t="shared" si="2"/>
        <v>0</v>
      </c>
      <c r="E19">
        <f t="shared" si="3"/>
        <v>1</v>
      </c>
    </row>
    <row r="20" spans="4:5" x14ac:dyDescent="0.25">
      <c r="D20">
        <f t="shared" si="2"/>
        <v>0</v>
      </c>
      <c r="E20">
        <f t="shared" si="3"/>
        <v>1</v>
      </c>
    </row>
    <row r="21" spans="4:5" x14ac:dyDescent="0.25">
      <c r="D21">
        <f t="shared" si="2"/>
        <v>0</v>
      </c>
      <c r="E21">
        <f t="shared" si="3"/>
        <v>1</v>
      </c>
    </row>
    <row r="22" spans="4:5" x14ac:dyDescent="0.25">
      <c r="D22">
        <f t="shared" si="2"/>
        <v>0</v>
      </c>
      <c r="E22">
        <f t="shared" si="3"/>
        <v>1</v>
      </c>
    </row>
    <row r="23" spans="4:5" x14ac:dyDescent="0.25">
      <c r="D23">
        <f t="shared" si="2"/>
        <v>0</v>
      </c>
      <c r="E23">
        <f t="shared" si="3"/>
        <v>1</v>
      </c>
    </row>
    <row r="24" spans="4:5" x14ac:dyDescent="0.25">
      <c r="D24">
        <f t="shared" si="2"/>
        <v>0</v>
      </c>
      <c r="E24">
        <f t="shared" si="3"/>
        <v>1</v>
      </c>
    </row>
    <row r="25" spans="4:5" x14ac:dyDescent="0.25">
      <c r="D25">
        <f t="shared" si="2"/>
        <v>0</v>
      </c>
      <c r="E25">
        <f t="shared" si="3"/>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EE42F-6BDB-4F0F-9AC1-51244DDEA7A0}">
  <dimension ref="A1:C251"/>
  <sheetViews>
    <sheetView topLeftCell="A241" workbookViewId="0">
      <selection activeCell="B4" sqref="B4"/>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387</v>
      </c>
      <c r="C2" t="str">
        <f>CONCATENATE("# What does the ",B2," gene do?")</f>
        <v># What does the CHRNA5 gene do?</v>
      </c>
    </row>
    <row r="3" spans="1:3" x14ac:dyDescent="0.25">
      <c r="A3" s="6"/>
    </row>
    <row r="4" spans="1:3" ht="17.25" x14ac:dyDescent="0.3">
      <c r="A4" s="6" t="s">
        <v>18</v>
      </c>
      <c r="B4" s="28" t="s">
        <v>919</v>
      </c>
      <c r="C4" t="str">
        <f>B4</f>
        <v>The CHRNA5 ([neuronal acetylcholine receptor subunit alpha-5](http://www.uniprot.org/uniprot/P30532)) gene creates a protein that operates [ion and cation channels](http://www.uniprot.org/citations/20438829) in the  plasma membranes in neurons. These channels control [fast signal transmission at synapses](https://www.ncbi.nlm.nih.gov/gene/1138) and cause the body’s response to [nicotine](http://www.uniprot.org/citations/18227835) and [neuromuscular synaptic transmission](http://www.uniprot.org/uniprot/P30532).  Variants in CHRNA5 cause [increased](https://www.ncbi.nlm.nih.gov/pubmed/19443489) [susceptibility](https://www.ncbi.nlm.nih.gov/pubmed/18385738) to [lung](https://www.ncbi.nlm.nih.gov/pubmed/20643934) [cancer](https://www.ncbi.nlm.nih.gov/pubmed/18385739) and [COPD](https://www.ncbi.nlm.nih.gov/pubmed/26771213). Variants that cause [increased](https://www.ncbi.nlm.nih.gov/pubmed/1944348) [risk](https://www.ncbi.nlm.nih.gov/pubmed/18385738) of [smoking](https://www.ncbi.nlm.nih.gov/pubmed/18385739) also causes greater [difficulty](https://www.ncbi.nlm.nih.gov/pubmed/20643934) in [cessation](https://www.ncbi.nlm.nih.gov/pubmed/28884473), greater numbers of [cigarettes smoked per day](https://www.ncbi.nlm.nih.gov/pubmed/27344179), and higher rates of [anxiety](https://www.ncbi.nlm.nih.gov/pubmed/25826680). Variants are also associated with [ME/CFS](https://www.ncbi.nlm.nih.gov/pubmed/27099524) due to natural killer cell (NKC) dysfunction.</v>
      </c>
    </row>
    <row r="5" spans="1:3" ht="17.25" x14ac:dyDescent="0.3">
      <c r="A5" s="6"/>
      <c r="B5" s="28"/>
    </row>
    <row r="6" spans="1:3" x14ac:dyDescent="0.25">
      <c r="A6" s="6" t="s">
        <v>19</v>
      </c>
      <c r="B6" s="27">
        <v>15</v>
      </c>
      <c r="C6" t="str">
        <f>CONCATENATE("This gene is located on chromosome ",B6,". The ",B7," it creates acts in your ",B8)</f>
        <v>This gene is located on chromosome 15. The protein it creates acts in your lungs, immune system, nervous system, and brain.</v>
      </c>
    </row>
    <row r="7" spans="1:3" x14ac:dyDescent="0.25">
      <c r="A7" s="6" t="s">
        <v>20</v>
      </c>
      <c r="B7" s="27" t="s">
        <v>21</v>
      </c>
    </row>
    <row r="8" spans="1:3" x14ac:dyDescent="0.25">
      <c r="A8" s="6" t="s">
        <v>17</v>
      </c>
      <c r="B8" s="27" t="s">
        <v>763</v>
      </c>
    </row>
    <row r="9" spans="1:3" x14ac:dyDescent="0.25">
      <c r="A9" s="5" t="s">
        <v>22</v>
      </c>
      <c r="B9" s="27" t="s">
        <v>762</v>
      </c>
      <c r="C9" t="str">
        <f>CONCATENATE("&lt;TissueList ",B9," /&gt;")</f>
        <v>&lt;TissueList brain D001921  respiratory system and lung D012137  bone marrow and immune system D007107 /&gt;</v>
      </c>
    </row>
    <row r="10" spans="1:3" s="33" customFormat="1" x14ac:dyDescent="0.25">
      <c r="A10" s="34"/>
      <c r="B10" s="32"/>
    </row>
    <row r="11" spans="1:3" x14ac:dyDescent="0.25">
      <c r="A11" s="6" t="s">
        <v>4</v>
      </c>
      <c r="B11" s="27" t="s">
        <v>387</v>
      </c>
      <c r="C11" t="str">
        <f>CONCATENATE("&lt;GeneAnalysis gene=",CHAR(34),B11,CHAR(34)," interval=",CHAR(34),B12,CHAR(34),"&gt; ")</f>
        <v xml:space="preserve">&lt;GeneAnalysis gene="CHRNA5" interval="NC_000015.10:G.78565520_78595269"&gt; </v>
      </c>
    </row>
    <row r="12" spans="1:3" x14ac:dyDescent="0.25">
      <c r="A12" s="6" t="s">
        <v>23</v>
      </c>
      <c r="B12" s="27" t="s">
        <v>388</v>
      </c>
    </row>
    <row r="13" spans="1:3" x14ac:dyDescent="0.25">
      <c r="A13" s="6" t="s">
        <v>24</v>
      </c>
      <c r="B13" s="27" t="s">
        <v>330</v>
      </c>
      <c r="C13" t="str">
        <f>CONCATENATE("# What are some common mutations of ",B11,"?")</f>
        <v># What are some common mutations of CHRNA5?</v>
      </c>
    </row>
    <row r="14" spans="1:3" x14ac:dyDescent="0.25">
      <c r="A14" s="6"/>
      <c r="C14" t="s">
        <v>13</v>
      </c>
    </row>
    <row r="15" spans="1:3" x14ac:dyDescent="0.25">
      <c r="C15" t="str">
        <f>CONCATENATE("There are ",B13," well-known variants in ",B11,": ",B22,", ",B28,", and ",B34,".")</f>
        <v>There are three well-known variants in CHRNA5: [G1192A (Asp398Asn)](https://www.ncbi.nlm.nih.gov/clinvar/variation/17497/), [A78573551G](https://www.ncbi.nlm.nih.gov/projects/SNP/snp_ref.cgi?rs=6495306), and [A78581651T](https://www.ncbi.nlm.nih.gov/projects/SNP/snp_ref.cgi?rs=7180002).</v>
      </c>
    </row>
    <row r="17" spans="1:3" x14ac:dyDescent="0.25">
      <c r="A17" s="6"/>
      <c r="C17" t="str">
        <f>CONCATENATE("&lt;# ",B19," #&gt;")</f>
        <v>&lt;# G1192A #&gt;</v>
      </c>
    </row>
    <row r="18" spans="1:3" x14ac:dyDescent="0.25">
      <c r="A18" s="6" t="s">
        <v>25</v>
      </c>
      <c r="B18" s="1" t="s">
        <v>389</v>
      </c>
      <c r="C18" t="str">
        <f>CONCATENATE("  &lt;Variant hgvs=",CHAR(34),B18,CHAR(34)," name=",CHAR(34),B19,CHAR(34),"&gt; ")</f>
        <v xml:space="preserve">  &lt;Variant hgvs="NC_000015.10:g.78590583G&gt;A" name="G1192A"&gt; </v>
      </c>
    </row>
    <row r="19" spans="1:3" x14ac:dyDescent="0.25">
      <c r="A19" s="5" t="s">
        <v>26</v>
      </c>
      <c r="B19" s="30" t="s">
        <v>391</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CHRNA5 gene from guanine (G) to adenine (A) resulting in incorrect protein function. This substitution of a single nucleotide is known as a missense variant.</v>
      </c>
    </row>
    <row r="21" spans="1:3" x14ac:dyDescent="0.25">
      <c r="A21" s="5" t="s">
        <v>28</v>
      </c>
      <c r="B21" s="27" t="s">
        <v>61</v>
      </c>
      <c r="C21" t="s">
        <v>13</v>
      </c>
    </row>
    <row r="22" spans="1:3" x14ac:dyDescent="0.25">
      <c r="A22" s="5" t="s">
        <v>36</v>
      </c>
      <c r="B22" s="30" t="s">
        <v>390</v>
      </c>
      <c r="C22" t="str">
        <f>"  &lt;/Variant&gt;"</f>
        <v xml:space="preserve">  &lt;/Variant&gt;</v>
      </c>
    </row>
    <row r="23" spans="1:3" x14ac:dyDescent="0.25">
      <c r="C23" t="str">
        <f>CONCATENATE("&lt;# ",B25," #&gt;")</f>
        <v>&lt;# A78573551G #&gt;</v>
      </c>
    </row>
    <row r="24" spans="1:3" x14ac:dyDescent="0.25">
      <c r="A24" s="6" t="s">
        <v>25</v>
      </c>
      <c r="B24" s="44" t="s">
        <v>392</v>
      </c>
      <c r="C24" t="str">
        <f>CONCATENATE("  &lt;Variant hgvs=",CHAR(34),B24,CHAR(34)," name=",CHAR(34),B25,CHAR(34),"&gt; ")</f>
        <v xml:space="preserve">  &lt;Variant hgvs="NC_000015.10:g.78573551G&gt;A" name="A78573551G"&gt; </v>
      </c>
    </row>
    <row r="25" spans="1:3" x14ac:dyDescent="0.25">
      <c r="A25" s="5" t="s">
        <v>26</v>
      </c>
      <c r="B25" s="30" t="s">
        <v>393</v>
      </c>
    </row>
    <row r="26" spans="1:3" x14ac:dyDescent="0.25">
      <c r="A26" s="5" t="s">
        <v>27</v>
      </c>
      <c r="B26" s="27" t="s">
        <v>61</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CHRNA5 gene from adenine (A) to guanine (G) resulting in incorrect protein function. This substitution of a single nucleotide is known as a missense variant.</v>
      </c>
    </row>
    <row r="27" spans="1:3" x14ac:dyDescent="0.25">
      <c r="A27" s="5" t="s">
        <v>28</v>
      </c>
      <c r="B27" s="27" t="s">
        <v>34</v>
      </c>
    </row>
    <row r="28" spans="1:3" x14ac:dyDescent="0.25">
      <c r="A28" s="6" t="s">
        <v>36</v>
      </c>
      <c r="B28" s="30" t="s">
        <v>394</v>
      </c>
      <c r="C28" t="str">
        <f>"  &lt;/Variant&gt;"</f>
        <v xml:space="preserve">  &lt;/Variant&gt;</v>
      </c>
    </row>
    <row r="29" spans="1:3" x14ac:dyDescent="0.25">
      <c r="C29" t="str">
        <f>CONCATENATE("&lt;# ",B31," #&gt;")</f>
        <v>&lt;# A78581651T #&gt;</v>
      </c>
    </row>
    <row r="30" spans="1:3" x14ac:dyDescent="0.25">
      <c r="A30" s="6" t="s">
        <v>25</v>
      </c>
      <c r="B30" s="44" t="s">
        <v>399</v>
      </c>
      <c r="C30" t="str">
        <f>CONCATENATE("  &lt;Variant hgvs=",CHAR(34),B30,CHAR(34)," name=",CHAR(34),B31,CHAR(34),"&gt; ")</f>
        <v xml:space="preserve">  &lt;Variant hgvs="NC_000015.10:g.78581651A&gt;T" name="A78581651T"&gt; </v>
      </c>
    </row>
    <row r="31" spans="1:3" x14ac:dyDescent="0.25">
      <c r="A31" s="5" t="s">
        <v>26</v>
      </c>
      <c r="B31" s="45" t="s">
        <v>400</v>
      </c>
    </row>
    <row r="32" spans="1:3" x14ac:dyDescent="0.25">
      <c r="A32" s="5" t="s">
        <v>27</v>
      </c>
      <c r="B32" s="27" t="s">
        <v>61</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adenine (A) to thymine (T) resulting in incorrect three function. This substitution of a single nucleotide is known as a missense variant.</v>
      </c>
    </row>
    <row r="33" spans="1:3" x14ac:dyDescent="0.25">
      <c r="A33" s="5" t="s">
        <v>28</v>
      </c>
      <c r="B33" s="27" t="s">
        <v>33</v>
      </c>
    </row>
    <row r="34" spans="1:3" x14ac:dyDescent="0.25">
      <c r="A34" s="6" t="s">
        <v>36</v>
      </c>
      <c r="B34" s="30" t="s">
        <v>401</v>
      </c>
      <c r="C34" t="str">
        <f>"  &lt;/Variant&gt;"</f>
        <v xml:space="preserve">  &lt;/Variant&gt;</v>
      </c>
    </row>
    <row r="35" spans="1:3" s="33" customFormat="1" x14ac:dyDescent="0.25">
      <c r="A35" s="31"/>
      <c r="B35" s="32"/>
    </row>
    <row r="36" spans="1:3" s="33" customFormat="1" x14ac:dyDescent="0.25">
      <c r="A36" s="31"/>
      <c r="B36" s="32"/>
      <c r="C36" t="str">
        <f>C17</f>
        <v>&lt;# G1192A #&gt;</v>
      </c>
    </row>
    <row r="37" spans="1:3" x14ac:dyDescent="0.25">
      <c r="A37" s="5" t="s">
        <v>35</v>
      </c>
      <c r="B37" s="42" t="s">
        <v>342</v>
      </c>
      <c r="C37" t="str">
        <f>CONCATENATE("  &lt;Genotype hgvs=",CHAR(34),B37,B38,";",B39,CHAR(34)," name=",CHAR(34),B19,CHAR(34),"&gt; ")</f>
        <v xml:space="preserve">  &lt;Genotype hgvs="NC_000015.10:g.[78606381C&gt;T];[78606381=]" name="G1192A"&gt; </v>
      </c>
    </row>
    <row r="38" spans="1:3" x14ac:dyDescent="0.25">
      <c r="A38" s="5" t="s">
        <v>36</v>
      </c>
      <c r="B38" s="27" t="s">
        <v>343</v>
      </c>
    </row>
    <row r="39" spans="1:3" x14ac:dyDescent="0.25">
      <c r="A39" s="5" t="s">
        <v>27</v>
      </c>
      <c r="B39" s="27" t="s">
        <v>344</v>
      </c>
      <c r="C39" t="s">
        <v>667</v>
      </c>
    </row>
    <row r="40" spans="1:3" x14ac:dyDescent="0.25">
      <c r="A40" s="5" t="s">
        <v>40</v>
      </c>
      <c r="B40" s="27" t="str">
        <f>CONCATENATE("People with this variant have one copy of the ",B22," variant. This substitution of a single nucleotide is known as a missense mutation.")</f>
        <v>People with this variant have one copy of the [G1192A (Asp398Asn)](https://www.ncbi.nlm.nih.gov/clinvar/variation/17497/) variant. This substitution of a single nucleotide is known as a missense mutation.</v>
      </c>
      <c r="C40" t="s">
        <v>13</v>
      </c>
    </row>
    <row r="41" spans="1:3" x14ac:dyDescent="0.25">
      <c r="A41" s="6" t="s">
        <v>41</v>
      </c>
      <c r="B41" s="27" t="s">
        <v>216</v>
      </c>
      <c r="C41" t="str">
        <f>CONCATENATE("    ",B40)</f>
        <v xml:space="preserve">    People with this variant have one copy of the [G1192A (Asp398Asn)](https://www.ncbi.nlm.nih.gov/clinvar/variation/17497/) variant. This substitution of a single nucleotide is known as a missense mutation.</v>
      </c>
    </row>
    <row r="42" spans="1:3" x14ac:dyDescent="0.25">
      <c r="A42" s="6" t="s">
        <v>42</v>
      </c>
      <c r="B42" s="27">
        <v>39.200000000000003</v>
      </c>
    </row>
    <row r="43" spans="1:3" x14ac:dyDescent="0.25">
      <c r="A43" s="5"/>
      <c r="C43" t="s">
        <v>668</v>
      </c>
    </row>
    <row r="44" spans="1:3" x14ac:dyDescent="0.25">
      <c r="A44" s="6"/>
    </row>
    <row r="45" spans="1:3" x14ac:dyDescent="0.25">
      <c r="A45" s="6"/>
      <c r="C45" t="str">
        <f>CONCATENATE("    ",B41)</f>
        <v xml:space="preserve">    You are in the Mild Loss of Function category. See below for more information.</v>
      </c>
    </row>
    <row r="46" spans="1:3" x14ac:dyDescent="0.25">
      <c r="A46" s="6"/>
    </row>
    <row r="47" spans="1:3" x14ac:dyDescent="0.25">
      <c r="A47" s="6"/>
      <c r="C47" t="s">
        <v>669</v>
      </c>
    </row>
    <row r="48" spans="1:3" x14ac:dyDescent="0.25">
      <c r="A48" s="5"/>
    </row>
    <row r="49" spans="1:3" x14ac:dyDescent="0.25">
      <c r="A49" s="5"/>
      <c r="C49" t="str">
        <f>CONCATENATE( "    &lt;piechart percentage=",B42," /&gt;")</f>
        <v xml:space="preserve">    &lt;piechart percentage=39.2 /&gt;</v>
      </c>
    </row>
    <row r="50" spans="1:3" x14ac:dyDescent="0.25">
      <c r="A50" s="5"/>
      <c r="C50" t="str">
        <f>"  &lt;/Genotype&gt;"</f>
        <v xml:space="preserve">  &lt;/Genotype&gt;</v>
      </c>
    </row>
    <row r="51" spans="1:3" x14ac:dyDescent="0.25">
      <c r="A51" s="5" t="s">
        <v>43</v>
      </c>
      <c r="B51" s="27" t="s">
        <v>345</v>
      </c>
      <c r="C51" t="str">
        <f>CONCATENATE("  &lt;Genotype hgvs=",CHAR(34),B37,B38,";",B38,CHAR(34)," name=",CHAR(34),B19,CHAR(34),"&gt; ")</f>
        <v xml:space="preserve">  &lt;Genotype hgvs="NC_000015.10:g.[78606381C&gt;T];[78606381C&gt;T]" name="G1192A"&gt; </v>
      </c>
    </row>
    <row r="52" spans="1:3" x14ac:dyDescent="0.25">
      <c r="A52" s="6" t="s">
        <v>44</v>
      </c>
      <c r="B52" s="27" t="s">
        <v>191</v>
      </c>
      <c r="C52" t="s">
        <v>13</v>
      </c>
    </row>
    <row r="53" spans="1:3" x14ac:dyDescent="0.25">
      <c r="A53" s="6" t="s">
        <v>42</v>
      </c>
      <c r="B53" s="27">
        <v>5.2</v>
      </c>
      <c r="C53" t="s">
        <v>667</v>
      </c>
    </row>
    <row r="54" spans="1:3" x14ac:dyDescent="0.25">
      <c r="A54" s="6"/>
    </row>
    <row r="55" spans="1:3" x14ac:dyDescent="0.25">
      <c r="A55" s="5"/>
      <c r="C55" t="str">
        <f>CONCATENATE("    ",B51)</f>
        <v xml:space="preserve">    People with this variant have two copies of the [C78606381T](https://www.ncbi.nlm.nih.gov/projects/SNP/snp_ref.cgi?rs=12914385) variant. This substitution of a single nucleotide is known as a missense mutation.
</v>
      </c>
    </row>
    <row r="56" spans="1:3" x14ac:dyDescent="0.25">
      <c r="A56" s="6"/>
    </row>
    <row r="57" spans="1:3" x14ac:dyDescent="0.25">
      <c r="A57" s="6"/>
      <c r="C57" t="s">
        <v>668</v>
      </c>
    </row>
    <row r="58" spans="1:3" x14ac:dyDescent="0.25">
      <c r="A58" s="6"/>
    </row>
    <row r="59" spans="1:3" x14ac:dyDescent="0.25">
      <c r="A59" s="6"/>
      <c r="C59" t="str">
        <f>CONCATENATE("    ",B52)</f>
        <v xml:space="preserve">    You are in the Moderate Loss of Function category. See below for more information.</v>
      </c>
    </row>
    <row r="60" spans="1:3" x14ac:dyDescent="0.25">
      <c r="A60" s="6"/>
    </row>
    <row r="61" spans="1:3" x14ac:dyDescent="0.25">
      <c r="A61" s="5"/>
      <c r="C61" t="s">
        <v>669</v>
      </c>
    </row>
    <row r="62" spans="1:3" x14ac:dyDescent="0.25">
      <c r="A62" s="5"/>
    </row>
    <row r="63" spans="1:3" x14ac:dyDescent="0.25">
      <c r="A63" s="5"/>
      <c r="C63" t="str">
        <f>CONCATENATE( "    &lt;piechart percentage=",B53," /&gt;")</f>
        <v xml:space="preserve">    &lt;piechart percentage=5.2 /&gt;</v>
      </c>
    </row>
    <row r="64" spans="1:3" x14ac:dyDescent="0.25">
      <c r="A64" s="5"/>
      <c r="C64" t="str">
        <f>"  &lt;/Genotype&gt;"</f>
        <v xml:space="preserve">  &lt;/Genotype&gt;</v>
      </c>
    </row>
    <row r="65" spans="1:3" x14ac:dyDescent="0.25">
      <c r="A65" s="5" t="s">
        <v>45</v>
      </c>
      <c r="B65" s="27" t="str">
        <f>CONCATENATE("Your ",B11," gene has no variants. A normal gene is referred to as a ",CHAR(34),"wild-type",CHAR(34)," gene.")</f>
        <v>Your CHRNA5 gene has no variants. A normal gene is referred to as a "wild-type" gene.</v>
      </c>
      <c r="C65" t="str">
        <f>CONCATENATE("  &lt;Genotype hgvs=",CHAR(34),B37,B39,";",B39,CHAR(34)," name=",CHAR(34),B19,CHAR(34),"&gt; ")</f>
        <v xml:space="preserve">  &lt;Genotype hgvs="NC_000015.10:g.[78606381=];[78606381=]" name="G1192A"&gt; </v>
      </c>
    </row>
    <row r="66" spans="1:3" x14ac:dyDescent="0.25">
      <c r="A66" s="6" t="s">
        <v>46</v>
      </c>
      <c r="B66" s="27" t="s">
        <v>147</v>
      </c>
      <c r="C66" t="s">
        <v>13</v>
      </c>
    </row>
    <row r="67" spans="1:3" x14ac:dyDescent="0.25">
      <c r="A67" s="6" t="s">
        <v>42</v>
      </c>
      <c r="B67" s="27">
        <v>55.6</v>
      </c>
      <c r="C67" t="s">
        <v>667</v>
      </c>
    </row>
    <row r="68" spans="1:3" x14ac:dyDescent="0.25">
      <c r="A68" s="5"/>
    </row>
    <row r="69" spans="1:3" x14ac:dyDescent="0.25">
      <c r="A69" s="6"/>
      <c r="C69" t="str">
        <f>CONCATENATE("    ",B65)</f>
        <v xml:space="preserve">    Your CHRNA5 gene has no variants. A normal gene is referred to as a "wild-type" gene.</v>
      </c>
    </row>
    <row r="70" spans="1:3" x14ac:dyDescent="0.25">
      <c r="A70" s="6"/>
    </row>
    <row r="71" spans="1:3" x14ac:dyDescent="0.25">
      <c r="A71" s="6"/>
      <c r="C71" t="s">
        <v>668</v>
      </c>
    </row>
    <row r="72" spans="1:3" x14ac:dyDescent="0.25">
      <c r="A72" s="6"/>
    </row>
    <row r="73" spans="1:3" x14ac:dyDescent="0.25">
      <c r="A73" s="6"/>
      <c r="C73" t="str">
        <f>CONCATENATE("    ",B66)</f>
        <v xml:space="preserve">    This variant is not associated with increased risk.</v>
      </c>
    </row>
    <row r="74" spans="1:3" x14ac:dyDescent="0.25">
      <c r="A74" s="5"/>
    </row>
    <row r="75" spans="1:3" x14ac:dyDescent="0.25">
      <c r="A75" s="5"/>
      <c r="C75" t="s">
        <v>669</v>
      </c>
    </row>
    <row r="76" spans="1:3" x14ac:dyDescent="0.25">
      <c r="A76" s="5"/>
    </row>
    <row r="77" spans="1:3" x14ac:dyDescent="0.25">
      <c r="A77" s="5"/>
      <c r="C77" t="str">
        <f>CONCATENATE( "    &lt;piechart percentage=",B67," /&gt;")</f>
        <v xml:space="preserve">    &lt;piechart percentage=55.6 /&gt;</v>
      </c>
    </row>
    <row r="78" spans="1:3" x14ac:dyDescent="0.25">
      <c r="A78" s="5"/>
      <c r="C78" t="str">
        <f>"  &lt;/Genotype&gt;"</f>
        <v xml:space="preserve">  &lt;/Genotype&gt;</v>
      </c>
    </row>
    <row r="79" spans="1:3" x14ac:dyDescent="0.25">
      <c r="A79" s="5"/>
      <c r="C79" t="str">
        <f>C23</f>
        <v>&lt;# A78573551G #&gt;</v>
      </c>
    </row>
    <row r="80" spans="1:3" x14ac:dyDescent="0.25">
      <c r="A80" s="5" t="s">
        <v>35</v>
      </c>
      <c r="B80" s="1" t="s">
        <v>342</v>
      </c>
      <c r="C80" t="str">
        <f>CONCATENATE("  &lt;Genotype hgvs=",CHAR(34),B80,B81,";",B82,CHAR(34)," name=",CHAR(34),B25,CHAR(34),"&gt; ")</f>
        <v xml:space="preserve">  &lt;Genotype hgvs="NC_000015.10:g.[78573551G&gt;A];[78573551=]" name="A78573551G"&gt; </v>
      </c>
    </row>
    <row r="81" spans="1:3" x14ac:dyDescent="0.25">
      <c r="A81" s="5" t="s">
        <v>36</v>
      </c>
      <c r="B81" s="27" t="s">
        <v>395</v>
      </c>
    </row>
    <row r="82" spans="1:3" x14ac:dyDescent="0.25">
      <c r="A82" s="5" t="s">
        <v>27</v>
      </c>
      <c r="B82" s="27" t="s">
        <v>396</v>
      </c>
      <c r="C82" t="s">
        <v>667</v>
      </c>
    </row>
    <row r="83" spans="1:3" x14ac:dyDescent="0.25">
      <c r="A83" s="5" t="s">
        <v>40</v>
      </c>
      <c r="B83" s="27" t="str">
        <f>CONCATENATE("People with this variant have one copy of the ",B28," variant. This substitution of a single nucleotide is known as a missense mutation.")</f>
        <v>People with this variant have one copy of the [A78573551G](https://www.ncbi.nlm.nih.gov/projects/SNP/snp_ref.cgi?rs=6495306) variant. This substitution of a single nucleotide is known as a missense mutation.</v>
      </c>
      <c r="C83" t="s">
        <v>13</v>
      </c>
    </row>
    <row r="84" spans="1:3" x14ac:dyDescent="0.25">
      <c r="A84" s="6" t="s">
        <v>41</v>
      </c>
      <c r="B84" s="27" t="s">
        <v>216</v>
      </c>
      <c r="C84" t="str">
        <f>CONCATENATE("    ",B83)</f>
        <v xml:space="preserve">    People with this variant have one copy of the [A78573551G](https://www.ncbi.nlm.nih.gov/projects/SNP/snp_ref.cgi?rs=6495306) variant. This substitution of a single nucleotide is known as a missense mutation.</v>
      </c>
    </row>
    <row r="85" spans="1:3" x14ac:dyDescent="0.25">
      <c r="A85" s="6" t="s">
        <v>42</v>
      </c>
      <c r="B85" s="27">
        <v>39.200000000000003</v>
      </c>
    </row>
    <row r="86" spans="1:3" x14ac:dyDescent="0.25">
      <c r="A86" s="5"/>
      <c r="C86" t="s">
        <v>668</v>
      </c>
    </row>
    <row r="87" spans="1:3" x14ac:dyDescent="0.25">
      <c r="A87" s="6"/>
    </row>
    <row r="88" spans="1:3" x14ac:dyDescent="0.25">
      <c r="A88" s="6"/>
      <c r="C88" t="str">
        <f>CONCATENATE("    ",B84)</f>
        <v xml:space="preserve">    You are in the Mild Loss of Function category. See below for more information.</v>
      </c>
    </row>
    <row r="89" spans="1:3" x14ac:dyDescent="0.25">
      <c r="A89" s="6"/>
    </row>
    <row r="90" spans="1:3" x14ac:dyDescent="0.25">
      <c r="A90" s="6"/>
      <c r="C90" t="s">
        <v>669</v>
      </c>
    </row>
    <row r="91" spans="1:3" x14ac:dyDescent="0.25">
      <c r="A91" s="5"/>
    </row>
    <row r="92" spans="1:3" x14ac:dyDescent="0.25">
      <c r="A92" s="5"/>
      <c r="C92" t="str">
        <f>CONCATENATE( "    &lt;piechart percentage=",B85," /&gt;")</f>
        <v xml:space="preserve">    &lt;piechart percentage=39.2 /&gt;</v>
      </c>
    </row>
    <row r="93" spans="1:3" x14ac:dyDescent="0.25">
      <c r="A93" s="5"/>
      <c r="C93" t="str">
        <f>"  &lt;/Genotype&gt;"</f>
        <v xml:space="preserve">  &lt;/Genotype&gt;</v>
      </c>
    </row>
    <row r="94" spans="1:3" x14ac:dyDescent="0.25">
      <c r="A94" s="5" t="s">
        <v>43</v>
      </c>
      <c r="B94" s="27" t="str">
        <f>CONCATENATE("People with this variant have two copies of the ",B28," variant. This substitution of a single nucleotide is known as a missense mutation.")</f>
        <v>People with this variant have two copies of the [A78573551G](https://www.ncbi.nlm.nih.gov/projects/SNP/snp_ref.cgi?rs=6495306) variant. This substitution of a single nucleotide is known as a missense mutation.</v>
      </c>
      <c r="C94" t="str">
        <f>CONCATENATE("  &lt;Genotype hgvs=",CHAR(34),B80,B81,";",B81,CHAR(34)," name=",CHAR(34),B25,CHAR(34),"&gt; ")</f>
        <v xml:space="preserve">  &lt;Genotype hgvs="NC_000015.10:g.[78573551G&gt;A];[78573551G&gt;A]" name="A78573551G"&gt; </v>
      </c>
    </row>
    <row r="95" spans="1:3" x14ac:dyDescent="0.25">
      <c r="A95" s="6" t="s">
        <v>44</v>
      </c>
      <c r="B95" s="27" t="s">
        <v>191</v>
      </c>
      <c r="C95" t="s">
        <v>13</v>
      </c>
    </row>
    <row r="96" spans="1:3" x14ac:dyDescent="0.25">
      <c r="A96" s="6" t="s">
        <v>42</v>
      </c>
      <c r="B96" s="27">
        <v>17.899999999999999</v>
      </c>
      <c r="C96" t="s">
        <v>667</v>
      </c>
    </row>
    <row r="97" spans="1:3" x14ac:dyDescent="0.25">
      <c r="A97" s="6"/>
    </row>
    <row r="98" spans="1:3" x14ac:dyDescent="0.25">
      <c r="A98" s="5"/>
      <c r="C98" t="str">
        <f>CONCATENATE("    ",B94)</f>
        <v xml:space="preserve">    People with this variant have two copies of the [A78573551G](https://www.ncbi.nlm.nih.gov/projects/SNP/snp_ref.cgi?rs=6495306) variant. This substitution of a single nucleotide is known as a missense mutation.</v>
      </c>
    </row>
    <row r="99" spans="1:3" x14ac:dyDescent="0.25">
      <c r="A99" s="6"/>
    </row>
    <row r="100" spans="1:3" x14ac:dyDescent="0.25">
      <c r="A100" s="6"/>
      <c r="C100" t="s">
        <v>668</v>
      </c>
    </row>
    <row r="101" spans="1:3" x14ac:dyDescent="0.25">
      <c r="A101" s="6"/>
    </row>
    <row r="102" spans="1:3" x14ac:dyDescent="0.25">
      <c r="A102" s="6"/>
      <c r="C102" t="str">
        <f>CONCATENATE("    ",B95)</f>
        <v xml:space="preserve">    You are in the Moderate Loss of Function category. See below for more information.</v>
      </c>
    </row>
    <row r="103" spans="1:3" x14ac:dyDescent="0.25">
      <c r="A103" s="6"/>
    </row>
    <row r="104" spans="1:3" x14ac:dyDescent="0.25">
      <c r="A104" s="5"/>
      <c r="C104" t="s">
        <v>669</v>
      </c>
    </row>
    <row r="105" spans="1:3" x14ac:dyDescent="0.25">
      <c r="A105" s="5"/>
    </row>
    <row r="106" spans="1:3" x14ac:dyDescent="0.25">
      <c r="A106" s="5"/>
      <c r="C106" t="str">
        <f>CONCATENATE( "    &lt;piechart percentage=",B96," /&gt;")</f>
        <v xml:space="preserve">    &lt;piechart percentage=17.9 /&gt;</v>
      </c>
    </row>
    <row r="107" spans="1:3" x14ac:dyDescent="0.25">
      <c r="A107" s="5"/>
      <c r="C107" t="str">
        <f>"  &lt;/Genotype&gt;"</f>
        <v xml:space="preserve">  &lt;/Genotype&gt;</v>
      </c>
    </row>
    <row r="108" spans="1:3" x14ac:dyDescent="0.25">
      <c r="A108" s="5" t="s">
        <v>45</v>
      </c>
      <c r="B108" s="27" t="str">
        <f>CONCATENATE("Your ",B11," gene has no variants. A normal gene is referred to as a ",CHAR(34),"wild-type",CHAR(34)," gene.")</f>
        <v>Your CHRNA5 gene has no variants. A normal gene is referred to as a "wild-type" gene.</v>
      </c>
      <c r="C108" t="str">
        <f>CONCATENATE("  &lt;Genotype hgvs=",CHAR(34),B80,B82,";",B82,CHAR(34)," name=",CHAR(34),B25,CHAR(34),"&gt; ")</f>
        <v xml:space="preserve">  &lt;Genotype hgvs="NC_000015.10:g.[78573551=];[78573551=]" name="A78573551G"&gt; </v>
      </c>
    </row>
    <row r="109" spans="1:3" x14ac:dyDescent="0.25">
      <c r="A109" s="6" t="s">
        <v>46</v>
      </c>
      <c r="B109" s="27" t="s">
        <v>147</v>
      </c>
      <c r="C109" t="s">
        <v>13</v>
      </c>
    </row>
    <row r="110" spans="1:3" x14ac:dyDescent="0.25">
      <c r="A110" s="6" t="s">
        <v>42</v>
      </c>
      <c r="B110" s="27">
        <v>42.9</v>
      </c>
      <c r="C110" t="s">
        <v>667</v>
      </c>
    </row>
    <row r="111" spans="1:3" x14ac:dyDescent="0.25">
      <c r="A111" s="5"/>
    </row>
    <row r="112" spans="1:3" x14ac:dyDescent="0.25">
      <c r="A112" s="6"/>
      <c r="C112" t="str">
        <f>CONCATENATE("    ",B108)</f>
        <v xml:space="preserve">    Your CHRNA5 gene has no variants. A normal gene is referred to as a "wild-type" gene.</v>
      </c>
    </row>
    <row r="113" spans="1:3" x14ac:dyDescent="0.25">
      <c r="A113" s="6"/>
    </row>
    <row r="114" spans="1:3" x14ac:dyDescent="0.25">
      <c r="A114" s="6"/>
      <c r="C114" t="s">
        <v>668</v>
      </c>
    </row>
    <row r="115" spans="1:3" x14ac:dyDescent="0.25">
      <c r="A115" s="6"/>
    </row>
    <row r="116" spans="1:3" x14ac:dyDescent="0.25">
      <c r="A116" s="6"/>
      <c r="C116" t="str">
        <f>CONCATENATE("    ",B109)</f>
        <v xml:space="preserve">    This variant is not associated with increased risk.</v>
      </c>
    </row>
    <row r="117" spans="1:3" x14ac:dyDescent="0.25">
      <c r="A117" s="5"/>
    </row>
    <row r="118" spans="1:3" x14ac:dyDescent="0.25">
      <c r="A118" s="5"/>
      <c r="C118" t="s">
        <v>669</v>
      </c>
    </row>
    <row r="119" spans="1:3" x14ac:dyDescent="0.25">
      <c r="A119" s="5"/>
    </row>
    <row r="120" spans="1:3" x14ac:dyDescent="0.25">
      <c r="A120" s="5"/>
      <c r="C120" t="str">
        <f>CONCATENATE( "    &lt;piechart percentage=",B110," /&gt;")</f>
        <v xml:space="preserve">    &lt;piechart percentage=42.9 /&gt;</v>
      </c>
    </row>
    <row r="121" spans="1:3" x14ac:dyDescent="0.25">
      <c r="A121" s="5"/>
      <c r="C121" t="str">
        <f>"  &lt;/Genotype&gt;"</f>
        <v xml:space="preserve">  &lt;/Genotype&gt;</v>
      </c>
    </row>
    <row r="122" spans="1:3" ht="15.75" thickBot="1" x14ac:dyDescent="0.3">
      <c r="A122" s="5"/>
      <c r="C122" t="str">
        <f>C29</f>
        <v>&lt;# A78581651T #&gt;</v>
      </c>
    </row>
    <row r="123" spans="1:3" ht="15.75" thickBot="1" x14ac:dyDescent="0.3">
      <c r="A123" s="5" t="s">
        <v>35</v>
      </c>
      <c r="B123" s="46" t="s">
        <v>342</v>
      </c>
      <c r="C123" t="str">
        <f>CONCATENATE("  &lt;Genotype hgvs=",CHAR(34),B123,B124,";",B125,CHAR(34)," name=",CHAR(34),B31,CHAR(34),"&gt; ")</f>
        <v xml:space="preserve">  &lt;Genotype hgvs="NC_000015.10:g.[78581651A&gt;T];[78581651=]" name="A78581651T"&gt; </v>
      </c>
    </row>
    <row r="124" spans="1:3" x14ac:dyDescent="0.25">
      <c r="A124" s="5" t="s">
        <v>36</v>
      </c>
      <c r="B124" s="27" t="s">
        <v>402</v>
      </c>
    </row>
    <row r="125" spans="1:3" x14ac:dyDescent="0.25">
      <c r="A125" s="5" t="s">
        <v>27</v>
      </c>
      <c r="B125" s="27" t="s">
        <v>403</v>
      </c>
      <c r="C125" t="s">
        <v>667</v>
      </c>
    </row>
    <row r="126" spans="1:3" x14ac:dyDescent="0.25">
      <c r="A126" s="5" t="s">
        <v>40</v>
      </c>
      <c r="B126" s="27" t="str">
        <f>CONCATENATE("People with this variant have one copy of the ",B34," variant. This substitution of a single nucleotide is known as a missense mutation.")</f>
        <v>People with this variant have one copy of the [A78581651T](https://www.ncbi.nlm.nih.gov/projects/SNP/snp_ref.cgi?rs=7180002) variant. This substitution of a single nucleotide is known as a missense mutation.</v>
      </c>
      <c r="C126" t="s">
        <v>13</v>
      </c>
    </row>
    <row r="127" spans="1:3" x14ac:dyDescent="0.25">
      <c r="A127" s="6" t="s">
        <v>41</v>
      </c>
      <c r="B127" s="27" t="s">
        <v>216</v>
      </c>
      <c r="C127" t="str">
        <f>CONCATENATE("    ",B126)</f>
        <v xml:space="preserve">    People with this variant have one copy of the [A78581651T](https://www.ncbi.nlm.nih.gov/projects/SNP/snp_ref.cgi?rs=7180002) variant. This substitution of a single nucleotide is known as a missense mutation.</v>
      </c>
    </row>
    <row r="128" spans="1:3" x14ac:dyDescent="0.25">
      <c r="A128" s="6" t="s">
        <v>42</v>
      </c>
      <c r="B128" s="27">
        <v>27.3</v>
      </c>
    </row>
    <row r="129" spans="1:3" x14ac:dyDescent="0.25">
      <c r="A129" s="5"/>
      <c r="C129" t="s">
        <v>668</v>
      </c>
    </row>
    <row r="130" spans="1:3" x14ac:dyDescent="0.25">
      <c r="A130" s="6"/>
    </row>
    <row r="131" spans="1:3" x14ac:dyDescent="0.25">
      <c r="A131" s="6"/>
      <c r="C131" t="str">
        <f>CONCATENATE("    ",B127)</f>
        <v xml:space="preserve">    You are in the Mild Loss of Function category. See below for more information.</v>
      </c>
    </row>
    <row r="132" spans="1:3" x14ac:dyDescent="0.25">
      <c r="A132" s="6"/>
    </row>
    <row r="133" spans="1:3" x14ac:dyDescent="0.25">
      <c r="A133" s="6"/>
      <c r="C133" t="s">
        <v>669</v>
      </c>
    </row>
    <row r="134" spans="1:3" x14ac:dyDescent="0.25">
      <c r="A134" s="5"/>
    </row>
    <row r="135" spans="1:3" x14ac:dyDescent="0.25">
      <c r="A135" s="5"/>
      <c r="C135" t="str">
        <f>CONCATENATE( "    &lt;piechart percentage=",B128," /&gt;")</f>
        <v xml:space="preserve">    &lt;piechart percentage=27.3 /&gt;</v>
      </c>
    </row>
    <row r="136" spans="1:3" x14ac:dyDescent="0.25">
      <c r="A136" s="5"/>
      <c r="C136" t="str">
        <f>"  &lt;/Genotype&gt;"</f>
        <v xml:space="preserve">  &lt;/Genotype&gt;</v>
      </c>
    </row>
    <row r="137" spans="1:3" x14ac:dyDescent="0.25">
      <c r="A137" s="5" t="s">
        <v>43</v>
      </c>
      <c r="B137" s="27" t="str">
        <f>CONCATENATE("People with this variant have two copies of the ",B34," variant. This substitution of a single nucleotide is known as a missense mutation.")</f>
        <v>People with this variant have two copies of the [A78581651T](https://www.ncbi.nlm.nih.gov/projects/SNP/snp_ref.cgi?rs=7180002) variant. This substitution of a single nucleotide is known as a missense mutation.</v>
      </c>
      <c r="C137" t="str">
        <f>CONCATENATE("  &lt;Genotype hgvs=",CHAR(34),B123,B124,";",B124,CHAR(34)," name=",CHAR(34),31,CHAR(34),"&gt; ")</f>
        <v xml:space="preserve">  &lt;Genotype hgvs="NC_000015.10:g.[78581651A&gt;T];[78581651A&gt;T]" name="31"&gt; </v>
      </c>
    </row>
    <row r="138" spans="1:3" x14ac:dyDescent="0.25">
      <c r="A138" s="6" t="s">
        <v>44</v>
      </c>
      <c r="B138" s="27" t="s">
        <v>216</v>
      </c>
      <c r="C138" t="s">
        <v>13</v>
      </c>
    </row>
    <row r="139" spans="1:3" x14ac:dyDescent="0.25">
      <c r="A139" s="6" t="s">
        <v>42</v>
      </c>
      <c r="B139" s="27">
        <v>9.5</v>
      </c>
      <c r="C139" t="s">
        <v>667</v>
      </c>
    </row>
    <row r="140" spans="1:3" x14ac:dyDescent="0.25">
      <c r="A140" s="6"/>
    </row>
    <row r="141" spans="1:3" x14ac:dyDescent="0.25">
      <c r="A141" s="5"/>
      <c r="C141" t="str">
        <f>CONCATENATE("    ",B137)</f>
        <v xml:space="preserve">    People with this variant have two copies of the [A78581651T](https://www.ncbi.nlm.nih.gov/projects/SNP/snp_ref.cgi?rs=7180002) variant. This substitution of a single nucleotide is known as a missense mutation.</v>
      </c>
    </row>
    <row r="142" spans="1:3" x14ac:dyDescent="0.25">
      <c r="A142" s="6"/>
    </row>
    <row r="143" spans="1:3" x14ac:dyDescent="0.25">
      <c r="A143" s="6"/>
      <c r="C143" t="s">
        <v>668</v>
      </c>
    </row>
    <row r="144" spans="1:3" x14ac:dyDescent="0.25">
      <c r="A144" s="6"/>
    </row>
    <row r="145" spans="1:3" x14ac:dyDescent="0.25">
      <c r="A145" s="6"/>
      <c r="C145" t="str">
        <f>CONCATENATE("    ",B138)</f>
        <v xml:space="preserve">    You are in the Mild Loss of Function category. See below for more information.</v>
      </c>
    </row>
    <row r="146" spans="1:3" x14ac:dyDescent="0.25">
      <c r="A146" s="6"/>
    </row>
    <row r="147" spans="1:3" x14ac:dyDescent="0.25">
      <c r="A147" s="5"/>
      <c r="C147" t="s">
        <v>669</v>
      </c>
    </row>
    <row r="148" spans="1:3" x14ac:dyDescent="0.25">
      <c r="A148" s="5"/>
    </row>
    <row r="149" spans="1:3" x14ac:dyDescent="0.25">
      <c r="A149" s="5"/>
      <c r="C149" t="str">
        <f>CONCATENATE( "    &lt;piechart percentage=",B139," /&gt;")</f>
        <v xml:space="preserve">    &lt;piechart percentage=9.5 /&gt;</v>
      </c>
    </row>
    <row r="150" spans="1:3" x14ac:dyDescent="0.25">
      <c r="A150" s="5"/>
      <c r="C150" t="str">
        <f>"  &lt;/Genotype&gt;"</f>
        <v xml:space="preserve">  &lt;/Genotype&gt;</v>
      </c>
    </row>
    <row r="151" spans="1:3" x14ac:dyDescent="0.25">
      <c r="A151" s="5" t="s">
        <v>45</v>
      </c>
      <c r="B151" s="27" t="str">
        <f>CONCATENATE("Your ",B11," gene has no variants. A normal gene is referred to as a ",CHAR(34),"wild-type",CHAR(34)," gene.")</f>
        <v>Your CHRNA5 gene has no variants. A normal gene is referred to as a "wild-type" gene.</v>
      </c>
      <c r="C151" t="str">
        <f>CONCATENATE("  &lt;Genotype hgvs=",CHAR(34),B123,B125,";",B125,CHAR(34)," name=",CHAR(34),B31,CHAR(34),"&gt; ")</f>
        <v xml:space="preserve">  &lt;Genotype hgvs="NC_000015.10:g.[78581651=];[78581651=]" name="A78581651T"&gt; </v>
      </c>
    </row>
    <row r="152" spans="1:3" x14ac:dyDescent="0.25">
      <c r="A152" s="6" t="s">
        <v>46</v>
      </c>
      <c r="B152" s="27" t="s">
        <v>147</v>
      </c>
      <c r="C152" t="s">
        <v>13</v>
      </c>
    </row>
    <row r="153" spans="1:3" x14ac:dyDescent="0.25">
      <c r="A153" s="6" t="s">
        <v>42</v>
      </c>
      <c r="B153" s="27">
        <v>63.2</v>
      </c>
      <c r="C153" t="s">
        <v>667</v>
      </c>
    </row>
    <row r="154" spans="1:3" x14ac:dyDescent="0.25">
      <c r="A154" s="5"/>
    </row>
    <row r="155" spans="1:3" x14ac:dyDescent="0.25">
      <c r="A155" s="6"/>
      <c r="C155" t="str">
        <f>CONCATENATE("    ",B151)</f>
        <v xml:space="preserve">    Your CHRNA5 gene has no variants. A normal gene is referred to as a "wild-type" gene.</v>
      </c>
    </row>
    <row r="156" spans="1:3" x14ac:dyDescent="0.25">
      <c r="A156" s="6"/>
    </row>
    <row r="157" spans="1:3" x14ac:dyDescent="0.25">
      <c r="A157" s="6"/>
      <c r="C157" t="s">
        <v>668</v>
      </c>
    </row>
    <row r="158" spans="1:3" x14ac:dyDescent="0.25">
      <c r="A158" s="6"/>
    </row>
    <row r="159" spans="1:3" x14ac:dyDescent="0.25">
      <c r="A159" s="6"/>
      <c r="C159" t="str">
        <f>CONCATENATE("    ",B152)</f>
        <v xml:space="preserve">    This variant is not associated with increased risk.</v>
      </c>
    </row>
    <row r="160" spans="1:3" x14ac:dyDescent="0.25">
      <c r="A160" s="5"/>
    </row>
    <row r="161" spans="1:3" x14ac:dyDescent="0.25">
      <c r="A161" s="5"/>
      <c r="C161" t="s">
        <v>669</v>
      </c>
    </row>
    <row r="162" spans="1:3" x14ac:dyDescent="0.25">
      <c r="A162" s="5"/>
    </row>
    <row r="163" spans="1:3" x14ac:dyDescent="0.25">
      <c r="A163" s="5"/>
      <c r="C163" t="str">
        <f>CONCATENATE( "    &lt;piechart percentage=",B153," /&gt;")</f>
        <v xml:space="preserve">    &lt;piechart percentage=63.2 /&gt;</v>
      </c>
    </row>
    <row r="164" spans="1:3" x14ac:dyDescent="0.25">
      <c r="A164" s="5"/>
      <c r="C164" t="str">
        <f>"  &lt;/Genotype&gt;"</f>
        <v xml:space="preserve">  &lt;/Genotype&gt;</v>
      </c>
    </row>
    <row r="165" spans="1:3" x14ac:dyDescent="0.25">
      <c r="A165" s="5"/>
      <c r="C165" t="s">
        <v>671</v>
      </c>
    </row>
    <row r="166" spans="1:3" x14ac:dyDescent="0.25">
      <c r="A166" s="5" t="s">
        <v>47</v>
      </c>
      <c r="B166" s="27" t="str">
        <f>CONCATENATE("Your ",B11," gene has an unknown variant.")</f>
        <v>Your CHRNA5 gene has an unknown variant.</v>
      </c>
      <c r="C166" t="str">
        <f>CONCATENATE("  &lt;Genotype hgvs=",CHAR(34),"unknown",CHAR(34),"&gt; ")</f>
        <v xml:space="preserve">  &lt;Genotype hgvs="unknown"&gt; </v>
      </c>
    </row>
    <row r="167" spans="1:3" x14ac:dyDescent="0.25">
      <c r="A167" s="6" t="s">
        <v>47</v>
      </c>
      <c r="B167" s="27" t="s">
        <v>149</v>
      </c>
      <c r="C167" t="s">
        <v>13</v>
      </c>
    </row>
    <row r="168" spans="1:3" x14ac:dyDescent="0.25">
      <c r="A168" s="6" t="s">
        <v>42</v>
      </c>
      <c r="C168" t="s">
        <v>667</v>
      </c>
    </row>
    <row r="169" spans="1:3" x14ac:dyDescent="0.25">
      <c r="A169" s="6"/>
    </row>
    <row r="170" spans="1:3" x14ac:dyDescent="0.25">
      <c r="A170" s="6"/>
      <c r="C170" t="str">
        <f>CONCATENATE("    ",B166)</f>
        <v xml:space="preserve">    Your CHRNA5 gene has an unknown variant.</v>
      </c>
    </row>
    <row r="171" spans="1:3" x14ac:dyDescent="0.25">
      <c r="A171" s="6"/>
    </row>
    <row r="172" spans="1:3" x14ac:dyDescent="0.25">
      <c r="A172" s="6"/>
      <c r="C172" t="s">
        <v>668</v>
      </c>
    </row>
    <row r="173" spans="1:3" x14ac:dyDescent="0.25">
      <c r="A173" s="6"/>
    </row>
    <row r="174" spans="1:3" x14ac:dyDescent="0.25">
      <c r="A174" s="5"/>
      <c r="C174" t="str">
        <f>CONCATENATE("    ",B167)</f>
        <v xml:space="preserve">    The effect is unknown.</v>
      </c>
    </row>
    <row r="175" spans="1:3" x14ac:dyDescent="0.25">
      <c r="A175" s="6"/>
    </row>
    <row r="176" spans="1:3" x14ac:dyDescent="0.25">
      <c r="A176" s="5"/>
      <c r="C176" t="s">
        <v>669</v>
      </c>
    </row>
    <row r="177" spans="1:3" x14ac:dyDescent="0.25">
      <c r="A177" s="5"/>
    </row>
    <row r="178" spans="1:3" x14ac:dyDescent="0.25">
      <c r="A178" s="5"/>
      <c r="C178" t="str">
        <f>CONCATENATE( "    &lt;piechart percentage=",B168," /&gt;")</f>
        <v xml:space="preserve">    &lt;piechart percentage= /&gt;</v>
      </c>
    </row>
    <row r="179" spans="1:3" x14ac:dyDescent="0.25">
      <c r="A179" s="5"/>
      <c r="C179" t="str">
        <f>"  &lt;/Genotype&gt;"</f>
        <v xml:space="preserve">  &lt;/Genotype&gt;</v>
      </c>
    </row>
    <row r="180" spans="1:3" x14ac:dyDescent="0.25">
      <c r="A180" s="5"/>
      <c r="C180" t="s">
        <v>672</v>
      </c>
    </row>
    <row r="181" spans="1:3" x14ac:dyDescent="0.25">
      <c r="A181" s="5" t="s">
        <v>45</v>
      </c>
      <c r="B181" s="27" t="str">
        <f>CONCATENATE("Your ",B11," gene has no variants. A normal gene is referred to as a ",CHAR(34),"wild-type",CHAR(34)," gene.")</f>
        <v>Your CHRNA5 gene has no variants. A normal gene is referred to as a "wild-type" gene.</v>
      </c>
      <c r="C181" t="str">
        <f>CONCATENATE("  &lt;Genotype hgvs=",CHAR(34),"wildtype",CHAR(34),"&gt;")</f>
        <v xml:space="preserve">  &lt;Genotype hgvs="wildtype"&gt;</v>
      </c>
    </row>
    <row r="182" spans="1:3" x14ac:dyDescent="0.25">
      <c r="A182" s="6" t="s">
        <v>46</v>
      </c>
      <c r="B182" s="27" t="s">
        <v>217</v>
      </c>
      <c r="C182" t="s">
        <v>13</v>
      </c>
    </row>
    <row r="183" spans="1:3" x14ac:dyDescent="0.25">
      <c r="A183" s="6" t="s">
        <v>42</v>
      </c>
      <c r="C183" t="s">
        <v>667</v>
      </c>
    </row>
    <row r="184" spans="1:3" x14ac:dyDescent="0.25">
      <c r="A184" s="6"/>
    </row>
    <row r="185" spans="1:3" x14ac:dyDescent="0.25">
      <c r="A185" s="6"/>
      <c r="C185" t="str">
        <f>CONCATENATE("    ",B181)</f>
        <v xml:space="preserve">    Your CHRNA5 gene has no variants. A normal gene is referred to as a "wild-type" gene.</v>
      </c>
    </row>
    <row r="186" spans="1:3" x14ac:dyDescent="0.25">
      <c r="A186" s="6"/>
    </row>
    <row r="187" spans="1:3" x14ac:dyDescent="0.25">
      <c r="A187" s="6"/>
      <c r="C187" t="s">
        <v>668</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669</v>
      </c>
    </row>
    <row r="192" spans="1:3" x14ac:dyDescent="0.25">
      <c r="A192" s="5"/>
    </row>
    <row r="193" spans="1:3" x14ac:dyDescent="0.25">
      <c r="A193" s="6"/>
      <c r="C193" t="str">
        <f>CONCATENATE( "    &lt;piechart percentage=",B183," /&gt;")</f>
        <v xml:space="preserve">    &lt;piechart percentage= /&gt;</v>
      </c>
    </row>
    <row r="194" spans="1:3" x14ac:dyDescent="0.25">
      <c r="A194" s="6"/>
      <c r="C194" t="str">
        <f>"  &lt;/Genotype&gt;"</f>
        <v xml:space="preserve">  &lt;/Genotype&gt;</v>
      </c>
    </row>
    <row r="195" spans="1:3" x14ac:dyDescent="0.25">
      <c r="A195" s="6"/>
      <c r="C195" t="str">
        <f>"&lt;/GeneAnalysis&gt;"</f>
        <v>&lt;/GeneAnalysis&gt;</v>
      </c>
    </row>
    <row r="196" spans="1:3" s="33" customFormat="1" x14ac:dyDescent="0.25">
      <c r="A196" s="31"/>
      <c r="B196" s="32"/>
      <c r="C196" t="str">
        <f>CONCATENATE("# How do changes in ",B11," affect people?")</f>
        <v># How do changes in CHRNA5 affect people?</v>
      </c>
    </row>
    <row r="197" spans="1:3" x14ac:dyDescent="0.25">
      <c r="A197" s="5"/>
      <c r="C197" t="str">
        <f>CONCATENATE("    ",B194)</f>
        <v xml:space="preserve">    </v>
      </c>
    </row>
    <row r="198" spans="1:3" x14ac:dyDescent="0.25">
      <c r="A198" s="5" t="s">
        <v>49</v>
      </c>
      <c r="B1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CHRNA5 variants is small and does not impact treatment. It is possible that variants in this gene interact with other gene variants, which is the reason for our inclusion of this gene.</v>
      </c>
      <c r="C198" t="str">
        <f>B198</f>
        <v>For the vast majority of people, the overall risk associated with the common CHRNA5 variants is small and does not impact treatment. It is possible that variants in this gene interact with other gene variants, which is the reason for our inclusion of this gene.</v>
      </c>
    </row>
    <row r="199" spans="1:3" s="33" customFormat="1" x14ac:dyDescent="0.25">
      <c r="A199" s="31"/>
      <c r="B199" s="32"/>
    </row>
    <row r="200" spans="1:3" s="33" customFormat="1" x14ac:dyDescent="0.25">
      <c r="A200" s="34"/>
      <c r="B200" s="32"/>
      <c r="C200" s="6" t="s">
        <v>757</v>
      </c>
    </row>
    <row r="201" spans="1:3" s="33" customFormat="1" x14ac:dyDescent="0.25">
      <c r="A201" s="31"/>
      <c r="B201" s="32"/>
      <c r="C201"/>
    </row>
    <row r="202" spans="1:3" s="33" customFormat="1" x14ac:dyDescent="0.25">
      <c r="A202" s="34"/>
      <c r="B202" s="32"/>
      <c r="C202" s="6" t="s">
        <v>758</v>
      </c>
    </row>
    <row r="203" spans="1:3" s="33" customFormat="1" x14ac:dyDescent="0.25">
      <c r="A203" s="34"/>
      <c r="B203" s="32"/>
      <c r="C203" s="6"/>
    </row>
    <row r="204" spans="1:3" x14ac:dyDescent="0.25">
      <c r="A204" s="5"/>
      <c r="C204" t="s">
        <v>346</v>
      </c>
    </row>
    <row r="205" spans="1:3" x14ac:dyDescent="0.25">
      <c r="A205" s="5"/>
    </row>
    <row r="206" spans="1:3" x14ac:dyDescent="0.25">
      <c r="A206" s="5" t="s">
        <v>13</v>
      </c>
      <c r="B206" s="27" t="s">
        <v>768</v>
      </c>
      <c r="C206" t="str">
        <f>B206</f>
        <v>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v>
      </c>
    </row>
    <row r="207" spans="1:3" x14ac:dyDescent="0.25">
      <c r="A207" s="5"/>
    </row>
    <row r="208" spans="1:3" x14ac:dyDescent="0.25">
      <c r="A208" s="5"/>
      <c r="C208" t="s">
        <v>50</v>
      </c>
    </row>
    <row r="209" spans="1:3" x14ac:dyDescent="0.25">
      <c r="A209" s="5"/>
    </row>
    <row r="210" spans="1:3" ht="409.5" x14ac:dyDescent="0.25">
      <c r="A210" s="5"/>
      <c r="B210" s="41" t="s">
        <v>770</v>
      </c>
      <c r="C210" t="str">
        <f>B210</f>
        <v>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11" spans="1:3" s="33" customFormat="1" x14ac:dyDescent="0.25">
      <c r="A211" s="31"/>
      <c r="B211" s="32"/>
    </row>
    <row r="212" spans="1:3" s="33" customFormat="1" x14ac:dyDescent="0.25">
      <c r="A212" s="34"/>
      <c r="B212" s="32"/>
      <c r="C212" s="6" t="s">
        <v>759</v>
      </c>
    </row>
    <row r="213" spans="1:3" s="33" customFormat="1" x14ac:dyDescent="0.25">
      <c r="A213" s="31"/>
      <c r="B213" s="32"/>
      <c r="C213"/>
    </row>
    <row r="214" spans="1:3" s="33" customFormat="1" x14ac:dyDescent="0.25">
      <c r="A214" s="34"/>
      <c r="B214" s="32"/>
      <c r="C214" s="6" t="s">
        <v>760</v>
      </c>
    </row>
    <row r="215" spans="1:3" s="33" customFormat="1" x14ac:dyDescent="0.25">
      <c r="A215" s="34"/>
      <c r="B215" s="32"/>
      <c r="C215" s="6"/>
    </row>
    <row r="216" spans="1:3" x14ac:dyDescent="0.25">
      <c r="A216" s="5"/>
      <c r="C216" t="s">
        <v>153</v>
      </c>
    </row>
    <row r="217" spans="1:3" x14ac:dyDescent="0.25">
      <c r="A217" s="5"/>
    </row>
    <row r="218" spans="1:3" x14ac:dyDescent="0.25">
      <c r="A218" s="5" t="s">
        <v>13</v>
      </c>
      <c r="B218" s="27" t="s">
        <v>769</v>
      </c>
      <c r="C218" t="str">
        <f>B218</f>
        <v>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v>
      </c>
    </row>
    <row r="219" spans="1:3" x14ac:dyDescent="0.25">
      <c r="A219" s="5"/>
    </row>
    <row r="220" spans="1:3" x14ac:dyDescent="0.25">
      <c r="A220" s="5"/>
      <c r="C220" t="s">
        <v>50</v>
      </c>
    </row>
    <row r="221" spans="1:3" x14ac:dyDescent="0.25">
      <c r="A221" s="5"/>
    </row>
    <row r="222" spans="1:3" ht="409.5" x14ac:dyDescent="0.25">
      <c r="A222" s="5"/>
      <c r="B222" s="41" t="s">
        <v>771</v>
      </c>
      <c r="C222" t="str">
        <f>B222</f>
        <v>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24" spans="1:3" s="33" customFormat="1" x14ac:dyDescent="0.25">
      <c r="A224" s="31"/>
      <c r="B224" s="32"/>
    </row>
    <row r="225" spans="1:3" s="33" customFormat="1" x14ac:dyDescent="0.25">
      <c r="A225" s="34"/>
      <c r="B225" s="32"/>
      <c r="C225" t="s">
        <v>766</v>
      </c>
    </row>
    <row r="226" spans="1:3" s="33" customFormat="1" x14ac:dyDescent="0.25">
      <c r="A226" s="31"/>
      <c r="B226" s="32"/>
      <c r="C226"/>
    </row>
    <row r="227" spans="1:3" s="33" customFormat="1" x14ac:dyDescent="0.25">
      <c r="A227" s="34"/>
      <c r="B227" s="32"/>
      <c r="C227" t="s">
        <v>765</v>
      </c>
    </row>
    <row r="228" spans="1:3" s="33" customFormat="1" x14ac:dyDescent="0.25">
      <c r="A228" s="34"/>
      <c r="B228" s="32"/>
    </row>
    <row r="229" spans="1:3" x14ac:dyDescent="0.25">
      <c r="A229" s="5"/>
      <c r="C229" t="s">
        <v>153</v>
      </c>
    </row>
    <row r="230" spans="1:3" x14ac:dyDescent="0.25">
      <c r="A230" s="5"/>
    </row>
    <row r="231" spans="1:3" x14ac:dyDescent="0.25">
      <c r="A231" s="5" t="s">
        <v>13</v>
      </c>
      <c r="B231" s="27" t="s">
        <v>767</v>
      </c>
      <c r="C231" t="str">
        <f>B231</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Each recessive A allele [increases mRNA expression](https://www.ncbi.nlm.nih.gov/pubmed/21229299) in the brain, which in turn impacts body’s the response to nicotine. This variant is associated with increased [risk of adenocarcinoma (ADC)](https://www.ncbi.nlm.nih.gov/pubmed/25233467) [(lung cancer)](https://www.ncbi.nlm.nih.gov/pubmed/21229299) with an odds ratio of 0.86 and [nicotine addiction](https://www.ncbi.nlm.nih.gov/pubmed/28132300) or dependence, especially in Caucasians with an [odds ratio of 2.07](https://www.ncbi.nlm.nih.gov/pubmed/26270548).</v>
      </c>
    </row>
    <row r="232" spans="1:3" x14ac:dyDescent="0.25">
      <c r="A232" s="5"/>
    </row>
    <row r="233" spans="1:3" x14ac:dyDescent="0.25">
      <c r="A233" s="5"/>
      <c r="C233" t="s">
        <v>50</v>
      </c>
    </row>
    <row r="234" spans="1:3" x14ac:dyDescent="0.25">
      <c r="A234" s="5"/>
    </row>
    <row r="235" spans="1:3" ht="409.5" x14ac:dyDescent="0.25">
      <c r="A235" s="5"/>
      <c r="B235" s="41" t="s">
        <v>770</v>
      </c>
      <c r="C235" t="str">
        <f>B235</f>
        <v>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36" spans="1:3" x14ac:dyDescent="0.25">
      <c r="A236" s="5"/>
    </row>
    <row r="237" spans="1:3" s="33" customFormat="1" x14ac:dyDescent="0.25">
      <c r="A237" s="31"/>
      <c r="B237" s="32"/>
    </row>
    <row r="238" spans="1:3" s="33" customFormat="1" x14ac:dyDescent="0.25">
      <c r="A238" s="34"/>
      <c r="B238" s="32"/>
      <c r="C238" t="s">
        <v>716</v>
      </c>
    </row>
    <row r="239" spans="1:3" s="33" customFormat="1" x14ac:dyDescent="0.25">
      <c r="A239" s="34"/>
      <c r="B239" s="32"/>
      <c r="C239"/>
    </row>
    <row r="240" spans="1:3" s="33" customFormat="1" x14ac:dyDescent="0.25">
      <c r="A240" s="34"/>
      <c r="B240" s="32"/>
      <c r="C240" t="s">
        <v>761</v>
      </c>
    </row>
    <row r="241" spans="1:3" s="33" customFormat="1" x14ac:dyDescent="0.25">
      <c r="A241" s="34"/>
      <c r="B241" s="32"/>
      <c r="C241" s="6"/>
    </row>
    <row r="242" spans="1:3" x14ac:dyDescent="0.25">
      <c r="A242" s="5"/>
      <c r="C242" t="s">
        <v>346</v>
      </c>
    </row>
    <row r="243" spans="1:3" x14ac:dyDescent="0.25">
      <c r="A243" s="5"/>
    </row>
    <row r="244" spans="1:3" x14ac:dyDescent="0.25">
      <c r="A244" s="5" t="s">
        <v>13</v>
      </c>
      <c r="B244" s="27" t="s">
        <v>717</v>
      </c>
      <c r="C244" t="str">
        <f>B244</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v>
      </c>
    </row>
    <row r="245" spans="1:3" x14ac:dyDescent="0.25">
      <c r="A245" s="5"/>
    </row>
    <row r="246" spans="1:3" x14ac:dyDescent="0.25">
      <c r="A246" s="5"/>
      <c r="C246" t="s">
        <v>50</v>
      </c>
    </row>
    <row r="247" spans="1:3" x14ac:dyDescent="0.25">
      <c r="A247" s="5"/>
    </row>
    <row r="248" spans="1:3" x14ac:dyDescent="0.25">
      <c r="A248" s="5"/>
      <c r="B248" s="27" t="s">
        <v>778</v>
      </c>
      <c r="C248" t="str">
        <f>B248</f>
        <v>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249" spans="1:3" s="33" customFormat="1" x14ac:dyDescent="0.25">
      <c r="B249" s="32"/>
    </row>
    <row r="251" spans="1:3" ht="30" x14ac:dyDescent="0.25">
      <c r="A251" t="s">
        <v>51</v>
      </c>
      <c r="B251" s="7" t="s">
        <v>764</v>
      </c>
      <c r="C251" t="str">
        <f>CONCATENATE("&lt;symptoms ",B251," /&gt;")</f>
        <v>&lt;symptoms anxiety D001007 pain D010146 inflamation: D007249 /&gt;</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82DF5-BB5F-475D-BF03-2FBB6D061C5E}">
  <dimension ref="A1:AA2671"/>
  <sheetViews>
    <sheetView topLeftCell="A2639" workbookViewId="0">
      <selection activeCell="A2655" sqref="A1:XFD1048576"/>
    </sheetView>
  </sheetViews>
  <sheetFormatPr defaultRowHeight="15" x14ac:dyDescent="0.25"/>
  <cols>
    <col min="1" max="1" width="16.42578125" bestFit="1" customWidth="1"/>
    <col min="2" max="2" width="30.5703125" customWidth="1"/>
    <col min="23" max="23" width="10.85546875" customWidth="1"/>
    <col min="24" max="24" width="13" customWidth="1"/>
    <col min="25" max="25" width="31.5703125" customWidth="1"/>
    <col min="26" max="26" width="64.42578125" bestFit="1" customWidth="1"/>
  </cols>
  <sheetData>
    <row r="1" spans="1:27" s="33" customFormat="1" x14ac:dyDescent="0.25">
      <c r="A1" s="34"/>
      <c r="B1" s="32"/>
    </row>
    <row r="2" spans="1:27" x14ac:dyDescent="0.25">
      <c r="A2" s="6" t="s">
        <v>4</v>
      </c>
      <c r="B2" s="27" t="s">
        <v>108</v>
      </c>
      <c r="C2" t="str">
        <f>CONCATENATE("&lt;GeneAnalysis gene=",CHAR(34),B2,CHAR(34)," interval=",CHAR(34),B3,CHAR(34),"&gt; ")</f>
        <v xml:space="preserve">&lt;GeneAnalysis gene="AGPAT3" interval="NC_000076.6:g.78269174_78352484"&gt; </v>
      </c>
    </row>
    <row r="3" spans="1:27" x14ac:dyDescent="0.25">
      <c r="A3" s="6" t="s">
        <v>23</v>
      </c>
      <c r="B3" s="27" t="s">
        <v>502</v>
      </c>
    </row>
    <row r="4" spans="1:27" x14ac:dyDescent="0.25">
      <c r="A4" s="6" t="s">
        <v>24</v>
      </c>
      <c r="B4" s="27" t="s">
        <v>501</v>
      </c>
      <c r="C4" t="str">
        <f>CONCATENATE("# What are some common mutations of ",B2,"?")</f>
        <v># What are some common mutations of AGPAT3?</v>
      </c>
      <c r="W4" s="49" t="s">
        <v>75</v>
      </c>
      <c r="X4" s="49" t="s">
        <v>74</v>
      </c>
      <c r="Y4" s="43" t="s">
        <v>406</v>
      </c>
      <c r="Z4" s="49" t="s">
        <v>407</v>
      </c>
      <c r="AA4" s="25" t="s">
        <v>71</v>
      </c>
    </row>
    <row r="5" spans="1:27" x14ac:dyDescent="0.25">
      <c r="A5" s="6" t="s">
        <v>20</v>
      </c>
      <c r="B5" s="27" t="s">
        <v>21</v>
      </c>
      <c r="C5" t="s">
        <v>13</v>
      </c>
    </row>
    <row r="6" spans="1:27" x14ac:dyDescent="0.25">
      <c r="B6" s="27"/>
      <c r="C6" t="str">
        <f>CONCATENATE("There are ",B4," well-known variant in ",B2,": ",B13,".")</f>
        <v>There are ten well-known variant in AGPAT3: [A43928298C](https://www.ncbi.nlm.nih.gov/projects/SNP/snp_ref.cgi?rs=3788079).</v>
      </c>
      <c r="W6" s="49" t="s">
        <v>439</v>
      </c>
      <c r="X6" s="49" t="s">
        <v>440</v>
      </c>
      <c r="Y6" s="43" t="s">
        <v>441</v>
      </c>
      <c r="Z6" s="49" t="s">
        <v>442</v>
      </c>
      <c r="AA6" s="49" t="s">
        <v>425</v>
      </c>
    </row>
    <row r="7" spans="1:27" x14ac:dyDescent="0.25">
      <c r="A7" s="53"/>
      <c r="B7" s="53"/>
      <c r="C7" s="43"/>
      <c r="D7" s="50"/>
      <c r="E7" s="25"/>
      <c r="W7" s="49" t="s">
        <v>439</v>
      </c>
      <c r="X7" s="49" t="s">
        <v>443</v>
      </c>
      <c r="Y7" s="43" t="s">
        <v>444</v>
      </c>
      <c r="Z7" s="49" t="s">
        <v>445</v>
      </c>
      <c r="AA7" s="49" t="s">
        <v>425</v>
      </c>
    </row>
    <row r="8" spans="1:27" x14ac:dyDescent="0.25">
      <c r="A8" s="6"/>
      <c r="B8" s="27"/>
      <c r="C8" t="str">
        <f>CONCATENATE("&lt;# ",B10," #&gt;")</f>
        <v>&lt;# A43928298C #&gt;</v>
      </c>
      <c r="W8" s="49" t="s">
        <v>439</v>
      </c>
      <c r="X8" s="49" t="s">
        <v>446</v>
      </c>
      <c r="Y8" s="43" t="s">
        <v>447</v>
      </c>
      <c r="Z8" s="49" t="s">
        <v>448</v>
      </c>
      <c r="AA8" s="49" t="s">
        <v>449</v>
      </c>
    </row>
    <row r="9" spans="1:27" x14ac:dyDescent="0.25">
      <c r="A9" s="6" t="s">
        <v>25</v>
      </c>
      <c r="B9" s="1" t="s">
        <v>438</v>
      </c>
      <c r="C9" t="str">
        <f>CONCATENATE("  &lt;Variant hgvs=",CHAR(34),B9,CHAR(34)," name=",CHAR(34),B10,CHAR(34),"&gt; ")</f>
        <v xml:space="preserve">  &lt;Variant hgvs="NC_000021.9:g.43928298A&gt;C" name="A43928298C"&gt; </v>
      </c>
      <c r="W9" s="49" t="s">
        <v>439</v>
      </c>
      <c r="X9" s="49" t="s">
        <v>450</v>
      </c>
      <c r="Y9" s="43" t="s">
        <v>451</v>
      </c>
      <c r="Z9" s="49" t="s">
        <v>452</v>
      </c>
      <c r="AA9" s="49" t="s">
        <v>425</v>
      </c>
    </row>
    <row r="10" spans="1:27" x14ac:dyDescent="0.25">
      <c r="A10" s="5" t="s">
        <v>26</v>
      </c>
      <c r="B10" s="30" t="s">
        <v>503</v>
      </c>
      <c r="W10" s="49" t="s">
        <v>439</v>
      </c>
      <c r="X10" s="49" t="s">
        <v>453</v>
      </c>
      <c r="Y10" s="43" t="s">
        <v>454</v>
      </c>
      <c r="Z10" s="49" t="s">
        <v>455</v>
      </c>
      <c r="AA10" s="49" t="s">
        <v>437</v>
      </c>
    </row>
    <row r="11" spans="1:27" x14ac:dyDescent="0.25">
      <c r="A11" s="5" t="s">
        <v>27</v>
      </c>
      <c r="B11" s="27" t="s">
        <v>61</v>
      </c>
      <c r="C11" t="str">
        <f>CONCATENATE("    This variant is a change at a specific point in the ",B2," gene from ",B11," to ",B12," resulting in incorrect ",B5," function. This substitution of a single nucleotide is known as a missense variant.")</f>
        <v xml:space="preserve">    This variant is a change at a specific point in the AGPAT3 gene from adenine (A) to cytosine (C) resulting in incorrect protein function. This substitution of a single nucleotide is known as a missense variant.</v>
      </c>
      <c r="W11" s="49" t="s">
        <v>439</v>
      </c>
      <c r="X11" s="49" t="s">
        <v>456</v>
      </c>
      <c r="Y11" s="43" t="s">
        <v>457</v>
      </c>
      <c r="Z11" s="49" t="s">
        <v>458</v>
      </c>
      <c r="AA11" s="49" t="s">
        <v>425</v>
      </c>
    </row>
    <row r="12" spans="1:27" x14ac:dyDescent="0.25">
      <c r="A12" s="5" t="s">
        <v>28</v>
      </c>
      <c r="B12" s="27" t="str">
        <f>"cytosine (C)"</f>
        <v>cytosine (C)</v>
      </c>
      <c r="C12" t="s">
        <v>13</v>
      </c>
      <c r="W12" s="49" t="s">
        <v>439</v>
      </c>
      <c r="X12" s="49" t="s">
        <v>459</v>
      </c>
      <c r="Y12" s="43" t="s">
        <v>460</v>
      </c>
      <c r="Z12" s="49" t="s">
        <v>461</v>
      </c>
      <c r="AA12" s="49" t="s">
        <v>462</v>
      </c>
    </row>
    <row r="13" spans="1:27" x14ac:dyDescent="0.25">
      <c r="A13" s="5" t="s">
        <v>36</v>
      </c>
      <c r="B13" s="30" t="s">
        <v>504</v>
      </c>
      <c r="C13" t="str">
        <f>"  &lt;/Variant&gt;"</f>
        <v xml:space="preserve">  &lt;/Variant&gt;</v>
      </c>
      <c r="W13" s="49" t="s">
        <v>80</v>
      </c>
      <c r="X13" s="49" t="s">
        <v>79</v>
      </c>
      <c r="Y13" s="43" t="s">
        <v>463</v>
      </c>
      <c r="Z13" s="49" t="s">
        <v>464</v>
      </c>
      <c r="AA13" s="25" t="s">
        <v>110</v>
      </c>
    </row>
    <row r="14" spans="1:27" s="33" customFormat="1" x14ac:dyDescent="0.25">
      <c r="A14" s="31"/>
      <c r="B14" s="32"/>
      <c r="W14" s="49" t="s">
        <v>77</v>
      </c>
      <c r="X14" s="49" t="s">
        <v>76</v>
      </c>
      <c r="Y14" s="43" t="s">
        <v>465</v>
      </c>
      <c r="Z14" s="49" t="s">
        <v>466</v>
      </c>
      <c r="AA14" s="25" t="s">
        <v>78</v>
      </c>
    </row>
    <row r="15" spans="1:27" s="33" customFormat="1" x14ac:dyDescent="0.25">
      <c r="A15" s="31"/>
      <c r="B15" s="32"/>
      <c r="C15" t="str">
        <f>C8</f>
        <v>&lt;# A43928298C #&gt;</v>
      </c>
      <c r="W15" s="50" t="s">
        <v>99</v>
      </c>
      <c r="X15" s="49" t="s">
        <v>97</v>
      </c>
      <c r="Y15" s="43" t="s">
        <v>408</v>
      </c>
      <c r="Z15" s="50" t="s">
        <v>409</v>
      </c>
      <c r="AA15" s="49" t="s">
        <v>68</v>
      </c>
    </row>
    <row r="16" spans="1:27" x14ac:dyDescent="0.25">
      <c r="A16" s="5" t="s">
        <v>35</v>
      </c>
      <c r="B16" s="1" t="s">
        <v>498</v>
      </c>
      <c r="C16" t="str">
        <f>CONCATENATE("  &lt;Genotype hgvs=",CHAR(34),B16,B17,";",B18,CHAR(34)," name=",CHAR(34),B10,CHAR(34),"&gt; ")</f>
        <v xml:space="preserve">  &lt;Genotype hgvs="NC_000021.9:g.[43928298A&gt;C];[43928298=]" name="A43928298C"&gt; </v>
      </c>
      <c r="W16" s="50" t="s">
        <v>99</v>
      </c>
      <c r="X16" s="49" t="s">
        <v>98</v>
      </c>
      <c r="Y16" s="43" t="s">
        <v>410</v>
      </c>
      <c r="Z16" s="50" t="s">
        <v>411</v>
      </c>
      <c r="AA16" s="25" t="s">
        <v>114</v>
      </c>
    </row>
    <row r="17" spans="1:27" x14ac:dyDescent="0.25">
      <c r="A17" s="5" t="s">
        <v>36</v>
      </c>
      <c r="B17" s="27" t="s">
        <v>499</v>
      </c>
      <c r="W17" s="49" t="s">
        <v>467</v>
      </c>
      <c r="X17" s="49" t="s">
        <v>468</v>
      </c>
      <c r="Y17" s="43" t="s">
        <v>469</v>
      </c>
      <c r="Z17" s="49" t="s">
        <v>470</v>
      </c>
      <c r="AA17" s="55" t="s">
        <v>425</v>
      </c>
    </row>
    <row r="18" spans="1:27" x14ac:dyDescent="0.25">
      <c r="A18" s="5" t="s">
        <v>27</v>
      </c>
      <c r="B18" s="27" t="s">
        <v>500</v>
      </c>
      <c r="C18" t="s">
        <v>667</v>
      </c>
      <c r="W18" s="49" t="s">
        <v>471</v>
      </c>
      <c r="X18" s="49" t="s">
        <v>72</v>
      </c>
      <c r="Y18" s="43" t="s">
        <v>404</v>
      </c>
      <c r="Z18" s="49" t="s">
        <v>405</v>
      </c>
      <c r="AA18" s="49" t="s">
        <v>472</v>
      </c>
    </row>
    <row r="19" spans="1:27" x14ac:dyDescent="0.25">
      <c r="A19" s="5" t="s">
        <v>40</v>
      </c>
      <c r="B19" s="27" t="str">
        <f>CONCATENATE("People with this variant have one copy of the ",B13," variant. This substitution of a single nucleotide is known as a missense mutation.")</f>
        <v>People with this variant have one copy of the [A43928298C](https://www.ncbi.nlm.nih.gov/projects/SNP/snp_ref.cgi?rs=3788079) variant. This substitution of a single nucleotide is known as a missense mutation.</v>
      </c>
      <c r="C19" t="s">
        <v>13</v>
      </c>
      <c r="W19" s="50" t="s">
        <v>473</v>
      </c>
      <c r="X19" s="50" t="s">
        <v>474</v>
      </c>
      <c r="Y19" s="43" t="s">
        <v>475</v>
      </c>
      <c r="Z19" s="50" t="s">
        <v>476</v>
      </c>
      <c r="AA19" s="50" t="s">
        <v>68</v>
      </c>
    </row>
    <row r="20" spans="1:27" ht="38.25" x14ac:dyDescent="0.25">
      <c r="A20" s="6" t="s">
        <v>41</v>
      </c>
      <c r="B20" s="27" t="s">
        <v>539</v>
      </c>
      <c r="C20" t="str">
        <f>CONCATENATE("    ",B19)</f>
        <v xml:space="preserve">    People with this variant have one copy of the [A43928298C](https://www.ncbi.nlm.nih.gov/projects/SNP/snp_ref.cgi?rs=3788079) variant. This substitution of a single nucleotide is known as a missense mutation.</v>
      </c>
      <c r="W20" t="s">
        <v>433</v>
      </c>
      <c r="X20" s="49" t="s">
        <v>434</v>
      </c>
      <c r="Y20" s="43" t="s">
        <v>435</v>
      </c>
      <c r="Z20" s="54" t="s">
        <v>436</v>
      </c>
      <c r="AA20" s="49" t="s">
        <v>437</v>
      </c>
    </row>
    <row r="21" spans="1:27" x14ac:dyDescent="0.25">
      <c r="A21" s="6" t="s">
        <v>42</v>
      </c>
      <c r="B21" s="27">
        <v>2.5</v>
      </c>
      <c r="W21" s="49" t="s">
        <v>84</v>
      </c>
      <c r="X21" s="49" t="s">
        <v>83</v>
      </c>
      <c r="Y21" s="43" t="s">
        <v>412</v>
      </c>
      <c r="Z21" s="50" t="s">
        <v>413</v>
      </c>
      <c r="AA21" s="25" t="s">
        <v>71</v>
      </c>
    </row>
    <row r="22" spans="1:27" x14ac:dyDescent="0.25">
      <c r="A22" s="5"/>
      <c r="B22" s="27"/>
      <c r="C22" t="s">
        <v>668</v>
      </c>
      <c r="W22" s="49" t="s">
        <v>86</v>
      </c>
      <c r="X22" s="49" t="s">
        <v>85</v>
      </c>
      <c r="Y22" s="43" t="s">
        <v>477</v>
      </c>
      <c r="Z22" s="49" t="s">
        <v>478</v>
      </c>
      <c r="AA22" s="25" t="s">
        <v>64</v>
      </c>
    </row>
    <row r="23" spans="1:27" x14ac:dyDescent="0.25">
      <c r="A23" s="6"/>
      <c r="B23" s="27"/>
      <c r="W23" s="49" t="s">
        <v>86</v>
      </c>
      <c r="X23" s="49" t="s">
        <v>87</v>
      </c>
      <c r="Y23" s="43" t="s">
        <v>479</v>
      </c>
      <c r="Z23" s="49" t="s">
        <v>480</v>
      </c>
      <c r="AA23" s="49" t="s">
        <v>481</v>
      </c>
    </row>
    <row r="24" spans="1:27" x14ac:dyDescent="0.25">
      <c r="A24" s="6"/>
      <c r="B24" s="27"/>
      <c r="C24" t="str">
        <f>CONCATENATE("    ",B20)</f>
        <v xml:space="preserve">    You are in the Moderate Risk category. See below for more information.</v>
      </c>
      <c r="W24" s="49" t="s">
        <v>414</v>
      </c>
      <c r="X24" s="49" t="s">
        <v>415</v>
      </c>
      <c r="Y24" s="43" t="s">
        <v>416</v>
      </c>
      <c r="Z24" s="50" t="s">
        <v>417</v>
      </c>
      <c r="AA24" s="50"/>
    </row>
    <row r="25" spans="1:27" x14ac:dyDescent="0.25">
      <c r="A25" s="6"/>
      <c r="B25" s="27"/>
      <c r="W25" s="49" t="s">
        <v>414</v>
      </c>
      <c r="X25" s="50" t="s">
        <v>418</v>
      </c>
      <c r="Y25" s="43" t="s">
        <v>419</v>
      </c>
      <c r="Z25" s="50" t="s">
        <v>420</v>
      </c>
      <c r="AA25" s="50"/>
    </row>
    <row r="26" spans="1:27" x14ac:dyDescent="0.25">
      <c r="A26" s="6"/>
      <c r="B26" s="27"/>
      <c r="C26" t="s">
        <v>669</v>
      </c>
      <c r="W26" s="51" t="s">
        <v>101</v>
      </c>
      <c r="X26" s="56" t="s">
        <v>100</v>
      </c>
      <c r="Y26" s="43" t="s">
        <v>482</v>
      </c>
      <c r="Z26" s="50" t="s">
        <v>483</v>
      </c>
      <c r="AA26" s="25" t="s">
        <v>111</v>
      </c>
    </row>
    <row r="27" spans="1:27" x14ac:dyDescent="0.25">
      <c r="A27" s="5"/>
      <c r="B27" s="27"/>
      <c r="W27" s="49" t="s">
        <v>421</v>
      </c>
      <c r="X27" s="49" t="s">
        <v>422</v>
      </c>
      <c r="Y27" s="43" t="s">
        <v>423</v>
      </c>
      <c r="Z27" s="50" t="s">
        <v>424</v>
      </c>
      <c r="AA27" s="49" t="s">
        <v>425</v>
      </c>
    </row>
    <row r="28" spans="1:27" x14ac:dyDescent="0.25">
      <c r="A28" s="5"/>
      <c r="B28" s="27"/>
      <c r="C28" t="str">
        <f>CONCATENATE( "    &lt;piechart percentage=",B21," /&gt;")</f>
        <v xml:space="preserve">    &lt;piechart percentage=2.5 /&gt;</v>
      </c>
      <c r="W28" s="47" t="s">
        <v>426</v>
      </c>
      <c r="X28" s="50" t="s">
        <v>427</v>
      </c>
      <c r="Y28" s="43" t="s">
        <v>428</v>
      </c>
      <c r="Z28" s="50" t="s">
        <v>429</v>
      </c>
      <c r="AA28" s="50"/>
    </row>
    <row r="29" spans="1:27" x14ac:dyDescent="0.25">
      <c r="A29" s="5"/>
      <c r="B29" s="27"/>
      <c r="C29" t="str">
        <f>"  &lt;/Genotype&gt;"</f>
        <v xml:space="preserve">  &lt;/Genotype&gt;</v>
      </c>
      <c r="W29" s="47" t="s">
        <v>426</v>
      </c>
      <c r="X29" s="49" t="s">
        <v>430</v>
      </c>
      <c r="Y29" s="43" t="s">
        <v>431</v>
      </c>
      <c r="Z29" s="50" t="s">
        <v>432</v>
      </c>
      <c r="AA29" s="50"/>
    </row>
    <row r="30" spans="1:27" ht="30" x14ac:dyDescent="0.25">
      <c r="A30" s="5" t="s">
        <v>43</v>
      </c>
      <c r="B30" s="27" t="s">
        <v>345</v>
      </c>
      <c r="C30" t="str">
        <f>CONCATENATE("  &lt;Genotype hgvs=",CHAR(34),B16,B17,";",B17,CHAR(34)," name=",CHAR(34),B10,CHAR(34),"&gt; ")</f>
        <v xml:space="preserve">  &lt;Genotype hgvs="NC_000021.9:g.[43928298A&gt;C];[43928298A&gt;C]" name="A43928298C"&gt; </v>
      </c>
      <c r="W30" s="49" t="s">
        <v>103</v>
      </c>
      <c r="X30" s="49" t="s">
        <v>102</v>
      </c>
      <c r="Y30" s="49" t="s">
        <v>484</v>
      </c>
      <c r="Z30" s="49" t="s">
        <v>485</v>
      </c>
      <c r="AA30" s="25" t="s">
        <v>111</v>
      </c>
    </row>
    <row r="31" spans="1:27" x14ac:dyDescent="0.25">
      <c r="A31" s="6" t="s">
        <v>44</v>
      </c>
      <c r="B31" s="27" t="s">
        <v>147</v>
      </c>
      <c r="C31" t="s">
        <v>13</v>
      </c>
      <c r="W31" t="s">
        <v>91</v>
      </c>
      <c r="X31" s="57" t="s">
        <v>89</v>
      </c>
      <c r="Y31" s="43" t="s">
        <v>486</v>
      </c>
      <c r="Z31" s="57" t="s">
        <v>487</v>
      </c>
      <c r="AA31" s="49" t="s">
        <v>68</v>
      </c>
    </row>
    <row r="32" spans="1:27" x14ac:dyDescent="0.25">
      <c r="A32" s="6" t="s">
        <v>42</v>
      </c>
      <c r="B32" s="27">
        <v>0.7</v>
      </c>
      <c r="C32" t="s">
        <v>667</v>
      </c>
      <c r="W32" t="s">
        <v>91</v>
      </c>
      <c r="X32" s="49" t="s">
        <v>90</v>
      </c>
      <c r="Y32" s="43" t="s">
        <v>488</v>
      </c>
      <c r="Z32" s="49" t="s">
        <v>489</v>
      </c>
      <c r="AA32" s="49" t="s">
        <v>112</v>
      </c>
    </row>
    <row r="33" spans="1:3" x14ac:dyDescent="0.25">
      <c r="A33" s="6"/>
      <c r="B33" s="27"/>
    </row>
    <row r="34" spans="1:3" x14ac:dyDescent="0.25">
      <c r="A34" s="5"/>
      <c r="B34" s="27"/>
      <c r="C34" t="str">
        <f>CONCATENATE("    ",B30)</f>
        <v xml:space="preserve">    People with this variant have two copies of the [C78606381T](https://www.ncbi.nlm.nih.gov/projects/SNP/snp_ref.cgi?rs=12914385) variant. This substitution of a single nucleotide is known as a missense mutation.
</v>
      </c>
    </row>
    <row r="35" spans="1:3" x14ac:dyDescent="0.25">
      <c r="A35" s="6"/>
      <c r="B35" s="27"/>
    </row>
    <row r="36" spans="1:3" x14ac:dyDescent="0.25">
      <c r="A36" s="6"/>
      <c r="B36" s="27"/>
      <c r="C36" t="s">
        <v>668</v>
      </c>
    </row>
    <row r="37" spans="1:3" x14ac:dyDescent="0.25">
      <c r="A37" s="6"/>
      <c r="B37" s="27"/>
    </row>
    <row r="38" spans="1:3" x14ac:dyDescent="0.25">
      <c r="A38" s="6"/>
      <c r="B38" s="27"/>
      <c r="C38" t="str">
        <f>CONCATENATE("    ",B31)</f>
        <v xml:space="preserve">    This variant is not associated with increased risk.</v>
      </c>
    </row>
    <row r="39" spans="1:3" x14ac:dyDescent="0.25">
      <c r="A39" s="6"/>
      <c r="B39" s="27"/>
    </row>
    <row r="40" spans="1:3" x14ac:dyDescent="0.25">
      <c r="A40" s="5"/>
      <c r="B40" s="27"/>
      <c r="C40" t="s">
        <v>669</v>
      </c>
    </row>
    <row r="41" spans="1:3" x14ac:dyDescent="0.25">
      <c r="A41" s="5"/>
      <c r="B41" s="27"/>
    </row>
    <row r="42" spans="1:3" x14ac:dyDescent="0.25">
      <c r="A42" s="5"/>
      <c r="B42" s="27"/>
      <c r="C42" t="str">
        <f>CONCATENATE( "    &lt;piechart percentage=",B32," /&gt;")</f>
        <v xml:space="preserve">    &lt;piechart percentage=0.7 /&gt;</v>
      </c>
    </row>
    <row r="43" spans="1:3" x14ac:dyDescent="0.25">
      <c r="A43" s="5"/>
      <c r="B43" s="27"/>
      <c r="C43" t="str">
        <f>"  &lt;/Genotype&gt;"</f>
        <v xml:space="preserve">  &lt;/Genotype&gt;</v>
      </c>
    </row>
    <row r="44" spans="1:3" x14ac:dyDescent="0.25">
      <c r="A44" s="5" t="s">
        <v>45</v>
      </c>
      <c r="B44" s="27" t="str">
        <f>CONCATENATE("Your ",B2," gene has no variants. A normal gene is referred to as a ",CHAR(34),"wild-type",CHAR(34)," gene.")</f>
        <v>Your AGPAT3 gene has no variants. A normal gene is referred to as a "wild-type" gene.</v>
      </c>
      <c r="C44" t="str">
        <f>CONCATENATE("  &lt;Genotype hgvs=",CHAR(34),B16,B18,";",B18,CHAR(34)," name=",CHAR(34),B10,CHAR(34),"&gt; ")</f>
        <v xml:space="preserve">  &lt;Genotype hgvs="NC_000021.9:g.[43928298=];[43928298=]" name="A43928298C"&gt; </v>
      </c>
    </row>
    <row r="45" spans="1:3" x14ac:dyDescent="0.25">
      <c r="A45" s="6" t="s">
        <v>46</v>
      </c>
      <c r="B45" s="27" t="s">
        <v>147</v>
      </c>
      <c r="C45" t="s">
        <v>13</v>
      </c>
    </row>
    <row r="46" spans="1:3" x14ac:dyDescent="0.25">
      <c r="A46" s="6" t="s">
        <v>42</v>
      </c>
      <c r="B46" s="27">
        <v>96.8</v>
      </c>
      <c r="C46" t="s">
        <v>667</v>
      </c>
    </row>
    <row r="47" spans="1:3" x14ac:dyDescent="0.25">
      <c r="A47" s="5"/>
      <c r="B47" s="27"/>
    </row>
    <row r="48" spans="1:3" x14ac:dyDescent="0.25">
      <c r="A48" s="6"/>
      <c r="B48" s="27"/>
      <c r="C48" t="str">
        <f>CONCATENATE("    ",B44)</f>
        <v xml:space="preserve">    Your AGPAT3 gene has no variants. A normal gene is referred to as a "wild-type" gene.</v>
      </c>
    </row>
    <row r="49" spans="1:3" x14ac:dyDescent="0.25">
      <c r="A49" s="6"/>
      <c r="B49" s="27"/>
    </row>
    <row r="50" spans="1:3" x14ac:dyDescent="0.25">
      <c r="A50" s="6"/>
      <c r="B50" s="27"/>
      <c r="C50" t="s">
        <v>668</v>
      </c>
    </row>
    <row r="51" spans="1:3" x14ac:dyDescent="0.25">
      <c r="A51" s="6"/>
      <c r="B51" s="27"/>
    </row>
    <row r="52" spans="1:3" x14ac:dyDescent="0.25">
      <c r="A52" s="6"/>
      <c r="B52" s="27"/>
      <c r="C52" t="str">
        <f>CONCATENATE("    ",B45)</f>
        <v xml:space="preserve">    This variant is not associated with increased risk.</v>
      </c>
    </row>
    <row r="53" spans="1:3" x14ac:dyDescent="0.25">
      <c r="A53" s="5"/>
      <c r="B53" s="27"/>
    </row>
    <row r="54" spans="1:3" x14ac:dyDescent="0.25">
      <c r="A54" s="5"/>
      <c r="B54" s="27"/>
      <c r="C54" t="s">
        <v>669</v>
      </c>
    </row>
    <row r="55" spans="1:3" x14ac:dyDescent="0.25">
      <c r="A55" s="5"/>
      <c r="B55" s="27"/>
    </row>
    <row r="56" spans="1:3" x14ac:dyDescent="0.25">
      <c r="A56" s="5"/>
      <c r="B56" s="27"/>
      <c r="C56" t="str">
        <f>CONCATENATE( "    &lt;piechart percentage=",B46," /&gt;")</f>
        <v xml:space="preserve">    &lt;piechart percentage=96.8 /&gt;</v>
      </c>
    </row>
    <row r="57" spans="1:3" x14ac:dyDescent="0.25">
      <c r="A57" s="5"/>
      <c r="B57" s="27"/>
      <c r="C57" t="str">
        <f>"  &lt;/Genotype&gt;"</f>
        <v xml:space="preserve">  &lt;/Genotype&gt;</v>
      </c>
    </row>
    <row r="58" spans="1:3" x14ac:dyDescent="0.25">
      <c r="A58" s="5" t="s">
        <v>47</v>
      </c>
      <c r="B58" s="27" t="str">
        <f>CONCATENATE("Your ",B2," gene has an unknown variant.")</f>
        <v>Your AGPAT3 gene has an unknown variant.</v>
      </c>
      <c r="C58" t="str">
        <f>CONCATENATE("  &lt;Genotype hgvs=",CHAR(34),"unknown",CHAR(34),"&gt; ")</f>
        <v xml:space="preserve">  &lt;Genotype hgvs="unknown"&gt; </v>
      </c>
    </row>
    <row r="59" spans="1:3" x14ac:dyDescent="0.25">
      <c r="A59" s="6" t="s">
        <v>47</v>
      </c>
      <c r="B59" s="27" t="s">
        <v>149</v>
      </c>
      <c r="C59" t="s">
        <v>13</v>
      </c>
    </row>
    <row r="60" spans="1:3" x14ac:dyDescent="0.25">
      <c r="A60" s="6" t="s">
        <v>42</v>
      </c>
      <c r="B60" s="27"/>
      <c r="C60" t="s">
        <v>667</v>
      </c>
    </row>
    <row r="61" spans="1:3" x14ac:dyDescent="0.25">
      <c r="A61" s="6"/>
      <c r="B61" s="27"/>
    </row>
    <row r="62" spans="1:3" x14ac:dyDescent="0.25">
      <c r="A62" s="6"/>
      <c r="B62" s="27"/>
      <c r="C62" t="str">
        <f>CONCATENATE("    ",B58)</f>
        <v xml:space="preserve">    Your AGPAT3 gene has an unknown variant.</v>
      </c>
    </row>
    <row r="63" spans="1:3" x14ac:dyDescent="0.25">
      <c r="A63" s="6"/>
      <c r="B63" s="27"/>
    </row>
    <row r="64" spans="1:3" x14ac:dyDescent="0.25">
      <c r="A64" s="6"/>
      <c r="B64" s="27"/>
      <c r="C64" t="s">
        <v>668</v>
      </c>
    </row>
    <row r="65" spans="1:3" x14ac:dyDescent="0.25">
      <c r="A65" s="6"/>
      <c r="B65" s="27"/>
    </row>
    <row r="66" spans="1:3" x14ac:dyDescent="0.25">
      <c r="A66" s="5"/>
      <c r="B66" s="27"/>
      <c r="C66" t="str">
        <f>CONCATENATE("    ",B59)</f>
        <v xml:space="preserve">    The effect is unknown.</v>
      </c>
    </row>
    <row r="67" spans="1:3" x14ac:dyDescent="0.25">
      <c r="A67" s="6"/>
      <c r="B67" s="27"/>
    </row>
    <row r="68" spans="1:3" x14ac:dyDescent="0.25">
      <c r="A68" s="5"/>
      <c r="B68" s="27"/>
      <c r="C68" t="s">
        <v>669</v>
      </c>
    </row>
    <row r="69" spans="1:3" x14ac:dyDescent="0.25">
      <c r="A69" s="5"/>
      <c r="B69" s="27"/>
    </row>
    <row r="70" spans="1:3" x14ac:dyDescent="0.25">
      <c r="A70" s="5"/>
      <c r="B70" s="27"/>
      <c r="C70" t="str">
        <f>CONCATENATE( "    &lt;piechart percentage=",B60," /&gt;")</f>
        <v xml:space="preserve">    &lt;piechart percentage= /&gt;</v>
      </c>
    </row>
    <row r="71" spans="1:3" x14ac:dyDescent="0.25">
      <c r="A71" s="5"/>
      <c r="B71" s="27"/>
      <c r="C71" t="str">
        <f>"  &lt;/Genotype&gt;"</f>
        <v xml:space="preserve">  &lt;/Genotype&gt;</v>
      </c>
    </row>
    <row r="72" spans="1:3" x14ac:dyDescent="0.25">
      <c r="A72" s="5" t="s">
        <v>45</v>
      </c>
      <c r="B72" s="27" t="str">
        <f>CONCATENATE("Your ",B2," gene has no variants. A normal gene is referred to as a ",CHAR(34),"wild-type",CHAR(34)," gene.")</f>
        <v>Your AGPAT3 gene has no variants. A normal gene is referred to as a "wild-type" gene.</v>
      </c>
      <c r="C72" t="str">
        <f>CONCATENATE("  &lt;Genotype hgvs=",CHAR(34),"wild-type",CHAR(34),"&gt;")</f>
        <v xml:space="preserve">  &lt;Genotype hgvs="wild-type"&gt;</v>
      </c>
    </row>
    <row r="73" spans="1:3" x14ac:dyDescent="0.25">
      <c r="A73" s="6" t="s">
        <v>46</v>
      </c>
      <c r="B73" s="27" t="s">
        <v>217</v>
      </c>
      <c r="C73" t="s">
        <v>13</v>
      </c>
    </row>
    <row r="74" spans="1:3" x14ac:dyDescent="0.25">
      <c r="A74" s="6" t="s">
        <v>42</v>
      </c>
      <c r="B74" s="27"/>
      <c r="C74" t="s">
        <v>667</v>
      </c>
    </row>
    <row r="75" spans="1:3" x14ac:dyDescent="0.25">
      <c r="A75" s="6"/>
      <c r="B75" s="27"/>
    </row>
    <row r="76" spans="1:3" x14ac:dyDescent="0.25">
      <c r="A76" s="6"/>
      <c r="B76" s="27"/>
      <c r="C76" t="str">
        <f>CONCATENATE("    ",B72)</f>
        <v xml:space="preserve">    Your AGPAT3 gene has no variants. A normal gene is referred to as a "wild-type" gene.</v>
      </c>
    </row>
    <row r="77" spans="1:3" x14ac:dyDescent="0.25">
      <c r="A77" s="6"/>
      <c r="B77" s="27"/>
    </row>
    <row r="78" spans="1:3" x14ac:dyDescent="0.25">
      <c r="A78" s="6"/>
      <c r="B78" s="27"/>
      <c r="C78" t="s">
        <v>668</v>
      </c>
    </row>
    <row r="79" spans="1:3" x14ac:dyDescent="0.25">
      <c r="A79" s="6"/>
      <c r="B79" s="27"/>
    </row>
    <row r="80" spans="1:3" x14ac:dyDescent="0.25">
      <c r="A80" s="6"/>
      <c r="B80" s="27"/>
      <c r="C80" t="str">
        <f>CONCATENATE("    ",B73)</f>
        <v xml:space="preserve">    Your variant is not associated with any loss of function.</v>
      </c>
    </row>
    <row r="81" spans="1:5" x14ac:dyDescent="0.25">
      <c r="A81" s="6"/>
      <c r="B81" s="27"/>
    </row>
    <row r="82" spans="1:5" x14ac:dyDescent="0.25">
      <c r="A82" s="6"/>
      <c r="B82" s="27"/>
      <c r="C82" t="s">
        <v>669</v>
      </c>
    </row>
    <row r="83" spans="1:5" x14ac:dyDescent="0.25">
      <c r="A83" s="5"/>
      <c r="B83" s="27"/>
    </row>
    <row r="84" spans="1:5" x14ac:dyDescent="0.25">
      <c r="A84" s="6"/>
      <c r="B84" s="27"/>
      <c r="C84" t="str">
        <f>CONCATENATE( "    &lt;piechart percentage=",B74," /&gt;")</f>
        <v xml:space="preserve">    &lt;piechart percentage= /&gt;</v>
      </c>
    </row>
    <row r="85" spans="1:5" x14ac:dyDescent="0.25">
      <c r="A85" s="6"/>
      <c r="B85" s="27"/>
      <c r="C85" t="str">
        <f>"  &lt;/Genotype&gt;"</f>
        <v xml:space="preserve">  &lt;/Genotype&gt;</v>
      </c>
    </row>
    <row r="86" spans="1:5" x14ac:dyDescent="0.25">
      <c r="A86" s="6"/>
      <c r="B86" s="27"/>
      <c r="C86" t="str">
        <f>"&lt;/GeneAnalysis&gt;"</f>
        <v>&lt;/GeneAnalysis&gt;</v>
      </c>
    </row>
    <row r="87" spans="1:5" s="33" customFormat="1" x14ac:dyDescent="0.25"/>
    <row r="88" spans="1:5" s="33" customFormat="1" x14ac:dyDescent="0.25">
      <c r="A88" s="34"/>
      <c r="B88" s="32"/>
    </row>
    <row r="89" spans="1:5" x14ac:dyDescent="0.25">
      <c r="A89" s="6" t="s">
        <v>4</v>
      </c>
      <c r="B89" s="27" t="s">
        <v>73</v>
      </c>
      <c r="C89" t="str">
        <f>CONCATENATE("&lt;GeneAnalysis gene=",CHAR(34),B89,CHAR(34)," interval=",CHAR(34),B90,CHAR(34),"&gt; ")</f>
        <v xml:space="preserve">&lt;GeneAnalysis gene="ARMC9" interval="NC_000002.12:g.231198546_231394991"&gt; </v>
      </c>
    </row>
    <row r="90" spans="1:5" x14ac:dyDescent="0.25">
      <c r="A90" s="6" t="s">
        <v>23</v>
      </c>
      <c r="B90" s="27" t="s">
        <v>497</v>
      </c>
    </row>
    <row r="91" spans="1:5" x14ac:dyDescent="0.25">
      <c r="A91" s="6" t="s">
        <v>24</v>
      </c>
      <c r="B91" s="27" t="s">
        <v>332</v>
      </c>
      <c r="C91" t="str">
        <f>CONCATENATE("# What are some common mutations of ",B89,"?")</f>
        <v># What are some common mutations of ARMC9?</v>
      </c>
    </row>
    <row r="92" spans="1:5" x14ac:dyDescent="0.25">
      <c r="A92" s="6" t="s">
        <v>20</v>
      </c>
      <c r="B92" s="27" t="s">
        <v>21</v>
      </c>
      <c r="C92" t="s">
        <v>13</v>
      </c>
    </row>
    <row r="93" spans="1:5" x14ac:dyDescent="0.25">
      <c r="B93" s="27"/>
      <c r="C93" t="str">
        <f>CONCATENATE("There are ",B91," well-known variants in ",B89,": ",B100," and ",B106,".")</f>
        <v>There are two well-known variants in ARMC9: [C78606381T](https://www.ncbi.nlm.nih.gov/projects/SNP/snp_ref.cgi?rs=16827966) and [G56871895A
](https://www.ncbi.nlm.nih.gov/projects/SNP/snp_ref.cgi?rs=6445832
).</v>
      </c>
    </row>
    <row r="94" spans="1:5" x14ac:dyDescent="0.25">
      <c r="A94" s="47"/>
      <c r="B94" s="49"/>
      <c r="C94" s="43"/>
      <c r="D94" s="50"/>
      <c r="E94" s="49"/>
    </row>
    <row r="95" spans="1:5" x14ac:dyDescent="0.25">
      <c r="A95" s="6"/>
      <c r="B95" s="27"/>
      <c r="C95" t="str">
        <f>CONCATENATE("&lt;# ",B97," #&gt;")</f>
        <v>&lt;# C231342446T #&gt;</v>
      </c>
    </row>
    <row r="96" spans="1:5" x14ac:dyDescent="0.25">
      <c r="A96" s="6" t="s">
        <v>25</v>
      </c>
      <c r="B96" s="58" t="s">
        <v>493</v>
      </c>
      <c r="C96" t="str">
        <f>CONCATENATE("  &lt;Variant hgvs=",CHAR(34),B96,CHAR(34)," name=",CHAR(34),B97,CHAR(34),"&gt; ")</f>
        <v xml:space="preserve">  &lt;Variant hgvs="NC_000002.12:g.[231342446C&gt;T]" name="C231342446T"&gt; </v>
      </c>
    </row>
    <row r="97" spans="1:3" x14ac:dyDescent="0.25">
      <c r="A97" s="5" t="s">
        <v>26</v>
      </c>
      <c r="B97" s="45" t="s">
        <v>494</v>
      </c>
    </row>
    <row r="98" spans="1:3" x14ac:dyDescent="0.25">
      <c r="A98" s="5" t="s">
        <v>27</v>
      </c>
      <c r="B98" s="27" t="s">
        <v>207</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ARMC9 gene from cytosine (C) to thymine (T) resulting in incorrect protein function. This substitution of a single nucleotide is known as a missense variant.</v>
      </c>
    </row>
    <row r="99" spans="1:3" x14ac:dyDescent="0.25">
      <c r="A99" s="5" t="s">
        <v>28</v>
      </c>
      <c r="B99" s="27" t="s">
        <v>33</v>
      </c>
      <c r="C99" t="s">
        <v>13</v>
      </c>
    </row>
    <row r="100" spans="1:3" x14ac:dyDescent="0.25">
      <c r="A100" s="5" t="s">
        <v>36</v>
      </c>
      <c r="B100" s="30" t="s">
        <v>490</v>
      </c>
      <c r="C100" t="str">
        <f>"  &lt;/Variant&gt;"</f>
        <v xml:space="preserve">  &lt;/Variant&gt;</v>
      </c>
    </row>
    <row r="101" spans="1:3" x14ac:dyDescent="0.25">
      <c r="B101" s="27"/>
      <c r="C101" t="str">
        <f>CONCATENATE("&lt;# ",B103," #&gt;")</f>
        <v>&lt;# G56871895A #&gt;</v>
      </c>
    </row>
    <row r="102" spans="1:3" x14ac:dyDescent="0.25">
      <c r="A102" s="6" t="s">
        <v>25</v>
      </c>
      <c r="B102" s="1" t="s">
        <v>406</v>
      </c>
      <c r="C102" t="str">
        <f>CONCATENATE("  &lt;Variant hgvs=",CHAR(34),B102,CHAR(34)," name=",CHAR(34),B103,CHAR(34),"&gt; ")</f>
        <v xml:space="preserve">  &lt;Variant hgvs="NC_000003.12:g.56871895G&gt;A" name="G56871895A"&gt; </v>
      </c>
    </row>
    <row r="103" spans="1:3" x14ac:dyDescent="0.25">
      <c r="A103" s="5" t="s">
        <v>26</v>
      </c>
      <c r="B103" s="30" t="s">
        <v>491</v>
      </c>
    </row>
    <row r="104" spans="1:3" x14ac:dyDescent="0.25">
      <c r="A104" s="5" t="s">
        <v>27</v>
      </c>
      <c r="B104" s="27" t="s">
        <v>34</v>
      </c>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ARMC9 gene from guanine (G) to adenine (A) resulting in incorrect protein function. This substitution of a single nucleotide is known as a missense variant.</v>
      </c>
    </row>
    <row r="105" spans="1:3" x14ac:dyDescent="0.25">
      <c r="A105" s="5" t="s">
        <v>28</v>
      </c>
      <c r="B105" s="27" t="s">
        <v>61</v>
      </c>
    </row>
    <row r="106" spans="1:3" x14ac:dyDescent="0.25">
      <c r="A106" s="6" t="s">
        <v>36</v>
      </c>
      <c r="B106" s="1" t="s">
        <v>492</v>
      </c>
      <c r="C106" t="str">
        <f>"  &lt;/Variant&gt;"</f>
        <v xml:space="preserve">  &lt;/Variant&gt;</v>
      </c>
    </row>
    <row r="107" spans="1:3" s="33" customFormat="1" x14ac:dyDescent="0.25">
      <c r="A107" s="31"/>
      <c r="B107" s="32"/>
    </row>
    <row r="108" spans="1:3" s="33" customFormat="1" x14ac:dyDescent="0.25">
      <c r="A108" s="31"/>
      <c r="B108" s="32"/>
      <c r="C108" t="str">
        <f>C95</f>
        <v>&lt;# C231342446T #&gt;</v>
      </c>
    </row>
    <row r="109" spans="1:3" x14ac:dyDescent="0.25">
      <c r="A109" s="5" t="s">
        <v>35</v>
      </c>
      <c r="B109" s="40" t="s">
        <v>123</v>
      </c>
      <c r="C109" t="str">
        <f>CONCATENATE("  &lt;Genotype hgvs=",CHAR(34),B109,B110,";",B111,CHAR(34)," name=",CHAR(34),B97,CHAR(34),"&gt; ")</f>
        <v xml:space="preserve">  &lt;Genotype hgvs="NC_000002.12:g.[231342446C&gt;T];[231342446=]" name="C231342446T"&gt; </v>
      </c>
    </row>
    <row r="110" spans="1:3" x14ac:dyDescent="0.25">
      <c r="A110" s="5" t="s">
        <v>36</v>
      </c>
      <c r="B110" s="27" t="s">
        <v>495</v>
      </c>
    </row>
    <row r="111" spans="1:3" x14ac:dyDescent="0.25">
      <c r="A111" s="5" t="s">
        <v>27</v>
      </c>
      <c r="B111" s="27" t="s">
        <v>496</v>
      </c>
      <c r="C111" t="s">
        <v>667</v>
      </c>
    </row>
    <row r="112" spans="1:3" x14ac:dyDescent="0.25">
      <c r="A112" s="5" t="s">
        <v>40</v>
      </c>
      <c r="B112" s="27" t="str">
        <f>CONCATENATE("People with this variant have one copy of the ",B100," variant. This substitution of a single nucleotide is known as a missense mutation.")</f>
        <v>People with this variant have one copy of the [C78606381T](https://www.ncbi.nlm.nih.gov/projects/SNP/snp_ref.cgi?rs=16827966) variant. This substitution of a single nucleotide is known as a missense mutation.</v>
      </c>
      <c r="C112" t="s">
        <v>13</v>
      </c>
    </row>
    <row r="113" spans="1:3" x14ac:dyDescent="0.25">
      <c r="A113" s="6" t="s">
        <v>41</v>
      </c>
      <c r="B113" s="27" t="s">
        <v>147</v>
      </c>
      <c r="C113" t="str">
        <f>CONCATENATE("    ",B112)</f>
        <v xml:space="preserve">    People with this variant have one copy of the [C78606381T](https://www.ncbi.nlm.nih.gov/projects/SNP/snp_ref.cgi?rs=16827966) variant. This substitution of a single nucleotide is known as a missense mutation.</v>
      </c>
    </row>
    <row r="114" spans="1:3" x14ac:dyDescent="0.25">
      <c r="A114" s="6" t="s">
        <v>42</v>
      </c>
      <c r="B114" s="27">
        <v>6.7</v>
      </c>
    </row>
    <row r="115" spans="1:3" x14ac:dyDescent="0.25">
      <c r="A115" s="5"/>
      <c r="B115" s="27"/>
      <c r="C115" t="s">
        <v>668</v>
      </c>
    </row>
    <row r="116" spans="1:3" x14ac:dyDescent="0.25">
      <c r="A116" s="6"/>
      <c r="B116" s="27"/>
    </row>
    <row r="117" spans="1:3" x14ac:dyDescent="0.25">
      <c r="A117" s="6"/>
      <c r="B117" s="27"/>
      <c r="C117" t="str">
        <f>CONCATENATE("    ",B113)</f>
        <v xml:space="preserve">    This variant is not associated with increased risk.</v>
      </c>
    </row>
    <row r="118" spans="1:3" x14ac:dyDescent="0.25">
      <c r="A118" s="6"/>
      <c r="B118" s="27"/>
    </row>
    <row r="119" spans="1:3" x14ac:dyDescent="0.25">
      <c r="A119" s="6"/>
      <c r="B119" s="27"/>
      <c r="C119" t="s">
        <v>669</v>
      </c>
    </row>
    <row r="120" spans="1:3" x14ac:dyDescent="0.25">
      <c r="A120" s="5"/>
      <c r="B120" s="27"/>
    </row>
    <row r="121" spans="1:3" x14ac:dyDescent="0.25">
      <c r="A121" s="5"/>
      <c r="B121" s="27"/>
      <c r="C121" t="str">
        <f>CONCATENATE( "    &lt;piechart percentage=",B114," /&gt;")</f>
        <v xml:space="preserve">    &lt;piechart percentage=6.7 /&gt;</v>
      </c>
    </row>
    <row r="122" spans="1:3" x14ac:dyDescent="0.25">
      <c r="A122" s="5"/>
      <c r="B122" s="27"/>
      <c r="C122" t="str">
        <f>"  &lt;/Genotype&gt;"</f>
        <v xml:space="preserve">  &lt;/Genotype&gt;</v>
      </c>
    </row>
    <row r="123" spans="1:3" x14ac:dyDescent="0.25">
      <c r="A123" s="5" t="s">
        <v>43</v>
      </c>
      <c r="B123" s="27" t="s">
        <v>345</v>
      </c>
      <c r="C123" t="str">
        <f>CONCATENATE("  &lt;Genotype hgvs=",CHAR(34),B109,B110,";",B110,CHAR(34)," name=",CHAR(34),B97,CHAR(34),"&gt; ")</f>
        <v xml:space="preserve">  &lt;Genotype hgvs="NC_000002.12:g.[231342446C&gt;T];[231342446C&gt;T]" name="C231342446T"&gt; </v>
      </c>
    </row>
    <row r="124" spans="1:3" x14ac:dyDescent="0.25">
      <c r="A124" s="6" t="s">
        <v>44</v>
      </c>
      <c r="B124" s="27" t="s">
        <v>147</v>
      </c>
      <c r="C124" t="s">
        <v>13</v>
      </c>
    </row>
    <row r="125" spans="1:3" x14ac:dyDescent="0.25">
      <c r="A125" s="6" t="s">
        <v>42</v>
      </c>
      <c r="B125" s="27">
        <v>33</v>
      </c>
      <c r="C125" t="s">
        <v>667</v>
      </c>
    </row>
    <row r="126" spans="1:3" x14ac:dyDescent="0.25">
      <c r="A126" s="6"/>
      <c r="B126" s="27"/>
    </row>
    <row r="127" spans="1:3" x14ac:dyDescent="0.25">
      <c r="A127" s="5"/>
      <c r="B127" s="27"/>
      <c r="C127" t="str">
        <f>CONCATENATE("    ",B123)</f>
        <v xml:space="preserve">    People with this variant have two copies of the [C78606381T](https://www.ncbi.nlm.nih.gov/projects/SNP/snp_ref.cgi?rs=12914385) variant. This substitution of a single nucleotide is known as a missense mutation.
</v>
      </c>
    </row>
    <row r="128" spans="1:3" x14ac:dyDescent="0.25">
      <c r="A128" s="6"/>
      <c r="B128" s="27"/>
    </row>
    <row r="129" spans="1:3" x14ac:dyDescent="0.25">
      <c r="A129" s="6"/>
      <c r="B129" s="27"/>
      <c r="C129" t="s">
        <v>668</v>
      </c>
    </row>
    <row r="130" spans="1:3" x14ac:dyDescent="0.25">
      <c r="A130" s="6"/>
      <c r="B130" s="27"/>
    </row>
    <row r="131" spans="1:3" x14ac:dyDescent="0.25">
      <c r="A131" s="6"/>
      <c r="B131" s="27"/>
      <c r="C131" t="str">
        <f>CONCATENATE("    ",B124)</f>
        <v xml:space="preserve">    This variant is not associated with increased risk.</v>
      </c>
    </row>
    <row r="132" spans="1:3" x14ac:dyDescent="0.25">
      <c r="A132" s="6"/>
      <c r="B132" s="27"/>
    </row>
    <row r="133" spans="1:3" x14ac:dyDescent="0.25">
      <c r="A133" s="5"/>
      <c r="B133" s="27"/>
      <c r="C133" t="s">
        <v>669</v>
      </c>
    </row>
    <row r="134" spans="1:3" x14ac:dyDescent="0.25">
      <c r="A134" s="5"/>
      <c r="B134" s="27"/>
    </row>
    <row r="135" spans="1:3" x14ac:dyDescent="0.25">
      <c r="A135" s="5"/>
      <c r="B135" s="27"/>
      <c r="C135" t="str">
        <f>CONCATENATE( "    &lt;piechart percentage=",B125," /&gt;")</f>
        <v xml:space="preserve">    &lt;piechart percentage=33 /&gt;</v>
      </c>
    </row>
    <row r="136" spans="1:3" x14ac:dyDescent="0.25">
      <c r="A136" s="5"/>
      <c r="B136" s="27"/>
      <c r="C136" t="str">
        <f>"  &lt;/Genotype&gt;"</f>
        <v xml:space="preserve">  &lt;/Genotype&gt;</v>
      </c>
    </row>
    <row r="137" spans="1:3" x14ac:dyDescent="0.25">
      <c r="A137" s="5" t="s">
        <v>45</v>
      </c>
      <c r="B137" s="27" t="str">
        <f>CONCATENATE("Your ",B89," gene has no variants. A normal gene is referred to as a ",CHAR(34),"wild-type",CHAR(34)," gene.")</f>
        <v>Your ARMC9 gene has no variants. A normal gene is referred to as a "wild-type" gene.</v>
      </c>
      <c r="C137" t="str">
        <f>CONCATENATE("  &lt;Genotype hgvs=",CHAR(34),B109,B111,";",B111,CHAR(34)," name=",CHAR(34),B97,CHAR(34),"&gt; ")</f>
        <v xml:space="preserve">  &lt;Genotype hgvs="NC_000002.12:g.[231342446=];[231342446=]" name="C231342446T"&gt; </v>
      </c>
    </row>
    <row r="138" spans="1:3" x14ac:dyDescent="0.25">
      <c r="A138" s="6" t="s">
        <v>46</v>
      </c>
      <c r="B138" s="27" t="s">
        <v>539</v>
      </c>
      <c r="C138" t="s">
        <v>13</v>
      </c>
    </row>
    <row r="139" spans="1:3" x14ac:dyDescent="0.25">
      <c r="A139" s="6" t="s">
        <v>42</v>
      </c>
      <c r="B139" s="27">
        <v>60.3</v>
      </c>
      <c r="C139" t="s">
        <v>667</v>
      </c>
    </row>
    <row r="140" spans="1:3" x14ac:dyDescent="0.25">
      <c r="A140" s="5"/>
      <c r="B140" s="27"/>
    </row>
    <row r="141" spans="1:3" x14ac:dyDescent="0.25">
      <c r="A141" s="6"/>
      <c r="B141" s="27"/>
      <c r="C141" t="str">
        <f>CONCATENATE("    ",B137)</f>
        <v xml:space="preserve">    Your ARMC9 gene has no variants. A normal gene is referred to as a "wild-type" gene.</v>
      </c>
    </row>
    <row r="142" spans="1:3" x14ac:dyDescent="0.25">
      <c r="A142" s="6"/>
      <c r="B142" s="27"/>
    </row>
    <row r="143" spans="1:3" x14ac:dyDescent="0.25">
      <c r="A143" s="6"/>
      <c r="B143" s="27"/>
      <c r="C143" t="s">
        <v>668</v>
      </c>
    </row>
    <row r="144" spans="1:3" x14ac:dyDescent="0.25">
      <c r="A144" s="6"/>
      <c r="B144" s="27"/>
    </row>
    <row r="145" spans="1:3" x14ac:dyDescent="0.25">
      <c r="A145" s="6"/>
      <c r="B145" s="27"/>
      <c r="C145" t="str">
        <f>CONCATENATE("    ",B138)</f>
        <v xml:space="preserve">    You are in the Moderate Risk category. See below for more information.</v>
      </c>
    </row>
    <row r="146" spans="1:3" x14ac:dyDescent="0.25">
      <c r="A146" s="5"/>
      <c r="B146" s="27"/>
    </row>
    <row r="147" spans="1:3" x14ac:dyDescent="0.25">
      <c r="A147" s="5"/>
      <c r="B147" s="27"/>
      <c r="C147" t="s">
        <v>669</v>
      </c>
    </row>
    <row r="148" spans="1:3" x14ac:dyDescent="0.25">
      <c r="A148" s="5"/>
      <c r="B148" s="27"/>
    </row>
    <row r="149" spans="1:3" x14ac:dyDescent="0.25">
      <c r="A149" s="5"/>
      <c r="B149" s="27"/>
      <c r="C149" t="str">
        <f>CONCATENATE( "    &lt;piechart percentage=",B139," /&gt;")</f>
        <v xml:space="preserve">    &lt;piechart percentage=60.3 /&gt;</v>
      </c>
    </row>
    <row r="150" spans="1:3" x14ac:dyDescent="0.25">
      <c r="A150" s="5"/>
      <c r="B150" s="27"/>
      <c r="C150" t="str">
        <f>"  &lt;/Genotype&gt;"</f>
        <v xml:space="preserve">  &lt;/Genotype&gt;</v>
      </c>
    </row>
    <row r="151" spans="1:3" x14ac:dyDescent="0.25">
      <c r="A151" s="5"/>
      <c r="B151" s="27"/>
      <c r="C151" t="str">
        <f>C101</f>
        <v>&lt;# G56871895A #&gt;</v>
      </c>
    </row>
    <row r="152" spans="1:3" x14ac:dyDescent="0.25">
      <c r="A152" s="5" t="s">
        <v>35</v>
      </c>
      <c r="B152" s="1" t="s">
        <v>235</v>
      </c>
      <c r="C152" t="str">
        <f>CONCATENATE("  &lt;Genotype hgvs=",CHAR(34),B152,B153,";",B154,CHAR(34)," name=",CHAR(34),B103,CHAR(34),"&gt; ")</f>
        <v xml:space="preserve">  &lt;Genotype hgvs="NC_000017.11:g.[30237328T&gt;C];[30237328=]" name="G56871895A"&gt; </v>
      </c>
    </row>
    <row r="153" spans="1:3" x14ac:dyDescent="0.25">
      <c r="A153" s="5" t="s">
        <v>36</v>
      </c>
      <c r="B153" s="27" t="s">
        <v>255</v>
      </c>
    </row>
    <row r="154" spans="1:3" x14ac:dyDescent="0.25">
      <c r="A154" s="5" t="s">
        <v>27</v>
      </c>
      <c r="B154" s="27" t="s">
        <v>256</v>
      </c>
      <c r="C154" t="s">
        <v>667</v>
      </c>
    </row>
    <row r="155" spans="1:3" x14ac:dyDescent="0.25">
      <c r="A155" s="5" t="s">
        <v>40</v>
      </c>
      <c r="B155" s="27" t="str">
        <f>CONCATENATE("People with this variant have one copy of the ",B106," variant. This substitution of a single nucleotide is known as a missense mutation.")</f>
        <v>People with this variant have one copy of the [G56871895A
](https://www.ncbi.nlm.nih.gov/projects/SNP/snp_ref.cgi?rs=6445832
) variant. This substitution of a single nucleotide is known as a missense mutation.</v>
      </c>
      <c r="C155" t="s">
        <v>13</v>
      </c>
    </row>
    <row r="156" spans="1:3" x14ac:dyDescent="0.25">
      <c r="A156" s="6" t="s">
        <v>41</v>
      </c>
      <c r="B156" s="27" t="s">
        <v>216</v>
      </c>
      <c r="C156" t="str">
        <f>CONCATENATE("    ",B155)</f>
        <v xml:space="preserve">    People with this variant have one copy of the [G56871895A
](https://www.ncbi.nlm.nih.gov/projects/SNP/snp_ref.cgi?rs=6445832
) variant. This substitution of a single nucleotide is known as a missense mutation.</v>
      </c>
    </row>
    <row r="157" spans="1:3" x14ac:dyDescent="0.25">
      <c r="A157" s="6" t="s">
        <v>42</v>
      </c>
      <c r="B157" s="27">
        <v>39.700000000000003</v>
      </c>
    </row>
    <row r="158" spans="1:3" x14ac:dyDescent="0.25">
      <c r="A158" s="5"/>
      <c r="B158" s="27"/>
      <c r="C158" t="s">
        <v>668</v>
      </c>
    </row>
    <row r="159" spans="1:3" x14ac:dyDescent="0.25">
      <c r="A159" s="6"/>
      <c r="B159" s="27"/>
    </row>
    <row r="160" spans="1:3" x14ac:dyDescent="0.25">
      <c r="A160" s="6"/>
      <c r="B160" s="27"/>
      <c r="C160" t="str">
        <f>CONCATENATE("    ",B156)</f>
        <v xml:space="preserve">    You are in the Mild Loss of Function category. See below for more information.</v>
      </c>
    </row>
    <row r="161" spans="1:3" x14ac:dyDescent="0.25">
      <c r="A161" s="6"/>
      <c r="B161" s="27"/>
    </row>
    <row r="162" spans="1:3" x14ac:dyDescent="0.25">
      <c r="A162" s="6"/>
      <c r="B162" s="27"/>
      <c r="C162" t="s">
        <v>669</v>
      </c>
    </row>
    <row r="163" spans="1:3" x14ac:dyDescent="0.25">
      <c r="A163" s="5"/>
      <c r="B163" s="27"/>
    </row>
    <row r="164" spans="1:3" x14ac:dyDescent="0.25">
      <c r="A164" s="5"/>
      <c r="B164" s="27"/>
      <c r="C164" t="str">
        <f>CONCATENATE( "    &lt;piechart percentage=",B157," /&gt;")</f>
        <v xml:space="preserve">    &lt;piechart percentage=39.7 /&gt;</v>
      </c>
    </row>
    <row r="165" spans="1:3" x14ac:dyDescent="0.25">
      <c r="A165" s="5"/>
      <c r="B165" s="27"/>
      <c r="C165" t="str">
        <f>"  &lt;/Genotype&gt;"</f>
        <v xml:space="preserve">  &lt;/Genotype&gt;</v>
      </c>
    </row>
    <row r="166" spans="1:3" x14ac:dyDescent="0.25">
      <c r="A166" s="5" t="s">
        <v>43</v>
      </c>
      <c r="B166" s="27" t="str">
        <f>CONCATENATE("People with this variant have two copies of the ",B106," variant. This substitution of a single nucleotide is known as a missense mutation.")</f>
        <v>People with this variant have two copies of the [G56871895A
](https://www.ncbi.nlm.nih.gov/projects/SNP/snp_ref.cgi?rs=6445832
) variant. This substitution of a single nucleotide is known as a missense mutation.</v>
      </c>
      <c r="C166" t="str">
        <f>CONCATENATE("  &lt;Genotype hgvs=",CHAR(34),B152,B153,";",B153,CHAR(34)," name=",CHAR(34),B103,CHAR(34),"&gt; ")</f>
        <v xml:space="preserve">  &lt;Genotype hgvs="NC_000017.11:g.[30237328T&gt;C];[30237328T&gt;C]" name="G56871895A"&gt; </v>
      </c>
    </row>
    <row r="167" spans="1:3" x14ac:dyDescent="0.25">
      <c r="A167" s="6" t="s">
        <v>44</v>
      </c>
      <c r="B167" s="27" t="s">
        <v>191</v>
      </c>
      <c r="C167" t="s">
        <v>13</v>
      </c>
    </row>
    <row r="168" spans="1:3" x14ac:dyDescent="0.25">
      <c r="A168" s="6" t="s">
        <v>42</v>
      </c>
      <c r="B168" s="27">
        <v>42.9</v>
      </c>
      <c r="C168" t="s">
        <v>667</v>
      </c>
    </row>
    <row r="169" spans="1:3" x14ac:dyDescent="0.25">
      <c r="A169" s="6"/>
      <c r="B169" s="27"/>
    </row>
    <row r="170" spans="1:3" x14ac:dyDescent="0.25">
      <c r="A170" s="5"/>
      <c r="B170" s="27"/>
      <c r="C170" t="str">
        <f>CONCATENATE("    ",B166)</f>
        <v xml:space="preserve">    People with this variant have two copies of the [G56871895A
](https://www.ncbi.nlm.nih.gov/projects/SNP/snp_ref.cgi?rs=6445832
) variant. This substitution of a single nucleotide is known as a missense mutation.</v>
      </c>
    </row>
    <row r="171" spans="1:3" x14ac:dyDescent="0.25">
      <c r="A171" s="6"/>
      <c r="B171" s="27"/>
    </row>
    <row r="172" spans="1:3" x14ac:dyDescent="0.25">
      <c r="A172" s="6"/>
      <c r="B172" s="27"/>
      <c r="C172" t="s">
        <v>668</v>
      </c>
    </row>
    <row r="173" spans="1:3" x14ac:dyDescent="0.25">
      <c r="A173" s="6"/>
      <c r="B173" s="27"/>
    </row>
    <row r="174" spans="1:3" x14ac:dyDescent="0.25">
      <c r="A174" s="6"/>
      <c r="B174" s="27"/>
      <c r="C174" t="str">
        <f>CONCATENATE("    ",B167)</f>
        <v xml:space="preserve">    You are in the Moderate Loss of Function category. See below for more information.</v>
      </c>
    </row>
    <row r="175" spans="1:3" x14ac:dyDescent="0.25">
      <c r="A175" s="6"/>
      <c r="B175" s="27"/>
    </row>
    <row r="176" spans="1:3" x14ac:dyDescent="0.25">
      <c r="A176" s="5"/>
      <c r="B176" s="27"/>
      <c r="C176" t="s">
        <v>669</v>
      </c>
    </row>
    <row r="177" spans="1:3" x14ac:dyDescent="0.25">
      <c r="A177" s="5"/>
      <c r="B177" s="27"/>
    </row>
    <row r="178" spans="1:3" x14ac:dyDescent="0.25">
      <c r="A178" s="5"/>
      <c r="B178" s="27"/>
      <c r="C178" t="str">
        <f>CONCATENATE( "    &lt;piechart percentage=",B168," /&gt;")</f>
        <v xml:space="preserve">    &lt;piechart percentage=42.9 /&gt;</v>
      </c>
    </row>
    <row r="179" spans="1:3" x14ac:dyDescent="0.25">
      <c r="A179" s="5"/>
      <c r="B179" s="27"/>
      <c r="C179" t="str">
        <f>"  &lt;/Genotype&gt;"</f>
        <v xml:space="preserve">  &lt;/Genotype&gt;</v>
      </c>
    </row>
    <row r="180" spans="1:3" x14ac:dyDescent="0.25">
      <c r="A180" s="5" t="s">
        <v>45</v>
      </c>
      <c r="B180" s="27" t="str">
        <f>CONCATENATE("Your ",B89," gene has no variants. A normal gene is referred to as a ",CHAR(34),"wild-type",CHAR(34)," gene.")</f>
        <v>Your ARMC9 gene has no variants. A normal gene is referred to as a "wild-type" gene.</v>
      </c>
      <c r="C180" t="str">
        <f>CONCATENATE("  &lt;Genotype hgvs=",CHAR(34),B152,B154,";",B154,CHAR(34)," name=",CHAR(34),B103,CHAR(34),"&gt; ")</f>
        <v xml:space="preserve">  &lt;Genotype hgvs="NC_000017.11:g.[30237328=];[30237328=]" name="G56871895A"&gt; </v>
      </c>
    </row>
    <row r="181" spans="1:3" x14ac:dyDescent="0.25">
      <c r="A181" s="6" t="s">
        <v>46</v>
      </c>
      <c r="B181" s="27" t="s">
        <v>147</v>
      </c>
      <c r="C181" t="s">
        <v>13</v>
      </c>
    </row>
    <row r="182" spans="1:3" x14ac:dyDescent="0.25">
      <c r="A182" s="6" t="s">
        <v>42</v>
      </c>
      <c r="B182" s="27">
        <v>17.399999999999999</v>
      </c>
      <c r="C182" t="s">
        <v>667</v>
      </c>
    </row>
    <row r="183" spans="1:3" x14ac:dyDescent="0.25">
      <c r="A183" s="5"/>
      <c r="B183" s="27"/>
    </row>
    <row r="184" spans="1:3" x14ac:dyDescent="0.25">
      <c r="A184" s="6"/>
      <c r="B184" s="27"/>
      <c r="C184" t="str">
        <f>CONCATENATE("    ",B180)</f>
        <v xml:space="preserve">    Your ARMC9 gene has no variants. A normal gene is referred to as a "wild-type" gene.</v>
      </c>
    </row>
    <row r="185" spans="1:3" x14ac:dyDescent="0.25">
      <c r="A185" s="6"/>
      <c r="B185" s="27"/>
    </row>
    <row r="186" spans="1:3" x14ac:dyDescent="0.25">
      <c r="A186" s="6"/>
      <c r="B186" s="27"/>
      <c r="C186" t="s">
        <v>668</v>
      </c>
    </row>
    <row r="187" spans="1:3" x14ac:dyDescent="0.25">
      <c r="A187" s="6"/>
      <c r="B187" s="27"/>
    </row>
    <row r="188" spans="1:3" x14ac:dyDescent="0.25">
      <c r="A188" s="6"/>
      <c r="B188" s="27"/>
      <c r="C188" t="str">
        <f>CONCATENATE("    ",B181)</f>
        <v xml:space="preserve">    This variant is not associated with increased risk.</v>
      </c>
    </row>
    <row r="189" spans="1:3" x14ac:dyDescent="0.25">
      <c r="A189" s="5"/>
      <c r="B189" s="27"/>
    </row>
    <row r="190" spans="1:3" x14ac:dyDescent="0.25">
      <c r="A190" s="5"/>
      <c r="B190" s="27"/>
      <c r="C190" t="s">
        <v>669</v>
      </c>
    </row>
    <row r="191" spans="1:3" x14ac:dyDescent="0.25">
      <c r="A191" s="5"/>
      <c r="B191" s="27"/>
    </row>
    <row r="192" spans="1:3" x14ac:dyDescent="0.25">
      <c r="A192" s="5"/>
      <c r="B192" s="27"/>
      <c r="C192" t="str">
        <f>CONCATENATE( "    &lt;piechart percentage=",B182," /&gt;")</f>
        <v xml:space="preserve">    &lt;piechart percentage=17.4 /&gt;</v>
      </c>
    </row>
    <row r="193" spans="1:3" x14ac:dyDescent="0.25">
      <c r="A193" s="5"/>
      <c r="B193" s="27"/>
      <c r="C193" t="str">
        <f>"  &lt;/Genotype&gt;"</f>
        <v xml:space="preserve">  &lt;/Genotype&gt;</v>
      </c>
    </row>
    <row r="194" spans="1:3" x14ac:dyDescent="0.25">
      <c r="A194" s="5" t="s">
        <v>47</v>
      </c>
      <c r="B194" s="27" t="str">
        <f>CONCATENATE("Your ",B89," gene has an unknown variant.")</f>
        <v>Your ARMC9 gene has an unknown variant.</v>
      </c>
      <c r="C194" t="str">
        <f>CONCATENATE("  &lt;Genotype hgvs=",CHAR(34),"unknown",CHAR(34),"&gt; ")</f>
        <v xml:space="preserve">  &lt;Genotype hgvs="unknown"&gt; </v>
      </c>
    </row>
    <row r="195" spans="1:3" x14ac:dyDescent="0.25">
      <c r="A195" s="6" t="s">
        <v>47</v>
      </c>
      <c r="B195" s="27" t="s">
        <v>149</v>
      </c>
      <c r="C195" t="s">
        <v>13</v>
      </c>
    </row>
    <row r="196" spans="1:3" x14ac:dyDescent="0.25">
      <c r="A196" s="6" t="s">
        <v>42</v>
      </c>
      <c r="B196" s="27"/>
      <c r="C196" t="s">
        <v>667</v>
      </c>
    </row>
    <row r="197" spans="1:3" x14ac:dyDescent="0.25">
      <c r="A197" s="6"/>
      <c r="B197" s="27"/>
    </row>
    <row r="198" spans="1:3" x14ac:dyDescent="0.25">
      <c r="A198" s="6"/>
      <c r="B198" s="27"/>
      <c r="C198" t="str">
        <f>CONCATENATE("    ",B194)</f>
        <v xml:space="preserve">    Your ARMC9 gene has an unknown variant.</v>
      </c>
    </row>
    <row r="199" spans="1:3" x14ac:dyDescent="0.25">
      <c r="A199" s="6"/>
      <c r="B199" s="27"/>
    </row>
    <row r="200" spans="1:3" x14ac:dyDescent="0.25">
      <c r="A200" s="6"/>
      <c r="B200" s="27"/>
      <c r="C200" t="s">
        <v>668</v>
      </c>
    </row>
    <row r="201" spans="1:3" x14ac:dyDescent="0.25">
      <c r="A201" s="6"/>
      <c r="B201" s="27"/>
    </row>
    <row r="202" spans="1:3" x14ac:dyDescent="0.25">
      <c r="A202" s="5"/>
      <c r="B202" s="27"/>
      <c r="C202" t="str">
        <f>CONCATENATE("    ",B195)</f>
        <v xml:space="preserve">    The effect is unknown.</v>
      </c>
    </row>
    <row r="203" spans="1:3" x14ac:dyDescent="0.25">
      <c r="A203" s="6"/>
      <c r="B203" s="27"/>
    </row>
    <row r="204" spans="1:3" x14ac:dyDescent="0.25">
      <c r="A204" s="5"/>
      <c r="B204" s="27"/>
      <c r="C204" t="s">
        <v>669</v>
      </c>
    </row>
    <row r="205" spans="1:3" x14ac:dyDescent="0.25">
      <c r="A205" s="5"/>
      <c r="B205" s="27"/>
    </row>
    <row r="206" spans="1:3" x14ac:dyDescent="0.25">
      <c r="A206" s="5"/>
      <c r="B206" s="27"/>
      <c r="C206" t="str">
        <f>CONCATENATE( "    &lt;piechart percentage=",B196," /&gt;")</f>
        <v xml:space="preserve">    &lt;piechart percentage= /&gt;</v>
      </c>
    </row>
    <row r="207" spans="1:3" x14ac:dyDescent="0.25">
      <c r="A207" s="5"/>
      <c r="B207" s="27"/>
      <c r="C207" t="str">
        <f>"  &lt;/Genotype&gt;"</f>
        <v xml:space="preserve">  &lt;/Genotype&gt;</v>
      </c>
    </row>
    <row r="208" spans="1:3" x14ac:dyDescent="0.25">
      <c r="A208" s="5" t="s">
        <v>45</v>
      </c>
      <c r="B208" s="27" t="str">
        <f>CONCATENATE("Your ",B89," gene has no variants. A normal gene is referred to as a ",CHAR(34),"wild-type",CHAR(34)," gene.")</f>
        <v>Your ARMC9 gene has no variants. A normal gene is referred to as a "wild-type" gene.</v>
      </c>
      <c r="C208" t="str">
        <f>CONCATENATE("  &lt;Genotype hgvs=",CHAR(34),"wild-type",CHAR(34),"&gt;")</f>
        <v xml:space="preserve">  &lt;Genotype hgvs="wild-type"&gt;</v>
      </c>
    </row>
    <row r="209" spans="1:3" x14ac:dyDescent="0.25">
      <c r="A209" s="6" t="s">
        <v>46</v>
      </c>
      <c r="B209" s="27" t="s">
        <v>217</v>
      </c>
      <c r="C209" t="s">
        <v>13</v>
      </c>
    </row>
    <row r="210" spans="1:3" x14ac:dyDescent="0.25">
      <c r="A210" s="6" t="s">
        <v>42</v>
      </c>
      <c r="B210" s="27"/>
      <c r="C210" t="s">
        <v>667</v>
      </c>
    </row>
    <row r="211" spans="1:3" x14ac:dyDescent="0.25">
      <c r="A211" s="6"/>
      <c r="B211" s="27"/>
    </row>
    <row r="212" spans="1:3" x14ac:dyDescent="0.25">
      <c r="A212" s="6"/>
      <c r="B212" s="27"/>
      <c r="C212" t="str">
        <f>CONCATENATE("    ",B208)</f>
        <v xml:space="preserve">    Your ARMC9 gene has no variants. A normal gene is referred to as a "wild-type" gene.</v>
      </c>
    </row>
    <row r="213" spans="1:3" x14ac:dyDescent="0.25">
      <c r="A213" s="6"/>
      <c r="B213" s="27"/>
    </row>
    <row r="214" spans="1:3" x14ac:dyDescent="0.25">
      <c r="A214" s="6"/>
      <c r="B214" s="27"/>
      <c r="C214" t="s">
        <v>668</v>
      </c>
    </row>
    <row r="215" spans="1:3" x14ac:dyDescent="0.25">
      <c r="A215" s="6"/>
      <c r="B215" s="27"/>
    </row>
    <row r="216" spans="1:3" x14ac:dyDescent="0.25">
      <c r="A216" s="6"/>
      <c r="B216" s="27"/>
      <c r="C216" t="str">
        <f>CONCATENATE("    ",B209)</f>
        <v xml:space="preserve">    Your variant is not associated with any loss of function.</v>
      </c>
    </row>
    <row r="217" spans="1:3" x14ac:dyDescent="0.25">
      <c r="A217" s="6"/>
      <c r="B217" s="27"/>
    </row>
    <row r="218" spans="1:3" x14ac:dyDescent="0.25">
      <c r="A218" s="6"/>
      <c r="B218" s="27"/>
      <c r="C218" t="s">
        <v>669</v>
      </c>
    </row>
    <row r="219" spans="1:3" x14ac:dyDescent="0.25">
      <c r="A219" s="5"/>
      <c r="B219" s="27"/>
    </row>
    <row r="220" spans="1:3" x14ac:dyDescent="0.25">
      <c r="A220" s="6"/>
      <c r="B220" s="27"/>
      <c r="C220" t="str">
        <f>CONCATENATE( "    &lt;piechart percentage=",B210," /&gt;")</f>
        <v xml:space="preserve">    &lt;piechart percentage= /&gt;</v>
      </c>
    </row>
    <row r="221" spans="1:3" x14ac:dyDescent="0.25">
      <c r="A221" s="6"/>
      <c r="B221" s="27"/>
      <c r="C221" t="str">
        <f>"  &lt;/Genotype&gt;"</f>
        <v xml:space="preserve">  &lt;/Genotype&gt;</v>
      </c>
    </row>
    <row r="222" spans="1:3" x14ac:dyDescent="0.25">
      <c r="A222" s="6"/>
      <c r="B222" s="27"/>
      <c r="C222" t="str">
        <f>"&lt;/GeneAnalysis&gt;"</f>
        <v>&lt;/GeneAnalysis&gt;</v>
      </c>
    </row>
    <row r="223" spans="1:3" s="33" customFormat="1" x14ac:dyDescent="0.25"/>
    <row r="224" spans="1:3" s="33" customFormat="1" x14ac:dyDescent="0.25">
      <c r="A224" s="34"/>
      <c r="B224" s="32"/>
    </row>
    <row r="225" spans="1:3" x14ac:dyDescent="0.25">
      <c r="A225" s="6" t="s">
        <v>4</v>
      </c>
      <c r="B225" s="27" t="s">
        <v>335</v>
      </c>
      <c r="C225" t="str">
        <f>CONCATENATE("&lt;GeneAnalysis gene=",CHAR(34),B225,CHAR(34)," interval=",CHAR(34),B226,CHAR(34),"&gt; ")</f>
        <v xml:space="preserve">&lt;GeneAnalysis gene="CHRNA3" interval="NC_000015.10:g.78593052_78621295"&gt; </v>
      </c>
    </row>
    <row r="226" spans="1:3" x14ac:dyDescent="0.25">
      <c r="A226" s="6" t="s">
        <v>23</v>
      </c>
      <c r="B226" s="27" t="s">
        <v>336</v>
      </c>
    </row>
    <row r="227" spans="1:3" x14ac:dyDescent="0.25">
      <c r="A227" s="6" t="s">
        <v>24</v>
      </c>
      <c r="B227" s="27" t="s">
        <v>332</v>
      </c>
      <c r="C227" t="str">
        <f>CONCATENATE("# What are some common mutations of ",B225,"?")</f>
        <v># What are some common mutations of CHRNA3?</v>
      </c>
    </row>
    <row r="228" spans="1:3" x14ac:dyDescent="0.25">
      <c r="A228" s="6" t="s">
        <v>20</v>
      </c>
      <c r="B228" s="27" t="s">
        <v>21</v>
      </c>
      <c r="C228" t="s">
        <v>13</v>
      </c>
    </row>
    <row r="229" spans="1:3" x14ac:dyDescent="0.25">
      <c r="B229" s="27"/>
      <c r="C229" t="str">
        <f>CONCATENATE("There are ",B227," well-known variants in ",B225,": ",B236," and ",B242,".")</f>
        <v>There are two well-known variants in CHRNA3: [C78606381T](https://www.ncbi.nlm.nih.gov/projects/SNP/snp_ref.cgi?rs=12914385) and [C645T](https://www.ncbi.nlm.nih.gov/clinvar/variation/17503/).</v>
      </c>
    </row>
    <row r="230" spans="1:3" x14ac:dyDescent="0.25">
      <c r="B230" s="27"/>
    </row>
    <row r="231" spans="1:3" x14ac:dyDescent="0.25">
      <c r="A231" s="6"/>
      <c r="B231" s="27"/>
      <c r="C231" t="str">
        <f>CONCATENATE("&lt;# ",B233," #&gt;")</f>
        <v>&lt;# C78606381T #&gt;</v>
      </c>
    </row>
    <row r="232" spans="1:3" x14ac:dyDescent="0.25">
      <c r="A232" s="6" t="s">
        <v>25</v>
      </c>
      <c r="B232" s="1" t="s">
        <v>337</v>
      </c>
      <c r="C232" t="str">
        <f>CONCATENATE("  &lt;Variant hgvs=",CHAR(34),B232,CHAR(34)," name=",CHAR(34),B233,CHAR(34),"&gt; ")</f>
        <v xml:space="preserve">  &lt;Variant hgvs="NC_000015.10:g.78606381C&gt;T" name="C78606381T"&gt; </v>
      </c>
    </row>
    <row r="233" spans="1:3" x14ac:dyDescent="0.25">
      <c r="A233" s="5" t="s">
        <v>26</v>
      </c>
      <c r="B233" s="30" t="s">
        <v>339</v>
      </c>
    </row>
    <row r="234" spans="1:3" x14ac:dyDescent="0.25">
      <c r="A234" s="5" t="s">
        <v>27</v>
      </c>
      <c r="B234" s="27" t="s">
        <v>207</v>
      </c>
      <c r="C234" t="str">
        <f>CONCATENATE("    This variant is a change at a specific point in the ",B225," gene from ",B234," to ",B235," resulting in incorrect ",B228,"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35" spans="1:3" x14ac:dyDescent="0.25">
      <c r="A235" s="5" t="s">
        <v>28</v>
      </c>
      <c r="B235" s="27" t="s">
        <v>33</v>
      </c>
      <c r="C235" t="s">
        <v>13</v>
      </c>
    </row>
    <row r="236" spans="1:3" x14ac:dyDescent="0.25">
      <c r="A236" s="5" t="s">
        <v>36</v>
      </c>
      <c r="B236" s="30" t="s">
        <v>341</v>
      </c>
      <c r="C236" t="str">
        <f>"  &lt;/Variant&gt;"</f>
        <v xml:space="preserve">  &lt;/Variant&gt;</v>
      </c>
    </row>
    <row r="237" spans="1:3" x14ac:dyDescent="0.25">
      <c r="B237" s="27"/>
      <c r="C237" t="str">
        <f>CONCATENATE("&lt;# ",B239," #&gt;")</f>
        <v>&lt;# C645T  #&gt;</v>
      </c>
    </row>
    <row r="238" spans="1:3" x14ac:dyDescent="0.25">
      <c r="A238" s="6" t="s">
        <v>25</v>
      </c>
      <c r="B238" s="1" t="s">
        <v>338</v>
      </c>
      <c r="C238" t="str">
        <f>CONCATENATE("  &lt;Variant hgvs=",CHAR(34),B238,CHAR(34)," name=",CHAR(34),B239,CHAR(34),"&gt; ")</f>
        <v xml:space="preserve">  &lt;Variant hgvs="NC_000015.10:g.78601997G&gt;A" name="C645T "&gt; </v>
      </c>
    </row>
    <row r="239" spans="1:3" x14ac:dyDescent="0.25">
      <c r="A239" s="5" t="s">
        <v>26</v>
      </c>
      <c r="B239" s="30" t="s">
        <v>340</v>
      </c>
    </row>
    <row r="240" spans="1:3" x14ac:dyDescent="0.25">
      <c r="A240" s="5" t="s">
        <v>27</v>
      </c>
      <c r="B240" s="27" t="s">
        <v>34</v>
      </c>
      <c r="C240" t="str">
        <f>CONCATENATE("    This variant is a change at a specific point in the ",B225," gene from ",B240," to ",B241," resulting in incorrect ",B228,"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 spans="1:3" x14ac:dyDescent="0.25">
      <c r="A241" s="5" t="s">
        <v>28</v>
      </c>
      <c r="B241" s="27" t="s">
        <v>61</v>
      </c>
    </row>
    <row r="242" spans="1:3" x14ac:dyDescent="0.25">
      <c r="A242" s="6" t="s">
        <v>36</v>
      </c>
      <c r="B242" s="30" t="s">
        <v>351</v>
      </c>
      <c r="C242" t="str">
        <f>"  &lt;/Variant&gt;"</f>
        <v xml:space="preserve">  &lt;/Variant&gt;</v>
      </c>
    </row>
    <row r="243" spans="1:3" s="33" customFormat="1" x14ac:dyDescent="0.25">
      <c r="A243" s="31"/>
      <c r="B243" s="32"/>
    </row>
    <row r="244" spans="1:3" s="33" customFormat="1" x14ac:dyDescent="0.25">
      <c r="A244" s="31"/>
      <c r="B244" s="32"/>
      <c r="C244" t="str">
        <f>C231</f>
        <v>&lt;# C78606381T #&gt;</v>
      </c>
    </row>
    <row r="245" spans="1:3" x14ac:dyDescent="0.25">
      <c r="A245" s="5" t="s">
        <v>35</v>
      </c>
      <c r="B245" s="40" t="s">
        <v>342</v>
      </c>
      <c r="C245" t="str">
        <f>CONCATENATE("  &lt;Genotype hgvs=",CHAR(34),B245,B246,";",B247,CHAR(34)," name=",CHAR(34),B233,CHAR(34),"&gt; ")</f>
        <v xml:space="preserve">  &lt;Genotype hgvs="NC_000015.10:g.[78606381C&gt;T];[78606381=]" name="C78606381T"&gt; </v>
      </c>
    </row>
    <row r="246" spans="1:3" x14ac:dyDescent="0.25">
      <c r="A246" s="5" t="s">
        <v>36</v>
      </c>
      <c r="B246" s="27" t="s">
        <v>343</v>
      </c>
    </row>
    <row r="247" spans="1:3" x14ac:dyDescent="0.25">
      <c r="A247" s="5" t="s">
        <v>27</v>
      </c>
      <c r="B247" s="27" t="s">
        <v>344</v>
      </c>
      <c r="C247" t="s">
        <v>667</v>
      </c>
    </row>
    <row r="248" spans="1:3" x14ac:dyDescent="0.25">
      <c r="A248" s="5" t="s">
        <v>40</v>
      </c>
      <c r="B248" s="27" t="str">
        <f>CONCATENATE("People with this variant have one copy of the ",B236,"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8" t="s">
        <v>13</v>
      </c>
    </row>
    <row r="249" spans="1:3" x14ac:dyDescent="0.25">
      <c r="A249" s="6" t="s">
        <v>41</v>
      </c>
      <c r="B249" s="27" t="s">
        <v>216</v>
      </c>
      <c r="C249" t="str">
        <f>CONCATENATE("    ",B248)</f>
        <v xml:space="preserve">    People with this variant have one copy of the [C78606381T](https://www.ncbi.nlm.nih.gov/projects/SNP/snp_ref.cgi?rs=12914385) variant. This substitution of a single nucleotide is known as a missense mutation.</v>
      </c>
    </row>
    <row r="250" spans="1:3" x14ac:dyDescent="0.25">
      <c r="A250" s="6" t="s">
        <v>42</v>
      </c>
      <c r="B250" s="27">
        <v>37.9</v>
      </c>
    </row>
    <row r="251" spans="1:3" x14ac:dyDescent="0.25">
      <c r="A251" s="5"/>
      <c r="B251" s="27"/>
      <c r="C251" t="s">
        <v>668</v>
      </c>
    </row>
    <row r="252" spans="1:3" x14ac:dyDescent="0.25">
      <c r="A252" s="6"/>
      <c r="B252" s="27"/>
    </row>
    <row r="253" spans="1:3" x14ac:dyDescent="0.25">
      <c r="A253" s="6"/>
      <c r="B253" s="27"/>
      <c r="C253" t="str">
        <f>CONCATENATE("    ",B249)</f>
        <v xml:space="preserve">    You are in the Mild Loss of Function category. See below for more information.</v>
      </c>
    </row>
    <row r="254" spans="1:3" x14ac:dyDescent="0.25">
      <c r="A254" s="6"/>
      <c r="B254" s="27"/>
    </row>
    <row r="255" spans="1:3" x14ac:dyDescent="0.25">
      <c r="A255" s="6"/>
      <c r="B255" s="27"/>
      <c r="C255" t="s">
        <v>669</v>
      </c>
    </row>
    <row r="256" spans="1:3" x14ac:dyDescent="0.25">
      <c r="A256" s="5"/>
      <c r="B256" s="27"/>
    </row>
    <row r="257" spans="1:3" x14ac:dyDescent="0.25">
      <c r="A257" s="5"/>
      <c r="B257" s="27"/>
      <c r="C257" t="str">
        <f>CONCATENATE( "    &lt;piechart percentage=",B250," /&gt;")</f>
        <v xml:space="preserve">    &lt;piechart percentage=37.9 /&gt;</v>
      </c>
    </row>
    <row r="258" spans="1:3" x14ac:dyDescent="0.25">
      <c r="A258" s="5"/>
      <c r="B258" s="27"/>
      <c r="C258" t="str">
        <f>"  &lt;/Genotype&gt;"</f>
        <v xml:space="preserve">  &lt;/Genotype&gt;</v>
      </c>
    </row>
    <row r="259" spans="1:3" x14ac:dyDescent="0.25">
      <c r="A259" s="5" t="s">
        <v>43</v>
      </c>
      <c r="B259" s="27" t="s">
        <v>345</v>
      </c>
      <c r="C259" t="str">
        <f>CONCATENATE("  &lt;Genotype hgvs=",CHAR(34),B245,B246,";",B246,CHAR(34)," name=",CHAR(34),B233,CHAR(34),"&gt; ")</f>
        <v xml:space="preserve">  &lt;Genotype hgvs="NC_000015.10:g.[78606381C&gt;T];[78606381C&gt;T]" name="C78606381T"&gt; </v>
      </c>
    </row>
    <row r="260" spans="1:3" x14ac:dyDescent="0.25">
      <c r="A260" s="6" t="s">
        <v>44</v>
      </c>
      <c r="B260" s="27" t="s">
        <v>191</v>
      </c>
      <c r="C260" t="s">
        <v>13</v>
      </c>
    </row>
    <row r="261" spans="1:3" x14ac:dyDescent="0.25">
      <c r="A261" s="6" t="s">
        <v>42</v>
      </c>
      <c r="B261" s="27">
        <v>15.9</v>
      </c>
      <c r="C261" t="s">
        <v>667</v>
      </c>
    </row>
    <row r="262" spans="1:3" x14ac:dyDescent="0.25">
      <c r="A262" s="6"/>
      <c r="B262" s="27"/>
    </row>
    <row r="263" spans="1:3" x14ac:dyDescent="0.25">
      <c r="A263" s="5"/>
      <c r="B263" s="27"/>
      <c r="C263" t="str">
        <f>CONCATENATE("    ",B259)</f>
        <v xml:space="preserve">    People with this variant have two copies of the [C78606381T](https://www.ncbi.nlm.nih.gov/projects/SNP/snp_ref.cgi?rs=12914385) variant. This substitution of a single nucleotide is known as a missense mutation.
</v>
      </c>
    </row>
    <row r="264" spans="1:3" x14ac:dyDescent="0.25">
      <c r="A264" s="6"/>
      <c r="B264" s="27"/>
    </row>
    <row r="265" spans="1:3" x14ac:dyDescent="0.25">
      <c r="A265" s="6"/>
      <c r="B265" s="27"/>
      <c r="C265" t="s">
        <v>668</v>
      </c>
    </row>
    <row r="266" spans="1:3" x14ac:dyDescent="0.25">
      <c r="A266" s="6"/>
      <c r="B266" s="27"/>
    </row>
    <row r="267" spans="1:3" x14ac:dyDescent="0.25">
      <c r="A267" s="6"/>
      <c r="B267" s="27"/>
      <c r="C267" t="str">
        <f>CONCATENATE("    ",B260)</f>
        <v xml:space="preserve">    You are in the Moderate Loss of Function category. See below for more information.</v>
      </c>
    </row>
    <row r="268" spans="1:3" x14ac:dyDescent="0.25">
      <c r="A268" s="6"/>
      <c r="B268" s="27"/>
    </row>
    <row r="269" spans="1:3" x14ac:dyDescent="0.25">
      <c r="A269" s="5"/>
      <c r="B269" s="27"/>
      <c r="C269" t="s">
        <v>669</v>
      </c>
    </row>
    <row r="270" spans="1:3" x14ac:dyDescent="0.25">
      <c r="A270" s="5"/>
      <c r="B270" s="27"/>
    </row>
    <row r="271" spans="1:3" x14ac:dyDescent="0.25">
      <c r="A271" s="5"/>
      <c r="B271" s="27"/>
      <c r="C271" t="str">
        <f>CONCATENATE( "    &lt;piechart percentage=",B261," /&gt;")</f>
        <v xml:space="preserve">    &lt;piechart percentage=15.9 /&gt;</v>
      </c>
    </row>
    <row r="272" spans="1:3" x14ac:dyDescent="0.25">
      <c r="A272" s="5"/>
      <c r="B272" s="27"/>
      <c r="C272" t="str">
        <f>"  &lt;/Genotype&gt;"</f>
        <v xml:space="preserve">  &lt;/Genotype&gt;</v>
      </c>
    </row>
    <row r="273" spans="1:3" x14ac:dyDescent="0.25">
      <c r="A273" s="5" t="s">
        <v>45</v>
      </c>
      <c r="B273" s="27" t="str">
        <f>CONCATENATE("Your ",B225," gene has no variants. A normal gene is referred to as a ",CHAR(34),"wild-type",CHAR(34)," gene.")</f>
        <v>Your CHRNA3 gene has no variants. A normal gene is referred to as a "wild-type" gene.</v>
      </c>
      <c r="C273" t="str">
        <f>CONCATENATE("  &lt;Genotype hgvs=",CHAR(34),B245,B247,";",B247,CHAR(34)," name=",CHAR(34),B233,CHAR(34),"&gt; ")</f>
        <v xml:space="preserve">  &lt;Genotype hgvs="NC_000015.10:g.[78606381=];[78606381=]" name="C78606381T"&gt; </v>
      </c>
    </row>
    <row r="274" spans="1:3" x14ac:dyDescent="0.25">
      <c r="A274" s="6" t="s">
        <v>46</v>
      </c>
      <c r="B274" s="27" t="s">
        <v>147</v>
      </c>
      <c r="C274" t="s">
        <v>13</v>
      </c>
    </row>
    <row r="275" spans="1:3" x14ac:dyDescent="0.25">
      <c r="A275" s="6" t="s">
        <v>42</v>
      </c>
      <c r="B275" s="27">
        <v>46.2</v>
      </c>
      <c r="C275" t="s">
        <v>667</v>
      </c>
    </row>
    <row r="276" spans="1:3" x14ac:dyDescent="0.25">
      <c r="A276" s="5"/>
      <c r="B276" s="27"/>
    </row>
    <row r="277" spans="1:3" x14ac:dyDescent="0.25">
      <c r="A277" s="6"/>
      <c r="B277" s="27"/>
      <c r="C277" t="str">
        <f>CONCATENATE("    ",B273)</f>
        <v xml:space="preserve">    Your CHRNA3 gene has no variants. A normal gene is referred to as a "wild-type" gene.</v>
      </c>
    </row>
    <row r="278" spans="1:3" x14ac:dyDescent="0.25">
      <c r="A278" s="6"/>
      <c r="B278" s="27"/>
    </row>
    <row r="279" spans="1:3" x14ac:dyDescent="0.25">
      <c r="A279" s="6"/>
      <c r="B279" s="27"/>
      <c r="C279" t="s">
        <v>668</v>
      </c>
    </row>
    <row r="280" spans="1:3" x14ac:dyDescent="0.25">
      <c r="A280" s="6"/>
      <c r="B280" s="27"/>
    </row>
    <row r="281" spans="1:3" x14ac:dyDescent="0.25">
      <c r="A281" s="6"/>
      <c r="B281" s="27"/>
      <c r="C281" t="str">
        <f>CONCATENATE("    ",B274)</f>
        <v xml:space="preserve">    This variant is not associated with increased risk.</v>
      </c>
    </row>
    <row r="282" spans="1:3" x14ac:dyDescent="0.25">
      <c r="A282" s="5"/>
      <c r="B282" s="27"/>
    </row>
    <row r="283" spans="1:3" x14ac:dyDescent="0.25">
      <c r="A283" s="5"/>
      <c r="B283" s="27"/>
      <c r="C283" t="s">
        <v>669</v>
      </c>
    </row>
    <row r="284" spans="1:3" x14ac:dyDescent="0.25">
      <c r="A284" s="5"/>
      <c r="B284" s="27"/>
    </row>
    <row r="285" spans="1:3" x14ac:dyDescent="0.25">
      <c r="A285" s="5"/>
      <c r="B285" s="27"/>
      <c r="C285" t="str">
        <f>CONCATENATE( "    &lt;piechart percentage=",B275," /&gt;")</f>
        <v xml:space="preserve">    &lt;piechart percentage=46.2 /&gt;</v>
      </c>
    </row>
    <row r="286" spans="1:3" x14ac:dyDescent="0.25">
      <c r="A286" s="5"/>
      <c r="B286" s="27"/>
      <c r="C286" t="str">
        <f>"  &lt;/Genotype&gt;"</f>
        <v xml:space="preserve">  &lt;/Genotype&gt;</v>
      </c>
    </row>
    <row r="287" spans="1:3" x14ac:dyDescent="0.25">
      <c r="A287" s="5"/>
      <c r="B287" s="27"/>
      <c r="C287" t="str">
        <f>C237</f>
        <v>&lt;# C645T  #&gt;</v>
      </c>
    </row>
    <row r="288" spans="1:3" x14ac:dyDescent="0.25">
      <c r="A288" s="5" t="s">
        <v>35</v>
      </c>
      <c r="B288" s="1" t="s">
        <v>235</v>
      </c>
      <c r="C288" t="str">
        <f>CONCATENATE("  &lt;Genotype hgvs=",CHAR(34),B288,B289,";",B290,CHAR(34)," name=",CHAR(34),B239,CHAR(34),"&gt; ")</f>
        <v xml:space="preserve">  &lt;Genotype hgvs="NC_000017.11:g.[30237328T&gt;C];[30237328=]" name="C645T "&gt; </v>
      </c>
    </row>
    <row r="289" spans="1:3" x14ac:dyDescent="0.25">
      <c r="A289" s="5" t="s">
        <v>36</v>
      </c>
      <c r="B289" s="27" t="s">
        <v>255</v>
      </c>
    </row>
    <row r="290" spans="1:3" x14ac:dyDescent="0.25">
      <c r="A290" s="5" t="s">
        <v>27</v>
      </c>
      <c r="B290" s="27" t="s">
        <v>256</v>
      </c>
      <c r="C290" t="s">
        <v>667</v>
      </c>
    </row>
    <row r="291" spans="1:3" x14ac:dyDescent="0.25">
      <c r="A291" s="5" t="s">
        <v>40</v>
      </c>
      <c r="B291" s="27" t="str">
        <f>CONCATENATE("People with this variant have one copy of the ",B242," variant. This substitution of a single nucleotide is known as a missense mutation.")</f>
        <v>People with this variant have one copy of the [C645T](https://www.ncbi.nlm.nih.gov/clinvar/variation/17503/) variant. This substitution of a single nucleotide is known as a missense mutation.</v>
      </c>
      <c r="C291" t="s">
        <v>13</v>
      </c>
    </row>
    <row r="292" spans="1:3" x14ac:dyDescent="0.25">
      <c r="A292" s="6" t="s">
        <v>41</v>
      </c>
      <c r="B292" s="27" t="s">
        <v>216</v>
      </c>
      <c r="C292" t="str">
        <f>CONCATENATE("    ",B291)</f>
        <v xml:space="preserve">    People with this variant have one copy of the [C645T](https://www.ncbi.nlm.nih.gov/clinvar/variation/17503/) variant. This substitution of a single nucleotide is known as a missense mutation.</v>
      </c>
    </row>
    <row r="293" spans="1:3" x14ac:dyDescent="0.25">
      <c r="A293" s="6" t="s">
        <v>42</v>
      </c>
      <c r="B293" s="27">
        <v>39.700000000000003</v>
      </c>
    </row>
    <row r="294" spans="1:3" x14ac:dyDescent="0.25">
      <c r="A294" s="5"/>
      <c r="B294" s="27"/>
      <c r="C294" t="s">
        <v>668</v>
      </c>
    </row>
    <row r="295" spans="1:3" x14ac:dyDescent="0.25">
      <c r="A295" s="6"/>
      <c r="B295" s="27"/>
    </row>
    <row r="296" spans="1:3" x14ac:dyDescent="0.25">
      <c r="A296" s="6"/>
      <c r="B296" s="27"/>
      <c r="C296" t="str">
        <f>CONCATENATE("    ",B292)</f>
        <v xml:space="preserve">    You are in the Mild Loss of Function category. See below for more information.</v>
      </c>
    </row>
    <row r="297" spans="1:3" x14ac:dyDescent="0.25">
      <c r="A297" s="6"/>
      <c r="B297" s="27"/>
    </row>
    <row r="298" spans="1:3" x14ac:dyDescent="0.25">
      <c r="A298" s="6"/>
      <c r="B298" s="27"/>
      <c r="C298" t="s">
        <v>669</v>
      </c>
    </row>
    <row r="299" spans="1:3" x14ac:dyDescent="0.25">
      <c r="A299" s="5"/>
      <c r="B299" s="27"/>
    </row>
    <row r="300" spans="1:3" x14ac:dyDescent="0.25">
      <c r="A300" s="5"/>
      <c r="B300" s="27"/>
      <c r="C300" t="str">
        <f>CONCATENATE( "    &lt;piechart percentage=",B293," /&gt;")</f>
        <v xml:space="preserve">    &lt;piechart percentage=39.7 /&gt;</v>
      </c>
    </row>
    <row r="301" spans="1:3" x14ac:dyDescent="0.25">
      <c r="A301" s="5"/>
      <c r="B301" s="27"/>
      <c r="C301" t="str">
        <f>"  &lt;/Genotype&gt;"</f>
        <v xml:space="preserve">  &lt;/Genotype&gt;</v>
      </c>
    </row>
    <row r="302" spans="1:3" x14ac:dyDescent="0.25">
      <c r="A302" s="5" t="s">
        <v>43</v>
      </c>
      <c r="B302" s="27" t="str">
        <f>CONCATENATE("People with this variant have two copies of the ",B242," variant. This substitution of a single nucleotide is known as a missense mutation.")</f>
        <v>People with this variant have two copies of the [C645T](https://www.ncbi.nlm.nih.gov/clinvar/variation/17503/) variant. This substitution of a single nucleotide is known as a missense mutation.</v>
      </c>
      <c r="C302" t="str">
        <f>CONCATENATE("  &lt;Genotype hgvs=",CHAR(34),B288,B289,";",B289,CHAR(34)," name=",CHAR(34),B239,CHAR(34),"&gt; ")</f>
        <v xml:space="preserve">  &lt;Genotype hgvs="NC_000017.11:g.[30237328T&gt;C];[30237328T&gt;C]" name="C645T "&gt; </v>
      </c>
    </row>
    <row r="303" spans="1:3" x14ac:dyDescent="0.25">
      <c r="A303" s="6" t="s">
        <v>44</v>
      </c>
      <c r="B303" s="27" t="s">
        <v>191</v>
      </c>
      <c r="C303" t="s">
        <v>13</v>
      </c>
    </row>
    <row r="304" spans="1:3" x14ac:dyDescent="0.25">
      <c r="A304" s="6" t="s">
        <v>42</v>
      </c>
      <c r="B304" s="27">
        <v>42.9</v>
      </c>
      <c r="C304" t="s">
        <v>667</v>
      </c>
    </row>
    <row r="305" spans="1:3" x14ac:dyDescent="0.25">
      <c r="A305" s="6"/>
      <c r="B305" s="27"/>
    </row>
    <row r="306" spans="1:3" x14ac:dyDescent="0.25">
      <c r="A306" s="5"/>
      <c r="B306" s="27"/>
      <c r="C306" t="str">
        <f>CONCATENATE("    ",B302)</f>
        <v xml:space="preserve">    People with this variant have two copies of the [C645T](https://www.ncbi.nlm.nih.gov/clinvar/variation/17503/) variant. This substitution of a single nucleotide is known as a missense mutation.</v>
      </c>
    </row>
    <row r="307" spans="1:3" x14ac:dyDescent="0.25">
      <c r="A307" s="6"/>
      <c r="B307" s="27"/>
    </row>
    <row r="308" spans="1:3" x14ac:dyDescent="0.25">
      <c r="A308" s="6"/>
      <c r="B308" s="27"/>
      <c r="C308" t="s">
        <v>668</v>
      </c>
    </row>
    <row r="309" spans="1:3" x14ac:dyDescent="0.25">
      <c r="A309" s="6"/>
      <c r="B309" s="27"/>
    </row>
    <row r="310" spans="1:3" x14ac:dyDescent="0.25">
      <c r="A310" s="6"/>
      <c r="B310" s="27"/>
      <c r="C310" t="str">
        <f>CONCATENATE("    ",B303)</f>
        <v xml:space="preserve">    You are in the Moderate Loss of Function category. See below for more information.</v>
      </c>
    </row>
    <row r="311" spans="1:3" x14ac:dyDescent="0.25">
      <c r="A311" s="6"/>
      <c r="B311" s="27"/>
    </row>
    <row r="312" spans="1:3" x14ac:dyDescent="0.25">
      <c r="A312" s="5"/>
      <c r="B312" s="27"/>
      <c r="C312" t="s">
        <v>669</v>
      </c>
    </row>
    <row r="313" spans="1:3" x14ac:dyDescent="0.25">
      <c r="A313" s="5"/>
      <c r="B313" s="27"/>
    </row>
    <row r="314" spans="1:3" x14ac:dyDescent="0.25">
      <c r="A314" s="5"/>
      <c r="B314" s="27"/>
      <c r="C314" t="str">
        <f>CONCATENATE( "    &lt;piechart percentage=",B304," /&gt;")</f>
        <v xml:space="preserve">    &lt;piechart percentage=42.9 /&gt;</v>
      </c>
    </row>
    <row r="315" spans="1:3" x14ac:dyDescent="0.25">
      <c r="A315" s="5"/>
      <c r="B315" s="27"/>
      <c r="C315" t="str">
        <f>"  &lt;/Genotype&gt;"</f>
        <v xml:space="preserve">  &lt;/Genotype&gt;</v>
      </c>
    </row>
    <row r="316" spans="1:3" x14ac:dyDescent="0.25">
      <c r="A316" s="5" t="s">
        <v>45</v>
      </c>
      <c r="B316" s="27" t="str">
        <f>CONCATENATE("Your ",B225," gene has no variants. A normal gene is referred to as a ",CHAR(34),"wild-type",CHAR(34)," gene.")</f>
        <v>Your CHRNA3 gene has no variants. A normal gene is referred to as a "wild-type" gene.</v>
      </c>
      <c r="C316" t="str">
        <f>CONCATENATE("  &lt;Genotype hgvs=",CHAR(34),B288,B290,";",B290,CHAR(34)," name=",CHAR(34),B239,CHAR(34),"&gt; ")</f>
        <v xml:space="preserve">  &lt;Genotype hgvs="NC_000017.11:g.[30237328=];[30237328=]" name="C645T "&gt; </v>
      </c>
    </row>
    <row r="317" spans="1:3" x14ac:dyDescent="0.25">
      <c r="A317" s="6" t="s">
        <v>46</v>
      </c>
      <c r="B317" s="27" t="s">
        <v>147</v>
      </c>
      <c r="C317" t="s">
        <v>13</v>
      </c>
    </row>
    <row r="318" spans="1:3" x14ac:dyDescent="0.25">
      <c r="A318" s="6" t="s">
        <v>42</v>
      </c>
      <c r="B318" s="27">
        <v>17.399999999999999</v>
      </c>
      <c r="C318" t="s">
        <v>667</v>
      </c>
    </row>
    <row r="319" spans="1:3" x14ac:dyDescent="0.25">
      <c r="A319" s="5"/>
      <c r="B319" s="27"/>
    </row>
    <row r="320" spans="1:3" x14ac:dyDescent="0.25">
      <c r="A320" s="6"/>
      <c r="B320" s="27"/>
      <c r="C320" t="str">
        <f>CONCATENATE("    ",B316)</f>
        <v xml:space="preserve">    Your CHRNA3 gene has no variants. A normal gene is referred to as a "wild-type" gene.</v>
      </c>
    </row>
    <row r="321" spans="1:3" x14ac:dyDescent="0.25">
      <c r="A321" s="6"/>
      <c r="B321" s="27"/>
    </row>
    <row r="322" spans="1:3" x14ac:dyDescent="0.25">
      <c r="A322" s="6"/>
      <c r="B322" s="27"/>
      <c r="C322" t="s">
        <v>668</v>
      </c>
    </row>
    <row r="323" spans="1:3" x14ac:dyDescent="0.25">
      <c r="A323" s="6"/>
      <c r="B323" s="27"/>
    </row>
    <row r="324" spans="1:3" x14ac:dyDescent="0.25">
      <c r="A324" s="6"/>
      <c r="B324" s="27"/>
      <c r="C324" t="str">
        <f>CONCATENATE("    ",B317)</f>
        <v xml:space="preserve">    This variant is not associated with increased risk.</v>
      </c>
    </row>
    <row r="325" spans="1:3" x14ac:dyDescent="0.25">
      <c r="A325" s="5"/>
      <c r="B325" s="27"/>
    </row>
    <row r="326" spans="1:3" x14ac:dyDescent="0.25">
      <c r="A326" s="5"/>
      <c r="B326" s="27"/>
      <c r="C326" t="s">
        <v>669</v>
      </c>
    </row>
    <row r="327" spans="1:3" x14ac:dyDescent="0.25">
      <c r="A327" s="5"/>
      <c r="B327" s="27"/>
    </row>
    <row r="328" spans="1:3" x14ac:dyDescent="0.25">
      <c r="A328" s="5"/>
      <c r="B328" s="27"/>
      <c r="C328" t="str">
        <f>CONCATENATE( "    &lt;piechart percentage=",B318," /&gt;")</f>
        <v xml:space="preserve">    &lt;piechart percentage=17.4 /&gt;</v>
      </c>
    </row>
    <row r="329" spans="1:3" x14ac:dyDescent="0.25">
      <c r="A329" s="5"/>
      <c r="B329" s="27"/>
      <c r="C329" t="str">
        <f>"  &lt;/Genotype&gt;"</f>
        <v xml:space="preserve">  &lt;/Genotype&gt;</v>
      </c>
    </row>
    <row r="330" spans="1:3" x14ac:dyDescent="0.25">
      <c r="A330" s="5" t="s">
        <v>47</v>
      </c>
      <c r="B330" s="27" t="str">
        <f>CONCATENATE("Your ",B225," gene has an unknown variant.")</f>
        <v>Your CHRNA3 gene has an unknown variant.</v>
      </c>
      <c r="C330" t="str">
        <f>CONCATENATE("  &lt;Genotype hgvs=",CHAR(34),"unknown",CHAR(34),"&gt; ")</f>
        <v xml:space="preserve">  &lt;Genotype hgvs="unknown"&gt; </v>
      </c>
    </row>
    <row r="331" spans="1:3" x14ac:dyDescent="0.25">
      <c r="A331" s="6" t="s">
        <v>47</v>
      </c>
      <c r="B331" s="27" t="s">
        <v>149</v>
      </c>
      <c r="C331" t="s">
        <v>13</v>
      </c>
    </row>
    <row r="332" spans="1:3" x14ac:dyDescent="0.25">
      <c r="A332" s="6" t="s">
        <v>42</v>
      </c>
      <c r="B332" s="27"/>
      <c r="C332" t="s">
        <v>667</v>
      </c>
    </row>
    <row r="333" spans="1:3" x14ac:dyDescent="0.25">
      <c r="A333" s="6"/>
      <c r="B333" s="27"/>
    </row>
    <row r="334" spans="1:3" x14ac:dyDescent="0.25">
      <c r="A334" s="6"/>
      <c r="B334" s="27"/>
      <c r="C334" t="str">
        <f>CONCATENATE("    ",B330)</f>
        <v xml:space="preserve">    Your CHRNA3 gene has an unknown variant.</v>
      </c>
    </row>
    <row r="335" spans="1:3" x14ac:dyDescent="0.25">
      <c r="A335" s="6"/>
      <c r="B335" s="27"/>
    </row>
    <row r="336" spans="1:3" x14ac:dyDescent="0.25">
      <c r="A336" s="6"/>
      <c r="B336" s="27"/>
      <c r="C336" t="s">
        <v>668</v>
      </c>
    </row>
    <row r="337" spans="1:3" x14ac:dyDescent="0.25">
      <c r="A337" s="6"/>
      <c r="B337" s="27"/>
    </row>
    <row r="338" spans="1:3" x14ac:dyDescent="0.25">
      <c r="A338" s="5"/>
      <c r="B338" s="27"/>
      <c r="C338" t="str">
        <f>CONCATENATE("    ",B331)</f>
        <v xml:space="preserve">    The effect is unknown.</v>
      </c>
    </row>
    <row r="339" spans="1:3" x14ac:dyDescent="0.25">
      <c r="A339" s="6"/>
      <c r="B339" s="27"/>
    </row>
    <row r="340" spans="1:3" x14ac:dyDescent="0.25">
      <c r="A340" s="5"/>
      <c r="B340" s="27"/>
      <c r="C340" t="s">
        <v>669</v>
      </c>
    </row>
    <row r="341" spans="1:3" x14ac:dyDescent="0.25">
      <c r="A341" s="5"/>
      <c r="B341" s="27"/>
    </row>
    <row r="342" spans="1:3" x14ac:dyDescent="0.25">
      <c r="A342" s="5"/>
      <c r="B342" s="27"/>
      <c r="C342" t="str">
        <f>CONCATENATE( "    &lt;piechart percentage=",B332," /&gt;")</f>
        <v xml:space="preserve">    &lt;piechart percentage= /&gt;</v>
      </c>
    </row>
    <row r="343" spans="1:3" x14ac:dyDescent="0.25">
      <c r="A343" s="5"/>
      <c r="B343" s="27"/>
      <c r="C343" t="str">
        <f>"  &lt;/Genotype&gt;"</f>
        <v xml:space="preserve">  &lt;/Genotype&gt;</v>
      </c>
    </row>
    <row r="344" spans="1:3" x14ac:dyDescent="0.25">
      <c r="A344" s="5" t="s">
        <v>45</v>
      </c>
      <c r="B344" s="27" t="str">
        <f>CONCATENATE("Your ",B225," gene has no variants. A normal gene is referred to as a ",CHAR(34),"wild-type",CHAR(34)," gene.")</f>
        <v>Your CHRNA3 gene has no variants. A normal gene is referred to as a "wild-type" gene.</v>
      </c>
      <c r="C344" t="str">
        <f>CONCATENATE("  &lt;Genotype hgvs=",CHAR(34),"wild-type",CHAR(34),"&gt;")</f>
        <v xml:space="preserve">  &lt;Genotype hgvs="wild-type"&gt;</v>
      </c>
    </row>
    <row r="345" spans="1:3" x14ac:dyDescent="0.25">
      <c r="A345" s="6" t="s">
        <v>46</v>
      </c>
      <c r="B345" s="27" t="s">
        <v>217</v>
      </c>
      <c r="C345" t="s">
        <v>13</v>
      </c>
    </row>
    <row r="346" spans="1:3" x14ac:dyDescent="0.25">
      <c r="A346" s="6" t="s">
        <v>42</v>
      </c>
      <c r="B346" s="27"/>
      <c r="C346" t="s">
        <v>667</v>
      </c>
    </row>
    <row r="347" spans="1:3" x14ac:dyDescent="0.25">
      <c r="A347" s="6"/>
      <c r="B347" s="27"/>
    </row>
    <row r="348" spans="1:3" x14ac:dyDescent="0.25">
      <c r="A348" s="6"/>
      <c r="B348" s="27"/>
      <c r="C348" t="str">
        <f>CONCATENATE("    ",B344)</f>
        <v xml:space="preserve">    Your CHRNA3 gene has no variants. A normal gene is referred to as a "wild-type" gene.</v>
      </c>
    </row>
    <row r="349" spans="1:3" x14ac:dyDescent="0.25">
      <c r="A349" s="6"/>
      <c r="B349" s="27"/>
    </row>
    <row r="350" spans="1:3" x14ac:dyDescent="0.25">
      <c r="A350" s="6"/>
      <c r="B350" s="27"/>
      <c r="C350" t="s">
        <v>668</v>
      </c>
    </row>
    <row r="351" spans="1:3" x14ac:dyDescent="0.25">
      <c r="A351" s="6"/>
      <c r="B351" s="27"/>
    </row>
    <row r="352" spans="1:3" x14ac:dyDescent="0.25">
      <c r="A352" s="6"/>
      <c r="B352" s="27"/>
      <c r="C352" t="str">
        <f>CONCATENATE("    ",B345)</f>
        <v xml:space="preserve">    Your variant is not associated with any loss of function.</v>
      </c>
    </row>
    <row r="353" spans="1:3" x14ac:dyDescent="0.25">
      <c r="A353" s="6"/>
      <c r="B353" s="27"/>
    </row>
    <row r="354" spans="1:3" x14ac:dyDescent="0.25">
      <c r="A354" s="6"/>
      <c r="B354" s="27"/>
      <c r="C354" t="s">
        <v>669</v>
      </c>
    </row>
    <row r="355" spans="1:3" x14ac:dyDescent="0.25">
      <c r="A355" s="5"/>
      <c r="B355" s="27"/>
    </row>
    <row r="356" spans="1:3" x14ac:dyDescent="0.25">
      <c r="A356" s="6"/>
      <c r="B356" s="27"/>
      <c r="C356" t="str">
        <f>CONCATENATE( "    &lt;piechart percentage=",B346," /&gt;")</f>
        <v xml:space="preserve">    &lt;piechart percentage= /&gt;</v>
      </c>
    </row>
    <row r="357" spans="1:3" x14ac:dyDescent="0.25">
      <c r="A357" s="6"/>
      <c r="B357" s="27"/>
      <c r="C357" t="str">
        <f>"  &lt;/Genotype&gt;"</f>
        <v xml:space="preserve">  &lt;/Genotype&gt;</v>
      </c>
    </row>
    <row r="358" spans="1:3" x14ac:dyDescent="0.25">
      <c r="A358" s="6"/>
      <c r="B358" s="27"/>
      <c r="C358" t="str">
        <f>"&lt;/GeneAnalysis&gt;"</f>
        <v>&lt;/GeneAnalysis&gt;</v>
      </c>
    </row>
    <row r="359" spans="1:3" s="33" customFormat="1" x14ac:dyDescent="0.25"/>
    <row r="360" spans="1:3" s="33" customFormat="1" x14ac:dyDescent="0.25">
      <c r="A360" s="34"/>
      <c r="B360" s="32"/>
    </row>
    <row r="361" spans="1:3" x14ac:dyDescent="0.25">
      <c r="A361" s="6" t="s">
        <v>4</v>
      </c>
      <c r="B361" s="27" t="s">
        <v>335</v>
      </c>
      <c r="C361" t="str">
        <f>CONCATENATE("&lt;GeneAnalysis gene=",CHAR(34),B361,CHAR(34)," interval=",CHAR(34),B362,CHAR(34),"&gt; ")</f>
        <v xml:space="preserve">&lt;GeneAnalysis gene="CHRNA3" interval="NC_000015.10:g.78593052_78621295"&gt; </v>
      </c>
    </row>
    <row r="362" spans="1:3" x14ac:dyDescent="0.25">
      <c r="A362" s="6" t="s">
        <v>23</v>
      </c>
      <c r="B362" s="27" t="s">
        <v>336</v>
      </c>
    </row>
    <row r="363" spans="1:3" x14ac:dyDescent="0.25">
      <c r="A363" s="6" t="s">
        <v>24</v>
      </c>
      <c r="B363" s="27" t="s">
        <v>332</v>
      </c>
      <c r="C363" t="str">
        <f>CONCATENATE("# What are some common mutations of ",B361,"?")</f>
        <v># What are some common mutations of CHRNA3?</v>
      </c>
    </row>
    <row r="364" spans="1:3" x14ac:dyDescent="0.25">
      <c r="A364" s="6" t="s">
        <v>20</v>
      </c>
      <c r="B364" s="27" t="s">
        <v>21</v>
      </c>
      <c r="C364" t="s">
        <v>13</v>
      </c>
    </row>
    <row r="365" spans="1:3" x14ac:dyDescent="0.25">
      <c r="B365" s="27"/>
      <c r="C365" t="str">
        <f>CONCATENATE("There are ",B363," well-known variants in ",B361,": ",B372," and ",B378,".")</f>
        <v>There are two well-known variants in CHRNA3: [C78606381T](https://www.ncbi.nlm.nih.gov/projects/SNP/snp_ref.cgi?rs=12914385) and [C645T](https://www.ncbi.nlm.nih.gov/clinvar/variation/17503/).</v>
      </c>
    </row>
    <row r="366" spans="1:3" x14ac:dyDescent="0.25">
      <c r="B366" s="27"/>
    </row>
    <row r="367" spans="1:3" x14ac:dyDescent="0.25">
      <c r="A367" s="6"/>
      <c r="B367" s="27"/>
      <c r="C367" t="str">
        <f>CONCATENATE("&lt;# ",B369," #&gt;")</f>
        <v>&lt;# C78606381T #&gt;</v>
      </c>
    </row>
    <row r="368" spans="1:3" x14ac:dyDescent="0.25">
      <c r="A368" s="6" t="s">
        <v>25</v>
      </c>
      <c r="B368" s="1" t="s">
        <v>337</v>
      </c>
      <c r="C368" t="str">
        <f>CONCATENATE("  &lt;Variant hgvs=",CHAR(34),B368,CHAR(34)," name=",CHAR(34),B369,CHAR(34),"&gt; ")</f>
        <v xml:space="preserve">  &lt;Variant hgvs="NC_000015.10:g.78606381C&gt;T" name="C78606381T"&gt; </v>
      </c>
    </row>
    <row r="369" spans="1:3" x14ac:dyDescent="0.25">
      <c r="A369" s="5" t="s">
        <v>26</v>
      </c>
      <c r="B369" s="30" t="s">
        <v>339</v>
      </c>
    </row>
    <row r="370" spans="1:3" x14ac:dyDescent="0.25">
      <c r="A370" s="5" t="s">
        <v>27</v>
      </c>
      <c r="B370" s="27" t="s">
        <v>207</v>
      </c>
      <c r="C370" t="str">
        <f>CONCATENATE("    This variant is a change at a specific point in the ",B361," gene from ",B370," to ",B371," resulting in incorrect ",B364,"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371" spans="1:3" x14ac:dyDescent="0.25">
      <c r="A371" s="5" t="s">
        <v>28</v>
      </c>
      <c r="B371" s="27" t="s">
        <v>33</v>
      </c>
      <c r="C371" t="s">
        <v>13</v>
      </c>
    </row>
    <row r="372" spans="1:3" x14ac:dyDescent="0.25">
      <c r="A372" s="5" t="s">
        <v>36</v>
      </c>
      <c r="B372" s="30" t="s">
        <v>341</v>
      </c>
      <c r="C372" t="str">
        <f>"  &lt;/Variant&gt;"</f>
        <v xml:space="preserve">  &lt;/Variant&gt;</v>
      </c>
    </row>
    <row r="373" spans="1:3" x14ac:dyDescent="0.25">
      <c r="B373" s="27"/>
      <c r="C373" t="str">
        <f>CONCATENATE("&lt;# ",B375," #&gt;")</f>
        <v>&lt;# C645T  #&gt;</v>
      </c>
    </row>
    <row r="374" spans="1:3" x14ac:dyDescent="0.25">
      <c r="A374" s="6" t="s">
        <v>25</v>
      </c>
      <c r="B374" s="1" t="s">
        <v>338</v>
      </c>
      <c r="C374" t="str">
        <f>CONCATENATE("  &lt;Variant hgvs=",CHAR(34),B374,CHAR(34)," name=",CHAR(34),B375,CHAR(34),"&gt; ")</f>
        <v xml:space="preserve">  &lt;Variant hgvs="NC_000015.10:g.78601997G&gt;A" name="C645T "&gt; </v>
      </c>
    </row>
    <row r="375" spans="1:3" x14ac:dyDescent="0.25">
      <c r="A375" s="5" t="s">
        <v>26</v>
      </c>
      <c r="B375" s="30" t="s">
        <v>340</v>
      </c>
    </row>
    <row r="376" spans="1:3" x14ac:dyDescent="0.25">
      <c r="A376" s="5" t="s">
        <v>27</v>
      </c>
      <c r="B376" s="27" t="s">
        <v>34</v>
      </c>
      <c r="C376" t="str">
        <f>CONCATENATE("    This variant is a change at a specific point in the ",B361," gene from ",B376," to ",B377," resulting in incorrect ",B364,"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377" spans="1:3" x14ac:dyDescent="0.25">
      <c r="A377" s="5" t="s">
        <v>28</v>
      </c>
      <c r="B377" s="27" t="s">
        <v>61</v>
      </c>
    </row>
    <row r="378" spans="1:3" x14ac:dyDescent="0.25">
      <c r="A378" s="6" t="s">
        <v>36</v>
      </c>
      <c r="B378" s="30" t="s">
        <v>351</v>
      </c>
      <c r="C378" t="str">
        <f>"  &lt;/Variant&gt;"</f>
        <v xml:space="preserve">  &lt;/Variant&gt;</v>
      </c>
    </row>
    <row r="379" spans="1:3" s="33" customFormat="1" x14ac:dyDescent="0.25">
      <c r="A379" s="31"/>
      <c r="B379" s="32"/>
    </row>
    <row r="380" spans="1:3" s="33" customFormat="1" x14ac:dyDescent="0.25">
      <c r="A380" s="31"/>
      <c r="B380" s="32"/>
      <c r="C380" t="str">
        <f>C367</f>
        <v>&lt;# C78606381T #&gt;</v>
      </c>
    </row>
    <row r="381" spans="1:3" x14ac:dyDescent="0.25">
      <c r="A381" s="5" t="s">
        <v>35</v>
      </c>
      <c r="B381" s="40" t="s">
        <v>342</v>
      </c>
      <c r="C381" t="str">
        <f>CONCATENATE("  &lt;Genotype hgvs=",CHAR(34),B381,B382,";",B383,CHAR(34)," name=",CHAR(34),B369,CHAR(34),"&gt; ")</f>
        <v xml:space="preserve">  &lt;Genotype hgvs="NC_000015.10:g.[78606381C&gt;T];[78606381=]" name="C78606381T"&gt; </v>
      </c>
    </row>
    <row r="382" spans="1:3" x14ac:dyDescent="0.25">
      <c r="A382" s="5" t="s">
        <v>36</v>
      </c>
      <c r="B382" s="27" t="s">
        <v>343</v>
      </c>
    </row>
    <row r="383" spans="1:3" x14ac:dyDescent="0.25">
      <c r="A383" s="5" t="s">
        <v>27</v>
      </c>
      <c r="B383" s="27" t="s">
        <v>344</v>
      </c>
      <c r="C383" t="s">
        <v>667</v>
      </c>
    </row>
    <row r="384" spans="1:3" x14ac:dyDescent="0.25">
      <c r="A384" s="5" t="s">
        <v>40</v>
      </c>
      <c r="B384" s="27" t="str">
        <f>CONCATENATE("People with this variant have one copy of the ",B372,"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84" t="s">
        <v>13</v>
      </c>
    </row>
    <row r="385" spans="1:3" x14ac:dyDescent="0.25">
      <c r="A385" s="6" t="s">
        <v>41</v>
      </c>
      <c r="B385" s="27" t="s">
        <v>216</v>
      </c>
      <c r="C385" t="str">
        <f>CONCATENATE("    ",B384)</f>
        <v xml:space="preserve">    People with this variant have one copy of the [C78606381T](https://www.ncbi.nlm.nih.gov/projects/SNP/snp_ref.cgi?rs=12914385) variant. This substitution of a single nucleotide is known as a missense mutation.</v>
      </c>
    </row>
    <row r="386" spans="1:3" x14ac:dyDescent="0.25">
      <c r="A386" s="6" t="s">
        <v>42</v>
      </c>
      <c r="B386" s="27">
        <v>37.9</v>
      </c>
    </row>
    <row r="387" spans="1:3" x14ac:dyDescent="0.25">
      <c r="A387" s="5"/>
      <c r="B387" s="27"/>
      <c r="C387" t="s">
        <v>668</v>
      </c>
    </row>
    <row r="388" spans="1:3" x14ac:dyDescent="0.25">
      <c r="A388" s="6"/>
      <c r="B388" s="27"/>
    </row>
    <row r="389" spans="1:3" x14ac:dyDescent="0.25">
      <c r="A389" s="6"/>
      <c r="B389" s="27"/>
      <c r="C389" t="str">
        <f>CONCATENATE("    ",B385)</f>
        <v xml:space="preserve">    You are in the Mild Loss of Function category. See below for more information.</v>
      </c>
    </row>
    <row r="390" spans="1:3" x14ac:dyDescent="0.25">
      <c r="A390" s="6"/>
      <c r="B390" s="27"/>
    </row>
    <row r="391" spans="1:3" x14ac:dyDescent="0.25">
      <c r="A391" s="6"/>
      <c r="B391" s="27"/>
      <c r="C391" t="s">
        <v>669</v>
      </c>
    </row>
    <row r="392" spans="1:3" x14ac:dyDescent="0.25">
      <c r="A392" s="5"/>
      <c r="B392" s="27"/>
    </row>
    <row r="393" spans="1:3" x14ac:dyDescent="0.25">
      <c r="A393" s="5"/>
      <c r="B393" s="27"/>
      <c r="C393" t="str">
        <f>CONCATENATE( "    &lt;piechart percentage=",B386," /&gt;")</f>
        <v xml:space="preserve">    &lt;piechart percentage=37.9 /&gt;</v>
      </c>
    </row>
    <row r="394" spans="1:3" x14ac:dyDescent="0.25">
      <c r="A394" s="5"/>
      <c r="B394" s="27"/>
      <c r="C394" t="str">
        <f>"  &lt;/Genotype&gt;"</f>
        <v xml:space="preserve">  &lt;/Genotype&gt;</v>
      </c>
    </row>
    <row r="395" spans="1:3" x14ac:dyDescent="0.25">
      <c r="A395" s="5" t="s">
        <v>43</v>
      </c>
      <c r="B395" s="27" t="s">
        <v>345</v>
      </c>
      <c r="C395" t="str">
        <f>CONCATENATE("  &lt;Genotype hgvs=",CHAR(34),B381,B382,";",B382,CHAR(34)," name=",CHAR(34),B369,CHAR(34),"&gt; ")</f>
        <v xml:space="preserve">  &lt;Genotype hgvs="NC_000015.10:g.[78606381C&gt;T];[78606381C&gt;T]" name="C78606381T"&gt; </v>
      </c>
    </row>
    <row r="396" spans="1:3" x14ac:dyDescent="0.25">
      <c r="A396" s="6" t="s">
        <v>44</v>
      </c>
      <c r="B396" s="27" t="s">
        <v>191</v>
      </c>
      <c r="C396" t="s">
        <v>13</v>
      </c>
    </row>
    <row r="397" spans="1:3" x14ac:dyDescent="0.25">
      <c r="A397" s="6" t="s">
        <v>42</v>
      </c>
      <c r="B397" s="27">
        <v>15.9</v>
      </c>
      <c r="C397" t="s">
        <v>667</v>
      </c>
    </row>
    <row r="398" spans="1:3" x14ac:dyDescent="0.25">
      <c r="A398" s="6"/>
      <c r="B398" s="27"/>
    </row>
    <row r="399" spans="1:3" x14ac:dyDescent="0.25">
      <c r="A399" s="5"/>
      <c r="B399" s="27"/>
      <c r="C399" t="str">
        <f>CONCATENATE("    ",B395)</f>
        <v xml:space="preserve">    People with this variant have two copies of the [C78606381T](https://www.ncbi.nlm.nih.gov/projects/SNP/snp_ref.cgi?rs=12914385) variant. This substitution of a single nucleotide is known as a missense mutation.
</v>
      </c>
    </row>
    <row r="400" spans="1:3" x14ac:dyDescent="0.25">
      <c r="A400" s="6"/>
      <c r="B400" s="27"/>
    </row>
    <row r="401" spans="1:3" x14ac:dyDescent="0.25">
      <c r="A401" s="6"/>
      <c r="B401" s="27"/>
      <c r="C401" t="s">
        <v>668</v>
      </c>
    </row>
    <row r="402" spans="1:3" x14ac:dyDescent="0.25">
      <c r="A402" s="6"/>
      <c r="B402" s="27"/>
    </row>
    <row r="403" spans="1:3" x14ac:dyDescent="0.25">
      <c r="A403" s="6"/>
      <c r="B403" s="27"/>
      <c r="C403" t="str">
        <f>CONCATENATE("    ",B396)</f>
        <v xml:space="preserve">    You are in the Moderate Loss of Function category. See below for more information.</v>
      </c>
    </row>
    <row r="404" spans="1:3" x14ac:dyDescent="0.25">
      <c r="A404" s="6"/>
      <c r="B404" s="27"/>
    </row>
    <row r="405" spans="1:3" x14ac:dyDescent="0.25">
      <c r="A405" s="5"/>
      <c r="B405" s="27"/>
      <c r="C405" t="s">
        <v>669</v>
      </c>
    </row>
    <row r="406" spans="1:3" x14ac:dyDescent="0.25">
      <c r="A406" s="5"/>
      <c r="B406" s="27"/>
    </row>
    <row r="407" spans="1:3" x14ac:dyDescent="0.25">
      <c r="A407" s="5"/>
      <c r="B407" s="27"/>
      <c r="C407" t="str">
        <f>CONCATENATE( "    &lt;piechart percentage=",B397," /&gt;")</f>
        <v xml:space="preserve">    &lt;piechart percentage=15.9 /&gt;</v>
      </c>
    </row>
    <row r="408" spans="1:3" x14ac:dyDescent="0.25">
      <c r="A408" s="5"/>
      <c r="B408" s="27"/>
      <c r="C408" t="str">
        <f>"  &lt;/Genotype&gt;"</f>
        <v xml:space="preserve">  &lt;/Genotype&gt;</v>
      </c>
    </row>
    <row r="409" spans="1:3" x14ac:dyDescent="0.25">
      <c r="A409" s="5" t="s">
        <v>45</v>
      </c>
      <c r="B409" s="27" t="str">
        <f>CONCATENATE("Your ",B361," gene has no variants. A normal gene is referred to as a ",CHAR(34),"wild-type",CHAR(34)," gene.")</f>
        <v>Your CHRNA3 gene has no variants. A normal gene is referred to as a "wild-type" gene.</v>
      </c>
      <c r="C409" t="str">
        <f>CONCATENATE("  &lt;Genotype hgvs=",CHAR(34),B381,B383,";",B383,CHAR(34)," name=",CHAR(34),B369,CHAR(34),"&gt; ")</f>
        <v xml:space="preserve">  &lt;Genotype hgvs="NC_000015.10:g.[78606381=];[78606381=]" name="C78606381T"&gt; </v>
      </c>
    </row>
    <row r="410" spans="1:3" x14ac:dyDescent="0.25">
      <c r="A410" s="6" t="s">
        <v>46</v>
      </c>
      <c r="B410" s="27" t="s">
        <v>147</v>
      </c>
      <c r="C410" t="s">
        <v>13</v>
      </c>
    </row>
    <row r="411" spans="1:3" x14ac:dyDescent="0.25">
      <c r="A411" s="6" t="s">
        <v>42</v>
      </c>
      <c r="B411" s="27">
        <v>46.2</v>
      </c>
      <c r="C411" t="s">
        <v>667</v>
      </c>
    </row>
    <row r="412" spans="1:3" x14ac:dyDescent="0.25">
      <c r="A412" s="5"/>
      <c r="B412" s="27"/>
    </row>
    <row r="413" spans="1:3" x14ac:dyDescent="0.25">
      <c r="A413" s="6"/>
      <c r="B413" s="27"/>
      <c r="C413" t="str">
        <f>CONCATENATE("    ",B409)</f>
        <v xml:space="preserve">    Your CHRNA3 gene has no variants. A normal gene is referred to as a "wild-type" gene.</v>
      </c>
    </row>
    <row r="414" spans="1:3" x14ac:dyDescent="0.25">
      <c r="A414" s="6"/>
      <c r="B414" s="27"/>
    </row>
    <row r="415" spans="1:3" x14ac:dyDescent="0.25">
      <c r="A415" s="6"/>
      <c r="B415" s="27"/>
      <c r="C415" t="s">
        <v>668</v>
      </c>
    </row>
    <row r="416" spans="1:3" x14ac:dyDescent="0.25">
      <c r="A416" s="6"/>
      <c r="B416" s="27"/>
    </row>
    <row r="417" spans="1:3" x14ac:dyDescent="0.25">
      <c r="A417" s="6"/>
      <c r="B417" s="27"/>
      <c r="C417" t="str">
        <f>CONCATENATE("    ",B410)</f>
        <v xml:space="preserve">    This variant is not associated with increased risk.</v>
      </c>
    </row>
    <row r="418" spans="1:3" x14ac:dyDescent="0.25">
      <c r="A418" s="5"/>
      <c r="B418" s="27"/>
    </row>
    <row r="419" spans="1:3" x14ac:dyDescent="0.25">
      <c r="A419" s="5"/>
      <c r="B419" s="27"/>
      <c r="C419" t="s">
        <v>669</v>
      </c>
    </row>
    <row r="420" spans="1:3" x14ac:dyDescent="0.25">
      <c r="A420" s="5"/>
      <c r="B420" s="27"/>
    </row>
    <row r="421" spans="1:3" x14ac:dyDescent="0.25">
      <c r="A421" s="5"/>
      <c r="B421" s="27"/>
      <c r="C421" t="str">
        <f>CONCATENATE( "    &lt;piechart percentage=",B411," /&gt;")</f>
        <v xml:space="preserve">    &lt;piechart percentage=46.2 /&gt;</v>
      </c>
    </row>
    <row r="422" spans="1:3" x14ac:dyDescent="0.25">
      <c r="A422" s="5"/>
      <c r="B422" s="27"/>
      <c r="C422" t="str">
        <f>"  &lt;/Genotype&gt;"</f>
        <v xml:space="preserve">  &lt;/Genotype&gt;</v>
      </c>
    </row>
    <row r="423" spans="1:3" x14ac:dyDescent="0.25">
      <c r="A423" s="5"/>
      <c r="B423" s="27"/>
      <c r="C423" t="str">
        <f>C373</f>
        <v>&lt;# C645T  #&gt;</v>
      </c>
    </row>
    <row r="424" spans="1:3" x14ac:dyDescent="0.25">
      <c r="A424" s="5" t="s">
        <v>35</v>
      </c>
      <c r="B424" s="1" t="s">
        <v>235</v>
      </c>
      <c r="C424" t="str">
        <f>CONCATENATE("  &lt;Genotype hgvs=",CHAR(34),B424,B425,";",B426,CHAR(34)," name=",CHAR(34),B375,CHAR(34),"&gt; ")</f>
        <v xml:space="preserve">  &lt;Genotype hgvs="NC_000017.11:g.[30237328T&gt;C];[30237328=]" name="C645T "&gt; </v>
      </c>
    </row>
    <row r="425" spans="1:3" x14ac:dyDescent="0.25">
      <c r="A425" s="5" t="s">
        <v>36</v>
      </c>
      <c r="B425" s="27" t="s">
        <v>255</v>
      </c>
    </row>
    <row r="426" spans="1:3" x14ac:dyDescent="0.25">
      <c r="A426" s="5" t="s">
        <v>27</v>
      </c>
      <c r="B426" s="27" t="s">
        <v>256</v>
      </c>
      <c r="C426" t="s">
        <v>667</v>
      </c>
    </row>
    <row r="427" spans="1:3" x14ac:dyDescent="0.25">
      <c r="A427" s="5" t="s">
        <v>40</v>
      </c>
      <c r="B427" s="27" t="str">
        <f>CONCATENATE("People with this variant have one copy of the ",B378," variant. This substitution of a single nucleotide is known as a missense mutation.")</f>
        <v>People with this variant have one copy of the [C645T](https://www.ncbi.nlm.nih.gov/clinvar/variation/17503/) variant. This substitution of a single nucleotide is known as a missense mutation.</v>
      </c>
      <c r="C427" t="s">
        <v>13</v>
      </c>
    </row>
    <row r="428" spans="1:3" x14ac:dyDescent="0.25">
      <c r="A428" s="6" t="s">
        <v>41</v>
      </c>
      <c r="B428" s="27" t="s">
        <v>216</v>
      </c>
      <c r="C428" t="str">
        <f>CONCATENATE("    ",B427)</f>
        <v xml:space="preserve">    People with this variant have one copy of the [C645T](https://www.ncbi.nlm.nih.gov/clinvar/variation/17503/) variant. This substitution of a single nucleotide is known as a missense mutation.</v>
      </c>
    </row>
    <row r="429" spans="1:3" x14ac:dyDescent="0.25">
      <c r="A429" s="6" t="s">
        <v>42</v>
      </c>
      <c r="B429" s="27">
        <v>39.700000000000003</v>
      </c>
    </row>
    <row r="430" spans="1:3" x14ac:dyDescent="0.25">
      <c r="A430" s="5"/>
      <c r="B430" s="27"/>
      <c r="C430" t="s">
        <v>668</v>
      </c>
    </row>
    <row r="431" spans="1:3" x14ac:dyDescent="0.25">
      <c r="A431" s="6"/>
      <c r="B431" s="27"/>
    </row>
    <row r="432" spans="1:3" x14ac:dyDescent="0.25">
      <c r="A432" s="6"/>
      <c r="B432" s="27"/>
      <c r="C432" t="str">
        <f>CONCATENATE("    ",B428)</f>
        <v xml:space="preserve">    You are in the Mild Loss of Function category. See below for more information.</v>
      </c>
    </row>
    <row r="433" spans="1:3" x14ac:dyDescent="0.25">
      <c r="A433" s="6"/>
      <c r="B433" s="27"/>
    </row>
    <row r="434" spans="1:3" x14ac:dyDescent="0.25">
      <c r="A434" s="6"/>
      <c r="B434" s="27"/>
      <c r="C434" t="s">
        <v>669</v>
      </c>
    </row>
    <row r="435" spans="1:3" x14ac:dyDescent="0.25">
      <c r="A435" s="5"/>
      <c r="B435" s="27"/>
    </row>
    <row r="436" spans="1:3" x14ac:dyDescent="0.25">
      <c r="A436" s="5"/>
      <c r="B436" s="27"/>
      <c r="C436" t="str">
        <f>CONCATENATE( "    &lt;piechart percentage=",B429," /&gt;")</f>
        <v xml:space="preserve">    &lt;piechart percentage=39.7 /&gt;</v>
      </c>
    </row>
    <row r="437" spans="1:3" x14ac:dyDescent="0.25">
      <c r="A437" s="5"/>
      <c r="B437" s="27"/>
      <c r="C437" t="str">
        <f>"  &lt;/Genotype&gt;"</f>
        <v xml:space="preserve">  &lt;/Genotype&gt;</v>
      </c>
    </row>
    <row r="438" spans="1:3" x14ac:dyDescent="0.25">
      <c r="A438" s="5" t="s">
        <v>43</v>
      </c>
      <c r="B438" s="27" t="str">
        <f>CONCATENATE("People with this variant have two copies of the ",B378," variant. This substitution of a single nucleotide is known as a missense mutation.")</f>
        <v>People with this variant have two copies of the [C645T](https://www.ncbi.nlm.nih.gov/clinvar/variation/17503/) variant. This substitution of a single nucleotide is known as a missense mutation.</v>
      </c>
      <c r="C438" t="str">
        <f>CONCATENATE("  &lt;Genotype hgvs=",CHAR(34),B424,B425,";",B425,CHAR(34)," name=",CHAR(34),B375,CHAR(34),"&gt; ")</f>
        <v xml:space="preserve">  &lt;Genotype hgvs="NC_000017.11:g.[30237328T&gt;C];[30237328T&gt;C]" name="C645T "&gt; </v>
      </c>
    </row>
    <row r="439" spans="1:3" x14ac:dyDescent="0.25">
      <c r="A439" s="6" t="s">
        <v>44</v>
      </c>
      <c r="B439" s="27" t="s">
        <v>191</v>
      </c>
      <c r="C439" t="s">
        <v>13</v>
      </c>
    </row>
    <row r="440" spans="1:3" x14ac:dyDescent="0.25">
      <c r="A440" s="6" t="s">
        <v>42</v>
      </c>
      <c r="B440" s="27">
        <v>42.9</v>
      </c>
      <c r="C440" t="s">
        <v>667</v>
      </c>
    </row>
    <row r="441" spans="1:3" x14ac:dyDescent="0.25">
      <c r="A441" s="6"/>
      <c r="B441" s="27"/>
    </row>
    <row r="442" spans="1:3" x14ac:dyDescent="0.25">
      <c r="A442" s="5"/>
      <c r="B442" s="27"/>
      <c r="C442" t="str">
        <f>CONCATENATE("    ",B438)</f>
        <v xml:space="preserve">    People with this variant have two copies of the [C645T](https://www.ncbi.nlm.nih.gov/clinvar/variation/17503/) variant. This substitution of a single nucleotide is known as a missense mutation.</v>
      </c>
    </row>
    <row r="443" spans="1:3" x14ac:dyDescent="0.25">
      <c r="A443" s="6"/>
      <c r="B443" s="27"/>
    </row>
    <row r="444" spans="1:3" x14ac:dyDescent="0.25">
      <c r="A444" s="6"/>
      <c r="B444" s="27"/>
      <c r="C444" t="s">
        <v>668</v>
      </c>
    </row>
    <row r="445" spans="1:3" x14ac:dyDescent="0.25">
      <c r="A445" s="6"/>
      <c r="B445" s="27"/>
    </row>
    <row r="446" spans="1:3" x14ac:dyDescent="0.25">
      <c r="A446" s="6"/>
      <c r="B446" s="27"/>
      <c r="C446" t="str">
        <f>CONCATENATE("    ",B439)</f>
        <v xml:space="preserve">    You are in the Moderate Loss of Function category. See below for more information.</v>
      </c>
    </row>
    <row r="447" spans="1:3" x14ac:dyDescent="0.25">
      <c r="A447" s="6"/>
      <c r="B447" s="27"/>
    </row>
    <row r="448" spans="1:3" x14ac:dyDescent="0.25">
      <c r="A448" s="5"/>
      <c r="B448" s="27"/>
      <c r="C448" t="s">
        <v>669</v>
      </c>
    </row>
    <row r="449" spans="1:3" x14ac:dyDescent="0.25">
      <c r="A449" s="5"/>
      <c r="B449" s="27"/>
    </row>
    <row r="450" spans="1:3" x14ac:dyDescent="0.25">
      <c r="A450" s="5"/>
      <c r="B450" s="27"/>
      <c r="C450" t="str">
        <f>CONCATENATE( "    &lt;piechart percentage=",B440," /&gt;")</f>
        <v xml:space="preserve">    &lt;piechart percentage=42.9 /&gt;</v>
      </c>
    </row>
    <row r="451" spans="1:3" x14ac:dyDescent="0.25">
      <c r="A451" s="5"/>
      <c r="B451" s="27"/>
      <c r="C451" t="str">
        <f>"  &lt;/Genotype&gt;"</f>
        <v xml:space="preserve">  &lt;/Genotype&gt;</v>
      </c>
    </row>
    <row r="452" spans="1:3" x14ac:dyDescent="0.25">
      <c r="A452" s="5" t="s">
        <v>45</v>
      </c>
      <c r="B452" s="27" t="str">
        <f>CONCATENATE("Your ",B361," gene has no variants. A normal gene is referred to as a ",CHAR(34),"wild-type",CHAR(34)," gene.")</f>
        <v>Your CHRNA3 gene has no variants. A normal gene is referred to as a "wild-type" gene.</v>
      </c>
      <c r="C452" t="str">
        <f>CONCATENATE("  &lt;Genotype hgvs=",CHAR(34),B424,B426,";",B426,CHAR(34)," name=",CHAR(34),B375,CHAR(34),"&gt; ")</f>
        <v xml:space="preserve">  &lt;Genotype hgvs="NC_000017.11:g.[30237328=];[30237328=]" name="C645T "&gt; </v>
      </c>
    </row>
    <row r="453" spans="1:3" x14ac:dyDescent="0.25">
      <c r="A453" s="6" t="s">
        <v>46</v>
      </c>
      <c r="B453" s="27" t="s">
        <v>147</v>
      </c>
      <c r="C453" t="s">
        <v>13</v>
      </c>
    </row>
    <row r="454" spans="1:3" x14ac:dyDescent="0.25">
      <c r="A454" s="6" t="s">
        <v>42</v>
      </c>
      <c r="B454" s="27">
        <v>17.399999999999999</v>
      </c>
      <c r="C454" t="s">
        <v>667</v>
      </c>
    </row>
    <row r="455" spans="1:3" x14ac:dyDescent="0.25">
      <c r="A455" s="5"/>
      <c r="B455" s="27"/>
    </row>
    <row r="456" spans="1:3" x14ac:dyDescent="0.25">
      <c r="A456" s="6"/>
      <c r="B456" s="27"/>
      <c r="C456" t="str">
        <f>CONCATENATE("    ",B452)</f>
        <v xml:space="preserve">    Your CHRNA3 gene has no variants. A normal gene is referred to as a "wild-type" gene.</v>
      </c>
    </row>
    <row r="457" spans="1:3" x14ac:dyDescent="0.25">
      <c r="A457" s="6"/>
      <c r="B457" s="27"/>
    </row>
    <row r="458" spans="1:3" x14ac:dyDescent="0.25">
      <c r="A458" s="6"/>
      <c r="B458" s="27"/>
      <c r="C458" t="s">
        <v>668</v>
      </c>
    </row>
    <row r="459" spans="1:3" x14ac:dyDescent="0.25">
      <c r="A459" s="6"/>
      <c r="B459" s="27"/>
    </row>
    <row r="460" spans="1:3" x14ac:dyDescent="0.25">
      <c r="A460" s="6"/>
      <c r="B460" s="27"/>
      <c r="C460" t="str">
        <f>CONCATENATE("    ",B453)</f>
        <v xml:space="preserve">    This variant is not associated with increased risk.</v>
      </c>
    </row>
    <row r="461" spans="1:3" x14ac:dyDescent="0.25">
      <c r="A461" s="5"/>
      <c r="B461" s="27"/>
    </row>
    <row r="462" spans="1:3" x14ac:dyDescent="0.25">
      <c r="A462" s="5"/>
      <c r="B462" s="27"/>
      <c r="C462" t="s">
        <v>669</v>
      </c>
    </row>
    <row r="463" spans="1:3" x14ac:dyDescent="0.25">
      <c r="A463" s="5"/>
      <c r="B463" s="27"/>
    </row>
    <row r="464" spans="1:3" x14ac:dyDescent="0.25">
      <c r="A464" s="5"/>
      <c r="B464" s="27"/>
      <c r="C464" t="str">
        <f>CONCATENATE( "    &lt;piechart percentage=",B454," /&gt;")</f>
        <v xml:space="preserve">    &lt;piechart percentage=17.4 /&gt;</v>
      </c>
    </row>
    <row r="465" spans="1:3" x14ac:dyDescent="0.25">
      <c r="A465" s="5"/>
      <c r="B465" s="27"/>
      <c r="C465" t="str">
        <f>"  &lt;/Genotype&gt;"</f>
        <v xml:space="preserve">  &lt;/Genotype&gt;</v>
      </c>
    </row>
    <row r="466" spans="1:3" x14ac:dyDescent="0.25">
      <c r="A466" s="5" t="s">
        <v>47</v>
      </c>
      <c r="B466" s="27" t="str">
        <f>CONCATENATE("Your ",B361," gene has an unknown variant.")</f>
        <v>Your CHRNA3 gene has an unknown variant.</v>
      </c>
      <c r="C466" t="str">
        <f>CONCATENATE("  &lt;Genotype hgvs=",CHAR(34),"unknown",CHAR(34),"&gt; ")</f>
        <v xml:space="preserve">  &lt;Genotype hgvs="unknown"&gt; </v>
      </c>
    </row>
    <row r="467" spans="1:3" x14ac:dyDescent="0.25">
      <c r="A467" s="6" t="s">
        <v>47</v>
      </c>
      <c r="B467" s="27" t="s">
        <v>149</v>
      </c>
      <c r="C467" t="s">
        <v>13</v>
      </c>
    </row>
    <row r="468" spans="1:3" x14ac:dyDescent="0.25">
      <c r="A468" s="6" t="s">
        <v>42</v>
      </c>
      <c r="B468" s="27"/>
      <c r="C468" t="s">
        <v>667</v>
      </c>
    </row>
    <row r="469" spans="1:3" x14ac:dyDescent="0.25">
      <c r="A469" s="6"/>
      <c r="B469" s="27"/>
    </row>
    <row r="470" spans="1:3" x14ac:dyDescent="0.25">
      <c r="A470" s="6"/>
      <c r="B470" s="27"/>
      <c r="C470" t="str">
        <f>CONCATENATE("    ",B466)</f>
        <v xml:space="preserve">    Your CHRNA3 gene has an unknown variant.</v>
      </c>
    </row>
    <row r="471" spans="1:3" x14ac:dyDescent="0.25">
      <c r="A471" s="6"/>
      <c r="B471" s="27"/>
    </row>
    <row r="472" spans="1:3" x14ac:dyDescent="0.25">
      <c r="A472" s="6"/>
      <c r="B472" s="27"/>
      <c r="C472" t="s">
        <v>668</v>
      </c>
    </row>
    <row r="473" spans="1:3" x14ac:dyDescent="0.25">
      <c r="A473" s="6"/>
      <c r="B473" s="27"/>
    </row>
    <row r="474" spans="1:3" x14ac:dyDescent="0.25">
      <c r="A474" s="5"/>
      <c r="B474" s="27"/>
      <c r="C474" t="str">
        <f>CONCATENATE("    ",B467)</f>
        <v xml:space="preserve">    The effect is unknown.</v>
      </c>
    </row>
    <row r="475" spans="1:3" x14ac:dyDescent="0.25">
      <c r="A475" s="6"/>
      <c r="B475" s="27"/>
    </row>
    <row r="476" spans="1:3" x14ac:dyDescent="0.25">
      <c r="A476" s="5"/>
      <c r="B476" s="27"/>
      <c r="C476" t="s">
        <v>669</v>
      </c>
    </row>
    <row r="477" spans="1:3" x14ac:dyDescent="0.25">
      <c r="A477" s="5"/>
      <c r="B477" s="27"/>
    </row>
    <row r="478" spans="1:3" x14ac:dyDescent="0.25">
      <c r="A478" s="5"/>
      <c r="B478" s="27"/>
      <c r="C478" t="str">
        <f>CONCATENATE( "    &lt;piechart percentage=",B468," /&gt;")</f>
        <v xml:space="preserve">    &lt;piechart percentage= /&gt;</v>
      </c>
    </row>
    <row r="479" spans="1:3" x14ac:dyDescent="0.25">
      <c r="A479" s="5"/>
      <c r="B479" s="27"/>
      <c r="C479" t="str">
        <f>"  &lt;/Genotype&gt;"</f>
        <v xml:space="preserve">  &lt;/Genotype&gt;</v>
      </c>
    </row>
    <row r="480" spans="1:3" x14ac:dyDescent="0.25">
      <c r="A480" s="5" t="s">
        <v>45</v>
      </c>
      <c r="B480" s="27" t="str">
        <f>CONCATENATE("Your ",B361," gene has no variants. A normal gene is referred to as a ",CHAR(34),"wild-type",CHAR(34)," gene.")</f>
        <v>Your CHRNA3 gene has no variants. A normal gene is referred to as a "wild-type" gene.</v>
      </c>
      <c r="C480" t="str">
        <f>CONCATENATE("  &lt;Genotype hgvs=",CHAR(34),"wild-type",CHAR(34),"&gt;")</f>
        <v xml:space="preserve">  &lt;Genotype hgvs="wild-type"&gt;</v>
      </c>
    </row>
    <row r="481" spans="1:3" x14ac:dyDescent="0.25">
      <c r="A481" s="6" t="s">
        <v>46</v>
      </c>
      <c r="B481" s="27" t="s">
        <v>217</v>
      </c>
      <c r="C481" t="s">
        <v>13</v>
      </c>
    </row>
    <row r="482" spans="1:3" x14ac:dyDescent="0.25">
      <c r="A482" s="6" t="s">
        <v>42</v>
      </c>
      <c r="B482" s="27"/>
      <c r="C482" t="s">
        <v>667</v>
      </c>
    </row>
    <row r="483" spans="1:3" x14ac:dyDescent="0.25">
      <c r="A483" s="6"/>
      <c r="B483" s="27"/>
    </row>
    <row r="484" spans="1:3" x14ac:dyDescent="0.25">
      <c r="A484" s="6"/>
      <c r="B484" s="27"/>
      <c r="C484" t="str">
        <f>CONCATENATE("    ",B480)</f>
        <v xml:space="preserve">    Your CHRNA3 gene has no variants. A normal gene is referred to as a "wild-type" gene.</v>
      </c>
    </row>
    <row r="485" spans="1:3" x14ac:dyDescent="0.25">
      <c r="A485" s="6"/>
      <c r="B485" s="27"/>
    </row>
    <row r="486" spans="1:3" x14ac:dyDescent="0.25">
      <c r="A486" s="6"/>
      <c r="B486" s="27"/>
      <c r="C486" t="s">
        <v>668</v>
      </c>
    </row>
    <row r="487" spans="1:3" x14ac:dyDescent="0.25">
      <c r="A487" s="6"/>
      <c r="B487" s="27"/>
    </row>
    <row r="488" spans="1:3" x14ac:dyDescent="0.25">
      <c r="A488" s="6"/>
      <c r="B488" s="27"/>
      <c r="C488" t="str">
        <f>CONCATENATE("    ",B481)</f>
        <v xml:space="preserve">    Your variant is not associated with any loss of function.</v>
      </c>
    </row>
    <row r="489" spans="1:3" x14ac:dyDescent="0.25">
      <c r="A489" s="6"/>
      <c r="B489" s="27"/>
    </row>
    <row r="490" spans="1:3" x14ac:dyDescent="0.25">
      <c r="A490" s="6"/>
      <c r="B490" s="27"/>
      <c r="C490" t="s">
        <v>669</v>
      </c>
    </row>
    <row r="491" spans="1:3" x14ac:dyDescent="0.25">
      <c r="A491" s="5"/>
      <c r="B491" s="27"/>
    </row>
    <row r="492" spans="1:3" x14ac:dyDescent="0.25">
      <c r="A492" s="6"/>
      <c r="B492" s="27"/>
      <c r="C492" t="str">
        <f>CONCATENATE( "    &lt;piechart percentage=",B482," /&gt;")</f>
        <v xml:space="preserve">    &lt;piechart percentage= /&gt;</v>
      </c>
    </row>
    <row r="493" spans="1:3" x14ac:dyDescent="0.25">
      <c r="A493" s="6"/>
      <c r="B493" s="27"/>
      <c r="C493" t="str">
        <f>"  &lt;/Genotype&gt;"</f>
        <v xml:space="preserve">  &lt;/Genotype&gt;</v>
      </c>
    </row>
    <row r="494" spans="1:3" x14ac:dyDescent="0.25">
      <c r="A494" s="6"/>
      <c r="B494" s="27"/>
      <c r="C494" t="str">
        <f>"&lt;/GeneAnalysis&gt;"</f>
        <v>&lt;/GeneAnalysis&gt;</v>
      </c>
    </row>
    <row r="495" spans="1:3" s="33" customFormat="1" x14ac:dyDescent="0.25"/>
    <row r="496" spans="1:3" s="33" customFormat="1" x14ac:dyDescent="0.25">
      <c r="A496" s="34"/>
      <c r="B496" s="32"/>
    </row>
    <row r="497" spans="1:3" x14ac:dyDescent="0.25">
      <c r="A497" s="6" t="s">
        <v>4</v>
      </c>
      <c r="B497" s="27" t="s">
        <v>335</v>
      </c>
      <c r="C497" t="str">
        <f>CONCATENATE("&lt;GeneAnalysis gene=",CHAR(34),B497,CHAR(34)," interval=",CHAR(34),B498,CHAR(34),"&gt; ")</f>
        <v xml:space="preserve">&lt;GeneAnalysis gene="CHRNA3" interval="NC_000015.10:g.78593052_78621295"&gt; </v>
      </c>
    </row>
    <row r="498" spans="1:3" x14ac:dyDescent="0.25">
      <c r="A498" s="6" t="s">
        <v>23</v>
      </c>
      <c r="B498" s="27" t="s">
        <v>336</v>
      </c>
    </row>
    <row r="499" spans="1:3" x14ac:dyDescent="0.25">
      <c r="A499" s="6" t="s">
        <v>24</v>
      </c>
      <c r="B499" s="27" t="s">
        <v>332</v>
      </c>
      <c r="C499" t="str">
        <f>CONCATENATE("# What are some common mutations of ",B497,"?")</f>
        <v># What are some common mutations of CHRNA3?</v>
      </c>
    </row>
    <row r="500" spans="1:3" x14ac:dyDescent="0.25">
      <c r="A500" s="6" t="s">
        <v>20</v>
      </c>
      <c r="B500" s="27" t="s">
        <v>21</v>
      </c>
      <c r="C500" t="s">
        <v>13</v>
      </c>
    </row>
    <row r="501" spans="1:3" x14ac:dyDescent="0.25">
      <c r="B501" s="27"/>
      <c r="C501" t="str">
        <f>CONCATENATE("There are ",B499," well-known variants in ",B497,": ",B508," and ",B514,".")</f>
        <v>There are two well-known variants in CHRNA3: [C78606381T](https://www.ncbi.nlm.nih.gov/projects/SNP/snp_ref.cgi?rs=12914385) and [C645T](https://www.ncbi.nlm.nih.gov/clinvar/variation/17503/).</v>
      </c>
    </row>
    <row r="502" spans="1:3" x14ac:dyDescent="0.25">
      <c r="B502" s="27"/>
    </row>
    <row r="503" spans="1:3" x14ac:dyDescent="0.25">
      <c r="A503" s="6"/>
      <c r="B503" s="27"/>
      <c r="C503" t="str">
        <f>CONCATENATE("&lt;# ",B505," #&gt;")</f>
        <v>&lt;# C78606381T #&gt;</v>
      </c>
    </row>
    <row r="504" spans="1:3" x14ac:dyDescent="0.25">
      <c r="A504" s="6" t="s">
        <v>25</v>
      </c>
      <c r="B504" s="1" t="s">
        <v>337</v>
      </c>
      <c r="C504" t="str">
        <f>CONCATENATE("  &lt;Variant hgvs=",CHAR(34),B504,CHAR(34)," name=",CHAR(34),B505,CHAR(34),"&gt; ")</f>
        <v xml:space="preserve">  &lt;Variant hgvs="NC_000015.10:g.78606381C&gt;T" name="C78606381T"&gt; </v>
      </c>
    </row>
    <row r="505" spans="1:3" x14ac:dyDescent="0.25">
      <c r="A505" s="5" t="s">
        <v>26</v>
      </c>
      <c r="B505" s="30" t="s">
        <v>339</v>
      </c>
    </row>
    <row r="506" spans="1:3" x14ac:dyDescent="0.25">
      <c r="A506" s="5" t="s">
        <v>27</v>
      </c>
      <c r="B506" s="27" t="s">
        <v>207</v>
      </c>
      <c r="C506" t="str">
        <f>CONCATENATE("    This variant is a change at a specific point in the ",B497," gene from ",B506," to ",B507," resulting in incorrect ",B500,"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507" spans="1:3" x14ac:dyDescent="0.25">
      <c r="A507" s="5" t="s">
        <v>28</v>
      </c>
      <c r="B507" s="27" t="s">
        <v>33</v>
      </c>
      <c r="C507" t="s">
        <v>13</v>
      </c>
    </row>
    <row r="508" spans="1:3" x14ac:dyDescent="0.25">
      <c r="A508" s="5" t="s">
        <v>36</v>
      </c>
      <c r="B508" s="30" t="s">
        <v>341</v>
      </c>
      <c r="C508" t="str">
        <f>"  &lt;/Variant&gt;"</f>
        <v xml:space="preserve">  &lt;/Variant&gt;</v>
      </c>
    </row>
    <row r="509" spans="1:3" x14ac:dyDescent="0.25">
      <c r="B509" s="27"/>
      <c r="C509" t="str">
        <f>CONCATENATE("&lt;# ",B511," #&gt;")</f>
        <v>&lt;# C645T  #&gt;</v>
      </c>
    </row>
    <row r="510" spans="1:3" x14ac:dyDescent="0.25">
      <c r="A510" s="6" t="s">
        <v>25</v>
      </c>
      <c r="B510" s="1" t="s">
        <v>338</v>
      </c>
      <c r="C510" t="str">
        <f>CONCATENATE("  &lt;Variant hgvs=",CHAR(34),B510,CHAR(34)," name=",CHAR(34),B511,CHAR(34),"&gt; ")</f>
        <v xml:space="preserve">  &lt;Variant hgvs="NC_000015.10:g.78601997G&gt;A" name="C645T "&gt; </v>
      </c>
    </row>
    <row r="511" spans="1:3" x14ac:dyDescent="0.25">
      <c r="A511" s="5" t="s">
        <v>26</v>
      </c>
      <c r="B511" s="30" t="s">
        <v>340</v>
      </c>
    </row>
    <row r="512" spans="1:3" x14ac:dyDescent="0.25">
      <c r="A512" s="5" t="s">
        <v>27</v>
      </c>
      <c r="B512" s="27" t="s">
        <v>34</v>
      </c>
      <c r="C512" t="str">
        <f>CONCATENATE("    This variant is a change at a specific point in the ",B497," gene from ",B512," to ",B513," resulting in incorrect ",B500,"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513" spans="1:3" x14ac:dyDescent="0.25">
      <c r="A513" s="5" t="s">
        <v>28</v>
      </c>
      <c r="B513" s="27" t="s">
        <v>61</v>
      </c>
    </row>
    <row r="514" spans="1:3" x14ac:dyDescent="0.25">
      <c r="A514" s="6" t="s">
        <v>36</v>
      </c>
      <c r="B514" s="30" t="s">
        <v>351</v>
      </c>
      <c r="C514" t="str">
        <f>"  &lt;/Variant&gt;"</f>
        <v xml:space="preserve">  &lt;/Variant&gt;</v>
      </c>
    </row>
    <row r="515" spans="1:3" s="33" customFormat="1" x14ac:dyDescent="0.25">
      <c r="A515" s="31"/>
      <c r="B515" s="32"/>
    </row>
    <row r="516" spans="1:3" s="33" customFormat="1" x14ac:dyDescent="0.25">
      <c r="A516" s="31"/>
      <c r="B516" s="32"/>
      <c r="C516" t="str">
        <f>C503</f>
        <v>&lt;# C78606381T #&gt;</v>
      </c>
    </row>
    <row r="517" spans="1:3" x14ac:dyDescent="0.25">
      <c r="A517" s="5" t="s">
        <v>35</v>
      </c>
      <c r="B517" s="40" t="s">
        <v>342</v>
      </c>
      <c r="C517" t="str">
        <f>CONCATENATE("  &lt;Genotype hgvs=",CHAR(34),B517,B518,";",B519,CHAR(34)," name=",CHAR(34),B505,CHAR(34),"&gt; ")</f>
        <v xml:space="preserve">  &lt;Genotype hgvs="NC_000015.10:g.[78606381C&gt;T];[78606381=]" name="C78606381T"&gt; </v>
      </c>
    </row>
    <row r="518" spans="1:3" x14ac:dyDescent="0.25">
      <c r="A518" s="5" t="s">
        <v>36</v>
      </c>
      <c r="B518" s="27" t="s">
        <v>343</v>
      </c>
    </row>
    <row r="519" spans="1:3" x14ac:dyDescent="0.25">
      <c r="A519" s="5" t="s">
        <v>27</v>
      </c>
      <c r="B519" s="27" t="s">
        <v>344</v>
      </c>
      <c r="C519" t="s">
        <v>667</v>
      </c>
    </row>
    <row r="520" spans="1:3" x14ac:dyDescent="0.25">
      <c r="A520" s="5" t="s">
        <v>40</v>
      </c>
      <c r="B520" s="27" t="str">
        <f>CONCATENATE("People with this variant have one copy of the ",B508,"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520" t="s">
        <v>13</v>
      </c>
    </row>
    <row r="521" spans="1:3" x14ac:dyDescent="0.25">
      <c r="A521" s="6" t="s">
        <v>41</v>
      </c>
      <c r="B521" s="27" t="s">
        <v>216</v>
      </c>
      <c r="C521" t="str">
        <f>CONCATENATE("    ",B520)</f>
        <v xml:space="preserve">    People with this variant have one copy of the [C78606381T](https://www.ncbi.nlm.nih.gov/projects/SNP/snp_ref.cgi?rs=12914385) variant. This substitution of a single nucleotide is known as a missense mutation.</v>
      </c>
    </row>
    <row r="522" spans="1:3" x14ac:dyDescent="0.25">
      <c r="A522" s="6" t="s">
        <v>42</v>
      </c>
      <c r="B522" s="27">
        <v>37.9</v>
      </c>
    </row>
    <row r="523" spans="1:3" x14ac:dyDescent="0.25">
      <c r="A523" s="5"/>
      <c r="B523" s="27"/>
      <c r="C523" t="s">
        <v>668</v>
      </c>
    </row>
    <row r="524" spans="1:3" x14ac:dyDescent="0.25">
      <c r="A524" s="6"/>
      <c r="B524" s="27"/>
    </row>
    <row r="525" spans="1:3" x14ac:dyDescent="0.25">
      <c r="A525" s="6"/>
      <c r="B525" s="27"/>
      <c r="C525" t="str">
        <f>CONCATENATE("    ",B521)</f>
        <v xml:space="preserve">    You are in the Mild Loss of Function category. See below for more information.</v>
      </c>
    </row>
    <row r="526" spans="1:3" x14ac:dyDescent="0.25">
      <c r="A526" s="6"/>
      <c r="B526" s="27"/>
    </row>
    <row r="527" spans="1:3" x14ac:dyDescent="0.25">
      <c r="A527" s="6"/>
      <c r="B527" s="27"/>
      <c r="C527" t="s">
        <v>669</v>
      </c>
    </row>
    <row r="528" spans="1:3" x14ac:dyDescent="0.25">
      <c r="A528" s="5"/>
      <c r="B528" s="27"/>
    </row>
    <row r="529" spans="1:3" x14ac:dyDescent="0.25">
      <c r="A529" s="5"/>
      <c r="B529" s="27"/>
      <c r="C529" t="str">
        <f>CONCATENATE( "    &lt;piechart percentage=",B522," /&gt;")</f>
        <v xml:space="preserve">    &lt;piechart percentage=37.9 /&gt;</v>
      </c>
    </row>
    <row r="530" spans="1:3" x14ac:dyDescent="0.25">
      <c r="A530" s="5"/>
      <c r="B530" s="27"/>
      <c r="C530" t="str">
        <f>"  &lt;/Genotype&gt;"</f>
        <v xml:space="preserve">  &lt;/Genotype&gt;</v>
      </c>
    </row>
    <row r="531" spans="1:3" x14ac:dyDescent="0.25">
      <c r="A531" s="5" t="s">
        <v>43</v>
      </c>
      <c r="B531" s="27" t="s">
        <v>345</v>
      </c>
      <c r="C531" t="str">
        <f>CONCATENATE("  &lt;Genotype hgvs=",CHAR(34),B517,B518,";",B518,CHAR(34)," name=",CHAR(34),B505,CHAR(34),"&gt; ")</f>
        <v xml:space="preserve">  &lt;Genotype hgvs="NC_000015.10:g.[78606381C&gt;T];[78606381C&gt;T]" name="C78606381T"&gt; </v>
      </c>
    </row>
    <row r="532" spans="1:3" x14ac:dyDescent="0.25">
      <c r="A532" s="6" t="s">
        <v>44</v>
      </c>
      <c r="B532" s="27" t="s">
        <v>191</v>
      </c>
      <c r="C532" t="s">
        <v>13</v>
      </c>
    </row>
    <row r="533" spans="1:3" x14ac:dyDescent="0.25">
      <c r="A533" s="6" t="s">
        <v>42</v>
      </c>
      <c r="B533" s="27">
        <v>15.9</v>
      </c>
      <c r="C533" t="s">
        <v>667</v>
      </c>
    </row>
    <row r="534" spans="1:3" x14ac:dyDescent="0.25">
      <c r="A534" s="6"/>
      <c r="B534" s="27"/>
    </row>
    <row r="535" spans="1:3" x14ac:dyDescent="0.25">
      <c r="A535" s="5"/>
      <c r="B535" s="27"/>
      <c r="C535" t="str">
        <f>CONCATENATE("    ",B531)</f>
        <v xml:space="preserve">    People with this variant have two copies of the [C78606381T](https://www.ncbi.nlm.nih.gov/projects/SNP/snp_ref.cgi?rs=12914385) variant. This substitution of a single nucleotide is known as a missense mutation.
</v>
      </c>
    </row>
    <row r="536" spans="1:3" x14ac:dyDescent="0.25">
      <c r="A536" s="6"/>
      <c r="B536" s="27"/>
    </row>
    <row r="537" spans="1:3" x14ac:dyDescent="0.25">
      <c r="A537" s="6"/>
      <c r="B537" s="27"/>
      <c r="C537" t="s">
        <v>668</v>
      </c>
    </row>
    <row r="538" spans="1:3" x14ac:dyDescent="0.25">
      <c r="A538" s="6"/>
      <c r="B538" s="27"/>
    </row>
    <row r="539" spans="1:3" x14ac:dyDescent="0.25">
      <c r="A539" s="6"/>
      <c r="B539" s="27"/>
      <c r="C539" t="str">
        <f>CONCATENATE("    ",B532)</f>
        <v xml:space="preserve">    You are in the Moderate Loss of Function category. See below for more information.</v>
      </c>
    </row>
    <row r="540" spans="1:3" x14ac:dyDescent="0.25">
      <c r="A540" s="6"/>
      <c r="B540" s="27"/>
    </row>
    <row r="541" spans="1:3" x14ac:dyDescent="0.25">
      <c r="A541" s="5"/>
      <c r="B541" s="27"/>
      <c r="C541" t="s">
        <v>669</v>
      </c>
    </row>
    <row r="542" spans="1:3" x14ac:dyDescent="0.25">
      <c r="A542" s="5"/>
      <c r="B542" s="27"/>
    </row>
    <row r="543" spans="1:3" x14ac:dyDescent="0.25">
      <c r="A543" s="5"/>
      <c r="B543" s="27"/>
      <c r="C543" t="str">
        <f>CONCATENATE( "    &lt;piechart percentage=",B533," /&gt;")</f>
        <v xml:space="preserve">    &lt;piechart percentage=15.9 /&gt;</v>
      </c>
    </row>
    <row r="544" spans="1:3" x14ac:dyDescent="0.25">
      <c r="A544" s="5"/>
      <c r="B544" s="27"/>
      <c r="C544" t="str">
        <f>"  &lt;/Genotype&gt;"</f>
        <v xml:space="preserve">  &lt;/Genotype&gt;</v>
      </c>
    </row>
    <row r="545" spans="1:3" x14ac:dyDescent="0.25">
      <c r="A545" s="5" t="s">
        <v>45</v>
      </c>
      <c r="B545" s="27" t="str">
        <f>CONCATENATE("Your ",B497," gene has no variants. A normal gene is referred to as a ",CHAR(34),"wild-type",CHAR(34)," gene.")</f>
        <v>Your CHRNA3 gene has no variants. A normal gene is referred to as a "wild-type" gene.</v>
      </c>
      <c r="C545" t="str">
        <f>CONCATENATE("  &lt;Genotype hgvs=",CHAR(34),B517,B519,";",B519,CHAR(34)," name=",CHAR(34),B505,CHAR(34),"&gt; ")</f>
        <v xml:space="preserve">  &lt;Genotype hgvs="NC_000015.10:g.[78606381=];[78606381=]" name="C78606381T"&gt; </v>
      </c>
    </row>
    <row r="546" spans="1:3" x14ac:dyDescent="0.25">
      <c r="A546" s="6" t="s">
        <v>46</v>
      </c>
      <c r="B546" s="27" t="s">
        <v>147</v>
      </c>
      <c r="C546" t="s">
        <v>13</v>
      </c>
    </row>
    <row r="547" spans="1:3" x14ac:dyDescent="0.25">
      <c r="A547" s="6" t="s">
        <v>42</v>
      </c>
      <c r="B547" s="27">
        <v>46.2</v>
      </c>
      <c r="C547" t="s">
        <v>667</v>
      </c>
    </row>
    <row r="548" spans="1:3" x14ac:dyDescent="0.25">
      <c r="A548" s="5"/>
      <c r="B548" s="27"/>
    </row>
    <row r="549" spans="1:3" x14ac:dyDescent="0.25">
      <c r="A549" s="6"/>
      <c r="B549" s="27"/>
      <c r="C549" t="str">
        <f>CONCATENATE("    ",B545)</f>
        <v xml:space="preserve">    Your CHRNA3 gene has no variants. A normal gene is referred to as a "wild-type" gene.</v>
      </c>
    </row>
    <row r="550" spans="1:3" x14ac:dyDescent="0.25">
      <c r="A550" s="6"/>
      <c r="B550" s="27"/>
    </row>
    <row r="551" spans="1:3" x14ac:dyDescent="0.25">
      <c r="A551" s="6"/>
      <c r="B551" s="27"/>
      <c r="C551" t="s">
        <v>668</v>
      </c>
    </row>
    <row r="552" spans="1:3" x14ac:dyDescent="0.25">
      <c r="A552" s="6"/>
      <c r="B552" s="27"/>
    </row>
    <row r="553" spans="1:3" x14ac:dyDescent="0.25">
      <c r="A553" s="6"/>
      <c r="B553" s="27"/>
      <c r="C553" t="str">
        <f>CONCATENATE("    ",B546)</f>
        <v xml:space="preserve">    This variant is not associated with increased risk.</v>
      </c>
    </row>
    <row r="554" spans="1:3" x14ac:dyDescent="0.25">
      <c r="A554" s="5"/>
      <c r="B554" s="27"/>
    </row>
    <row r="555" spans="1:3" x14ac:dyDescent="0.25">
      <c r="A555" s="5"/>
      <c r="B555" s="27"/>
      <c r="C555" t="s">
        <v>669</v>
      </c>
    </row>
    <row r="556" spans="1:3" x14ac:dyDescent="0.25">
      <c r="A556" s="5"/>
      <c r="B556" s="27"/>
    </row>
    <row r="557" spans="1:3" x14ac:dyDescent="0.25">
      <c r="A557" s="5"/>
      <c r="B557" s="27"/>
      <c r="C557" t="str">
        <f>CONCATENATE( "    &lt;piechart percentage=",B547," /&gt;")</f>
        <v xml:space="preserve">    &lt;piechart percentage=46.2 /&gt;</v>
      </c>
    </row>
    <row r="558" spans="1:3" x14ac:dyDescent="0.25">
      <c r="A558" s="5"/>
      <c r="B558" s="27"/>
      <c r="C558" t="str">
        <f>"  &lt;/Genotype&gt;"</f>
        <v xml:space="preserve">  &lt;/Genotype&gt;</v>
      </c>
    </row>
    <row r="559" spans="1:3" x14ac:dyDescent="0.25">
      <c r="A559" s="5"/>
      <c r="B559" s="27"/>
      <c r="C559" t="str">
        <f>C509</f>
        <v>&lt;# C645T  #&gt;</v>
      </c>
    </row>
    <row r="560" spans="1:3" x14ac:dyDescent="0.25">
      <c r="A560" s="5" t="s">
        <v>35</v>
      </c>
      <c r="B560" s="1" t="s">
        <v>235</v>
      </c>
      <c r="C560" t="str">
        <f>CONCATENATE("  &lt;Genotype hgvs=",CHAR(34),B560,B561,";",B562,CHAR(34)," name=",CHAR(34),B511,CHAR(34),"&gt; ")</f>
        <v xml:space="preserve">  &lt;Genotype hgvs="NC_000017.11:g.[30237328T&gt;C];[30237328=]" name="C645T "&gt; </v>
      </c>
    </row>
    <row r="561" spans="1:3" x14ac:dyDescent="0.25">
      <c r="A561" s="5" t="s">
        <v>36</v>
      </c>
      <c r="B561" s="27" t="s">
        <v>255</v>
      </c>
    </row>
    <row r="562" spans="1:3" x14ac:dyDescent="0.25">
      <c r="A562" s="5" t="s">
        <v>27</v>
      </c>
      <c r="B562" s="27" t="s">
        <v>256</v>
      </c>
      <c r="C562" t="s">
        <v>667</v>
      </c>
    </row>
    <row r="563" spans="1:3" x14ac:dyDescent="0.25">
      <c r="A563" s="5" t="s">
        <v>40</v>
      </c>
      <c r="B563" s="27" t="str">
        <f>CONCATENATE("People with this variant have one copy of the ",B514," variant. This substitution of a single nucleotide is known as a missense mutation.")</f>
        <v>People with this variant have one copy of the [C645T](https://www.ncbi.nlm.nih.gov/clinvar/variation/17503/) variant. This substitution of a single nucleotide is known as a missense mutation.</v>
      </c>
      <c r="C563" t="s">
        <v>13</v>
      </c>
    </row>
    <row r="564" spans="1:3" x14ac:dyDescent="0.25">
      <c r="A564" s="6" t="s">
        <v>41</v>
      </c>
      <c r="B564" s="27" t="s">
        <v>216</v>
      </c>
      <c r="C564" t="str">
        <f>CONCATENATE("    ",B563)</f>
        <v xml:space="preserve">    People with this variant have one copy of the [C645T](https://www.ncbi.nlm.nih.gov/clinvar/variation/17503/) variant. This substitution of a single nucleotide is known as a missense mutation.</v>
      </c>
    </row>
    <row r="565" spans="1:3" x14ac:dyDescent="0.25">
      <c r="A565" s="6" t="s">
        <v>42</v>
      </c>
      <c r="B565" s="27">
        <v>39.700000000000003</v>
      </c>
    </row>
    <row r="566" spans="1:3" x14ac:dyDescent="0.25">
      <c r="A566" s="5"/>
      <c r="B566" s="27"/>
      <c r="C566" t="s">
        <v>668</v>
      </c>
    </row>
    <row r="567" spans="1:3" x14ac:dyDescent="0.25">
      <c r="A567" s="6"/>
      <c r="B567" s="27"/>
    </row>
    <row r="568" spans="1:3" x14ac:dyDescent="0.25">
      <c r="A568" s="6"/>
      <c r="B568" s="27"/>
      <c r="C568" t="str">
        <f>CONCATENATE("    ",B564)</f>
        <v xml:space="preserve">    You are in the Mild Loss of Function category. See below for more information.</v>
      </c>
    </row>
    <row r="569" spans="1:3" x14ac:dyDescent="0.25">
      <c r="A569" s="6"/>
      <c r="B569" s="27"/>
    </row>
    <row r="570" spans="1:3" x14ac:dyDescent="0.25">
      <c r="A570" s="6"/>
      <c r="B570" s="27"/>
      <c r="C570" t="s">
        <v>669</v>
      </c>
    </row>
    <row r="571" spans="1:3" x14ac:dyDescent="0.25">
      <c r="A571" s="5"/>
      <c r="B571" s="27"/>
    </row>
    <row r="572" spans="1:3" x14ac:dyDescent="0.25">
      <c r="A572" s="5"/>
      <c r="B572" s="27"/>
      <c r="C572" t="str">
        <f>CONCATENATE( "    &lt;piechart percentage=",B565," /&gt;")</f>
        <v xml:space="preserve">    &lt;piechart percentage=39.7 /&gt;</v>
      </c>
    </row>
    <row r="573" spans="1:3" x14ac:dyDescent="0.25">
      <c r="A573" s="5"/>
      <c r="B573" s="27"/>
      <c r="C573" t="str">
        <f>"  &lt;/Genotype&gt;"</f>
        <v xml:space="preserve">  &lt;/Genotype&gt;</v>
      </c>
    </row>
    <row r="574" spans="1:3" x14ac:dyDescent="0.25">
      <c r="A574" s="5" t="s">
        <v>43</v>
      </c>
      <c r="B574" s="27" t="str">
        <f>CONCATENATE("People with this variant have two copies of the ",B514," variant. This substitution of a single nucleotide is known as a missense mutation.")</f>
        <v>People with this variant have two copies of the [C645T](https://www.ncbi.nlm.nih.gov/clinvar/variation/17503/) variant. This substitution of a single nucleotide is known as a missense mutation.</v>
      </c>
      <c r="C574" t="str">
        <f>CONCATENATE("  &lt;Genotype hgvs=",CHAR(34),B560,B561,";",B561,CHAR(34)," name=",CHAR(34),B511,CHAR(34),"&gt; ")</f>
        <v xml:space="preserve">  &lt;Genotype hgvs="NC_000017.11:g.[30237328T&gt;C];[30237328T&gt;C]" name="C645T "&gt; </v>
      </c>
    </row>
    <row r="575" spans="1:3" x14ac:dyDescent="0.25">
      <c r="A575" s="6" t="s">
        <v>44</v>
      </c>
      <c r="B575" s="27" t="s">
        <v>191</v>
      </c>
      <c r="C575" t="s">
        <v>13</v>
      </c>
    </row>
    <row r="576" spans="1:3" x14ac:dyDescent="0.25">
      <c r="A576" s="6" t="s">
        <v>42</v>
      </c>
      <c r="B576" s="27">
        <v>42.9</v>
      </c>
      <c r="C576" t="s">
        <v>667</v>
      </c>
    </row>
    <row r="577" spans="1:3" x14ac:dyDescent="0.25">
      <c r="A577" s="6"/>
      <c r="B577" s="27"/>
    </row>
    <row r="578" spans="1:3" x14ac:dyDescent="0.25">
      <c r="A578" s="5"/>
      <c r="B578" s="27"/>
      <c r="C578" t="str">
        <f>CONCATENATE("    ",B574)</f>
        <v xml:space="preserve">    People with this variant have two copies of the [C645T](https://www.ncbi.nlm.nih.gov/clinvar/variation/17503/) variant. This substitution of a single nucleotide is known as a missense mutation.</v>
      </c>
    </row>
    <row r="579" spans="1:3" x14ac:dyDescent="0.25">
      <c r="A579" s="6"/>
      <c r="B579" s="27"/>
    </row>
    <row r="580" spans="1:3" x14ac:dyDescent="0.25">
      <c r="A580" s="6"/>
      <c r="B580" s="27"/>
      <c r="C580" t="s">
        <v>668</v>
      </c>
    </row>
    <row r="581" spans="1:3" x14ac:dyDescent="0.25">
      <c r="A581" s="6"/>
      <c r="B581" s="27"/>
    </row>
    <row r="582" spans="1:3" x14ac:dyDescent="0.25">
      <c r="A582" s="6"/>
      <c r="B582" s="27"/>
      <c r="C582" t="str">
        <f>CONCATENATE("    ",B575)</f>
        <v xml:space="preserve">    You are in the Moderate Loss of Function category. See below for more information.</v>
      </c>
    </row>
    <row r="583" spans="1:3" x14ac:dyDescent="0.25">
      <c r="A583" s="6"/>
      <c r="B583" s="27"/>
    </row>
    <row r="584" spans="1:3" x14ac:dyDescent="0.25">
      <c r="A584" s="5"/>
      <c r="B584" s="27"/>
      <c r="C584" t="s">
        <v>669</v>
      </c>
    </row>
    <row r="585" spans="1:3" x14ac:dyDescent="0.25">
      <c r="A585" s="5"/>
      <c r="B585" s="27"/>
    </row>
    <row r="586" spans="1:3" x14ac:dyDescent="0.25">
      <c r="A586" s="5"/>
      <c r="B586" s="27"/>
      <c r="C586" t="str">
        <f>CONCATENATE( "    &lt;piechart percentage=",B576," /&gt;")</f>
        <v xml:space="preserve">    &lt;piechart percentage=42.9 /&gt;</v>
      </c>
    </row>
    <row r="587" spans="1:3" x14ac:dyDescent="0.25">
      <c r="A587" s="5"/>
      <c r="B587" s="27"/>
      <c r="C587" t="str">
        <f>"  &lt;/Genotype&gt;"</f>
        <v xml:space="preserve">  &lt;/Genotype&gt;</v>
      </c>
    </row>
    <row r="588" spans="1:3" x14ac:dyDescent="0.25">
      <c r="A588" s="5" t="s">
        <v>45</v>
      </c>
      <c r="B588" s="27" t="str">
        <f>CONCATENATE("Your ",B497," gene has no variants. A normal gene is referred to as a ",CHAR(34),"wild-type",CHAR(34)," gene.")</f>
        <v>Your CHRNA3 gene has no variants. A normal gene is referred to as a "wild-type" gene.</v>
      </c>
      <c r="C588" t="str">
        <f>CONCATENATE("  &lt;Genotype hgvs=",CHAR(34),B560,B562,";",B562,CHAR(34)," name=",CHAR(34),B511,CHAR(34),"&gt; ")</f>
        <v xml:space="preserve">  &lt;Genotype hgvs="NC_000017.11:g.[30237328=];[30237328=]" name="C645T "&gt; </v>
      </c>
    </row>
    <row r="589" spans="1:3" x14ac:dyDescent="0.25">
      <c r="A589" s="6" t="s">
        <v>46</v>
      </c>
      <c r="B589" s="27" t="s">
        <v>147</v>
      </c>
      <c r="C589" t="s">
        <v>13</v>
      </c>
    </row>
    <row r="590" spans="1:3" x14ac:dyDescent="0.25">
      <c r="A590" s="6" t="s">
        <v>42</v>
      </c>
      <c r="B590" s="27">
        <v>17.399999999999999</v>
      </c>
      <c r="C590" t="s">
        <v>667</v>
      </c>
    </row>
    <row r="591" spans="1:3" x14ac:dyDescent="0.25">
      <c r="A591" s="5"/>
      <c r="B591" s="27"/>
    </row>
    <row r="592" spans="1:3" x14ac:dyDescent="0.25">
      <c r="A592" s="6"/>
      <c r="B592" s="27"/>
      <c r="C592" t="str">
        <f>CONCATENATE("    ",B588)</f>
        <v xml:space="preserve">    Your CHRNA3 gene has no variants. A normal gene is referred to as a "wild-type" gene.</v>
      </c>
    </row>
    <row r="593" spans="1:3" x14ac:dyDescent="0.25">
      <c r="A593" s="6"/>
      <c r="B593" s="27"/>
    </row>
    <row r="594" spans="1:3" x14ac:dyDescent="0.25">
      <c r="A594" s="6"/>
      <c r="B594" s="27"/>
      <c r="C594" t="s">
        <v>668</v>
      </c>
    </row>
    <row r="595" spans="1:3" x14ac:dyDescent="0.25">
      <c r="A595" s="6"/>
      <c r="B595" s="27"/>
    </row>
    <row r="596" spans="1:3" x14ac:dyDescent="0.25">
      <c r="A596" s="6"/>
      <c r="B596" s="27"/>
      <c r="C596" t="str">
        <f>CONCATENATE("    ",B589)</f>
        <v xml:space="preserve">    This variant is not associated with increased risk.</v>
      </c>
    </row>
    <row r="597" spans="1:3" x14ac:dyDescent="0.25">
      <c r="A597" s="5"/>
      <c r="B597" s="27"/>
    </row>
    <row r="598" spans="1:3" x14ac:dyDescent="0.25">
      <c r="A598" s="5"/>
      <c r="B598" s="27"/>
      <c r="C598" t="s">
        <v>669</v>
      </c>
    </row>
    <row r="599" spans="1:3" x14ac:dyDescent="0.25">
      <c r="A599" s="5"/>
      <c r="B599" s="27"/>
    </row>
    <row r="600" spans="1:3" x14ac:dyDescent="0.25">
      <c r="A600" s="5"/>
      <c r="B600" s="27"/>
      <c r="C600" t="str">
        <f>CONCATENATE( "    &lt;piechart percentage=",B590," /&gt;")</f>
        <v xml:space="preserve">    &lt;piechart percentage=17.4 /&gt;</v>
      </c>
    </row>
    <row r="601" spans="1:3" x14ac:dyDescent="0.25">
      <c r="A601" s="5"/>
      <c r="B601" s="27"/>
      <c r="C601" t="str">
        <f>"  &lt;/Genotype&gt;"</f>
        <v xml:space="preserve">  &lt;/Genotype&gt;</v>
      </c>
    </row>
    <row r="602" spans="1:3" x14ac:dyDescent="0.25">
      <c r="A602" s="5" t="s">
        <v>47</v>
      </c>
      <c r="B602" s="27" t="str">
        <f>CONCATENATE("Your ",B497," gene has an unknown variant.")</f>
        <v>Your CHRNA3 gene has an unknown variant.</v>
      </c>
      <c r="C602" t="str">
        <f>CONCATENATE("  &lt;Genotype hgvs=",CHAR(34),"unknown",CHAR(34),"&gt; ")</f>
        <v xml:space="preserve">  &lt;Genotype hgvs="unknown"&gt; </v>
      </c>
    </row>
    <row r="603" spans="1:3" x14ac:dyDescent="0.25">
      <c r="A603" s="6" t="s">
        <v>47</v>
      </c>
      <c r="B603" s="27" t="s">
        <v>149</v>
      </c>
      <c r="C603" t="s">
        <v>13</v>
      </c>
    </row>
    <row r="604" spans="1:3" x14ac:dyDescent="0.25">
      <c r="A604" s="6" t="s">
        <v>42</v>
      </c>
      <c r="B604" s="27"/>
      <c r="C604" t="s">
        <v>667</v>
      </c>
    </row>
    <row r="605" spans="1:3" x14ac:dyDescent="0.25">
      <c r="A605" s="6"/>
      <c r="B605" s="27"/>
    </row>
    <row r="606" spans="1:3" x14ac:dyDescent="0.25">
      <c r="A606" s="6"/>
      <c r="B606" s="27"/>
      <c r="C606" t="str">
        <f>CONCATENATE("    ",B602)</f>
        <v xml:space="preserve">    Your CHRNA3 gene has an unknown variant.</v>
      </c>
    </row>
    <row r="607" spans="1:3" x14ac:dyDescent="0.25">
      <c r="A607" s="6"/>
      <c r="B607" s="27"/>
    </row>
    <row r="608" spans="1:3" x14ac:dyDescent="0.25">
      <c r="A608" s="6"/>
      <c r="B608" s="27"/>
      <c r="C608" t="s">
        <v>668</v>
      </c>
    </row>
    <row r="609" spans="1:3" x14ac:dyDescent="0.25">
      <c r="A609" s="6"/>
      <c r="B609" s="27"/>
    </row>
    <row r="610" spans="1:3" x14ac:dyDescent="0.25">
      <c r="A610" s="5"/>
      <c r="B610" s="27"/>
      <c r="C610" t="str">
        <f>CONCATENATE("    ",B603)</f>
        <v xml:space="preserve">    The effect is unknown.</v>
      </c>
    </row>
    <row r="611" spans="1:3" x14ac:dyDescent="0.25">
      <c r="A611" s="6"/>
      <c r="B611" s="27"/>
    </row>
    <row r="612" spans="1:3" x14ac:dyDescent="0.25">
      <c r="A612" s="5"/>
      <c r="B612" s="27"/>
      <c r="C612" t="s">
        <v>669</v>
      </c>
    </row>
    <row r="613" spans="1:3" x14ac:dyDescent="0.25">
      <c r="A613" s="5"/>
      <c r="B613" s="27"/>
    </row>
    <row r="614" spans="1:3" x14ac:dyDescent="0.25">
      <c r="A614" s="5"/>
      <c r="B614" s="27"/>
      <c r="C614" t="str">
        <f>CONCATENATE( "    &lt;piechart percentage=",B604," /&gt;")</f>
        <v xml:space="preserve">    &lt;piechart percentage= /&gt;</v>
      </c>
    </row>
    <row r="615" spans="1:3" x14ac:dyDescent="0.25">
      <c r="A615" s="5"/>
      <c r="B615" s="27"/>
      <c r="C615" t="str">
        <f>"  &lt;/Genotype&gt;"</f>
        <v xml:space="preserve">  &lt;/Genotype&gt;</v>
      </c>
    </row>
    <row r="616" spans="1:3" x14ac:dyDescent="0.25">
      <c r="A616" s="5" t="s">
        <v>45</v>
      </c>
      <c r="B616" s="27" t="str">
        <f>CONCATENATE("Your ",B497," gene has no variants. A normal gene is referred to as a ",CHAR(34),"wild-type",CHAR(34)," gene.")</f>
        <v>Your CHRNA3 gene has no variants. A normal gene is referred to as a "wild-type" gene.</v>
      </c>
      <c r="C616" t="str">
        <f>CONCATENATE("  &lt;Genotype hgvs=",CHAR(34),"wild-type",CHAR(34),"&gt;")</f>
        <v xml:space="preserve">  &lt;Genotype hgvs="wild-type"&gt;</v>
      </c>
    </row>
    <row r="617" spans="1:3" x14ac:dyDescent="0.25">
      <c r="A617" s="6" t="s">
        <v>46</v>
      </c>
      <c r="B617" s="27" t="s">
        <v>217</v>
      </c>
      <c r="C617" t="s">
        <v>13</v>
      </c>
    </row>
    <row r="618" spans="1:3" x14ac:dyDescent="0.25">
      <c r="A618" s="6" t="s">
        <v>42</v>
      </c>
      <c r="B618" s="27"/>
      <c r="C618" t="s">
        <v>667</v>
      </c>
    </row>
    <row r="619" spans="1:3" x14ac:dyDescent="0.25">
      <c r="A619" s="6"/>
      <c r="B619" s="27"/>
    </row>
    <row r="620" spans="1:3" x14ac:dyDescent="0.25">
      <c r="A620" s="6"/>
      <c r="B620" s="27"/>
      <c r="C620" t="str">
        <f>CONCATENATE("    ",B616)</f>
        <v xml:space="preserve">    Your CHRNA3 gene has no variants. A normal gene is referred to as a "wild-type" gene.</v>
      </c>
    </row>
    <row r="621" spans="1:3" x14ac:dyDescent="0.25">
      <c r="A621" s="6"/>
      <c r="B621" s="27"/>
    </row>
    <row r="622" spans="1:3" x14ac:dyDescent="0.25">
      <c r="A622" s="6"/>
      <c r="B622" s="27"/>
      <c r="C622" t="s">
        <v>668</v>
      </c>
    </row>
    <row r="623" spans="1:3" x14ac:dyDescent="0.25">
      <c r="A623" s="6"/>
      <c r="B623" s="27"/>
    </row>
    <row r="624" spans="1:3" x14ac:dyDescent="0.25">
      <c r="A624" s="6"/>
      <c r="B624" s="27"/>
      <c r="C624" t="str">
        <f>CONCATENATE("    ",B617)</f>
        <v xml:space="preserve">    Your variant is not associated with any loss of function.</v>
      </c>
    </row>
    <row r="625" spans="1:3" x14ac:dyDescent="0.25">
      <c r="A625" s="6"/>
      <c r="B625" s="27"/>
    </row>
    <row r="626" spans="1:3" x14ac:dyDescent="0.25">
      <c r="A626" s="6"/>
      <c r="B626" s="27"/>
      <c r="C626" t="s">
        <v>669</v>
      </c>
    </row>
    <row r="627" spans="1:3" x14ac:dyDescent="0.25">
      <c r="A627" s="5"/>
      <c r="B627" s="27"/>
    </row>
    <row r="628" spans="1:3" x14ac:dyDescent="0.25">
      <c r="A628" s="6"/>
      <c r="B628" s="27"/>
      <c r="C628" t="str">
        <f>CONCATENATE( "    &lt;piechart percentage=",B618," /&gt;")</f>
        <v xml:space="preserve">    &lt;piechart percentage= /&gt;</v>
      </c>
    </row>
    <row r="629" spans="1:3" x14ac:dyDescent="0.25">
      <c r="A629" s="6"/>
      <c r="B629" s="27"/>
      <c r="C629" t="str">
        <f>"  &lt;/Genotype&gt;"</f>
        <v xml:space="preserve">  &lt;/Genotype&gt;</v>
      </c>
    </row>
    <row r="630" spans="1:3" x14ac:dyDescent="0.25">
      <c r="A630" s="6"/>
      <c r="B630" s="27"/>
      <c r="C630" t="str">
        <f>"&lt;/GeneAnalysis&gt;"</f>
        <v>&lt;/GeneAnalysis&gt;</v>
      </c>
    </row>
    <row r="631" spans="1:3" s="33" customFormat="1" x14ac:dyDescent="0.25"/>
    <row r="632" spans="1:3" s="33" customFormat="1" x14ac:dyDescent="0.25">
      <c r="A632" s="34"/>
      <c r="B632" s="32"/>
    </row>
    <row r="633" spans="1:3" x14ac:dyDescent="0.25">
      <c r="A633" s="6" t="s">
        <v>4</v>
      </c>
      <c r="B633" s="27" t="s">
        <v>335</v>
      </c>
      <c r="C633" t="str">
        <f>CONCATENATE("&lt;GeneAnalysis gene=",CHAR(34),B633,CHAR(34)," interval=",CHAR(34),B634,CHAR(34),"&gt; ")</f>
        <v xml:space="preserve">&lt;GeneAnalysis gene="CHRNA3" interval="NC_000015.10:g.78593052_78621295"&gt; </v>
      </c>
    </row>
    <row r="634" spans="1:3" x14ac:dyDescent="0.25">
      <c r="A634" s="6" t="s">
        <v>23</v>
      </c>
      <c r="B634" s="27" t="s">
        <v>336</v>
      </c>
    </row>
    <row r="635" spans="1:3" x14ac:dyDescent="0.25">
      <c r="A635" s="6" t="s">
        <v>24</v>
      </c>
      <c r="B635" s="27" t="s">
        <v>332</v>
      </c>
      <c r="C635" t="str">
        <f>CONCATENATE("# What are some common mutations of ",B633,"?")</f>
        <v># What are some common mutations of CHRNA3?</v>
      </c>
    </row>
    <row r="636" spans="1:3" x14ac:dyDescent="0.25">
      <c r="A636" s="6" t="s">
        <v>20</v>
      </c>
      <c r="B636" s="27" t="s">
        <v>21</v>
      </c>
      <c r="C636" t="s">
        <v>13</v>
      </c>
    </row>
    <row r="637" spans="1:3" x14ac:dyDescent="0.25">
      <c r="B637" s="27"/>
      <c r="C637" t="str">
        <f>CONCATENATE("There are ",B635," well-known variants in ",B633,": ",B644," and ",B650,".")</f>
        <v>There are two well-known variants in CHRNA3: [C78606381T](https://www.ncbi.nlm.nih.gov/projects/SNP/snp_ref.cgi?rs=12914385) and [C645T](https://www.ncbi.nlm.nih.gov/clinvar/variation/17503/).</v>
      </c>
    </row>
    <row r="638" spans="1:3" x14ac:dyDescent="0.25">
      <c r="B638" s="27"/>
    </row>
    <row r="639" spans="1:3" x14ac:dyDescent="0.25">
      <c r="A639" s="6"/>
      <c r="B639" s="27"/>
      <c r="C639" t="str">
        <f>CONCATENATE("&lt;# ",B641," #&gt;")</f>
        <v>&lt;# C78606381T #&gt;</v>
      </c>
    </row>
    <row r="640" spans="1:3" x14ac:dyDescent="0.25">
      <c r="A640" s="6" t="s">
        <v>25</v>
      </c>
      <c r="B640" s="1" t="s">
        <v>337</v>
      </c>
      <c r="C640" t="str">
        <f>CONCATENATE("  &lt;Variant hgvs=",CHAR(34),B640,CHAR(34)," name=",CHAR(34),B641,CHAR(34),"&gt; ")</f>
        <v xml:space="preserve">  &lt;Variant hgvs="NC_000015.10:g.78606381C&gt;T" name="C78606381T"&gt; </v>
      </c>
    </row>
    <row r="641" spans="1:3" x14ac:dyDescent="0.25">
      <c r="A641" s="5" t="s">
        <v>26</v>
      </c>
      <c r="B641" s="30" t="s">
        <v>339</v>
      </c>
    </row>
    <row r="642" spans="1:3" x14ac:dyDescent="0.25">
      <c r="A642" s="5" t="s">
        <v>27</v>
      </c>
      <c r="B642" s="27" t="s">
        <v>207</v>
      </c>
      <c r="C642" t="str">
        <f>CONCATENATE("    This variant is a change at a specific point in the ",B633," gene from ",B642," to ",B643," resulting in incorrect ",B636,"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643" spans="1:3" x14ac:dyDescent="0.25">
      <c r="A643" s="5" t="s">
        <v>28</v>
      </c>
      <c r="B643" s="27" t="s">
        <v>33</v>
      </c>
      <c r="C643" t="s">
        <v>13</v>
      </c>
    </row>
    <row r="644" spans="1:3" x14ac:dyDescent="0.25">
      <c r="A644" s="5" t="s">
        <v>36</v>
      </c>
      <c r="B644" s="30" t="s">
        <v>341</v>
      </c>
      <c r="C644" t="str">
        <f>"  &lt;/Variant&gt;"</f>
        <v xml:space="preserve">  &lt;/Variant&gt;</v>
      </c>
    </row>
    <row r="645" spans="1:3" x14ac:dyDescent="0.25">
      <c r="B645" s="27"/>
      <c r="C645" t="str">
        <f>CONCATENATE("&lt;# ",B647," #&gt;")</f>
        <v>&lt;# C645T  #&gt;</v>
      </c>
    </row>
    <row r="646" spans="1:3" x14ac:dyDescent="0.25">
      <c r="A646" s="6" t="s">
        <v>25</v>
      </c>
      <c r="B646" s="1" t="s">
        <v>338</v>
      </c>
      <c r="C646" t="str">
        <f>CONCATENATE("  &lt;Variant hgvs=",CHAR(34),B646,CHAR(34)," name=",CHAR(34),B647,CHAR(34),"&gt; ")</f>
        <v xml:space="preserve">  &lt;Variant hgvs="NC_000015.10:g.78601997G&gt;A" name="C645T "&gt; </v>
      </c>
    </row>
    <row r="647" spans="1:3" x14ac:dyDescent="0.25">
      <c r="A647" s="5" t="s">
        <v>26</v>
      </c>
      <c r="B647" s="30" t="s">
        <v>340</v>
      </c>
    </row>
    <row r="648" spans="1:3" x14ac:dyDescent="0.25">
      <c r="A648" s="5" t="s">
        <v>27</v>
      </c>
      <c r="B648" s="27" t="s">
        <v>34</v>
      </c>
      <c r="C648" t="str">
        <f>CONCATENATE("    This variant is a change at a specific point in the ",B633," gene from ",B648," to ",B649," resulting in incorrect ",B636,"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649" spans="1:3" x14ac:dyDescent="0.25">
      <c r="A649" s="5" t="s">
        <v>28</v>
      </c>
      <c r="B649" s="27" t="s">
        <v>61</v>
      </c>
    </row>
    <row r="650" spans="1:3" x14ac:dyDescent="0.25">
      <c r="A650" s="6" t="s">
        <v>36</v>
      </c>
      <c r="B650" s="30" t="s">
        <v>351</v>
      </c>
      <c r="C650" t="str">
        <f>"  &lt;/Variant&gt;"</f>
        <v xml:space="preserve">  &lt;/Variant&gt;</v>
      </c>
    </row>
    <row r="651" spans="1:3" s="33" customFormat="1" x14ac:dyDescent="0.25">
      <c r="A651" s="31"/>
      <c r="B651" s="32"/>
    </row>
    <row r="652" spans="1:3" s="33" customFormat="1" x14ac:dyDescent="0.25">
      <c r="A652" s="31"/>
      <c r="B652" s="32"/>
      <c r="C652" t="str">
        <f>C639</f>
        <v>&lt;# C78606381T #&gt;</v>
      </c>
    </row>
    <row r="653" spans="1:3" x14ac:dyDescent="0.25">
      <c r="A653" s="5" t="s">
        <v>35</v>
      </c>
      <c r="B653" s="40" t="s">
        <v>342</v>
      </c>
      <c r="C653" t="str">
        <f>CONCATENATE("  &lt;Genotype hgvs=",CHAR(34),B653,B654,";",B655,CHAR(34)," name=",CHAR(34),B641,CHAR(34),"&gt; ")</f>
        <v xml:space="preserve">  &lt;Genotype hgvs="NC_000015.10:g.[78606381C&gt;T];[78606381=]" name="C78606381T"&gt; </v>
      </c>
    </row>
    <row r="654" spans="1:3" x14ac:dyDescent="0.25">
      <c r="A654" s="5" t="s">
        <v>36</v>
      </c>
      <c r="B654" s="27" t="s">
        <v>343</v>
      </c>
    </row>
    <row r="655" spans="1:3" x14ac:dyDescent="0.25">
      <c r="A655" s="5" t="s">
        <v>27</v>
      </c>
      <c r="B655" s="27" t="s">
        <v>344</v>
      </c>
      <c r="C655" t="s">
        <v>667</v>
      </c>
    </row>
    <row r="656" spans="1:3" x14ac:dyDescent="0.25">
      <c r="A656" s="5" t="s">
        <v>40</v>
      </c>
      <c r="B656" s="27" t="str">
        <f>CONCATENATE("People with this variant have one copy of the ",B644,"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656" t="s">
        <v>13</v>
      </c>
    </row>
    <row r="657" spans="1:3" x14ac:dyDescent="0.25">
      <c r="A657" s="6" t="s">
        <v>41</v>
      </c>
      <c r="B657" s="27" t="s">
        <v>216</v>
      </c>
      <c r="C657" t="str">
        <f>CONCATENATE("    ",B656)</f>
        <v xml:space="preserve">    People with this variant have one copy of the [C78606381T](https://www.ncbi.nlm.nih.gov/projects/SNP/snp_ref.cgi?rs=12914385) variant. This substitution of a single nucleotide is known as a missense mutation.</v>
      </c>
    </row>
    <row r="658" spans="1:3" x14ac:dyDescent="0.25">
      <c r="A658" s="6" t="s">
        <v>42</v>
      </c>
      <c r="B658" s="27">
        <v>37.9</v>
      </c>
    </row>
    <row r="659" spans="1:3" x14ac:dyDescent="0.25">
      <c r="A659" s="5"/>
      <c r="B659" s="27"/>
      <c r="C659" t="s">
        <v>668</v>
      </c>
    </row>
    <row r="660" spans="1:3" x14ac:dyDescent="0.25">
      <c r="A660" s="6"/>
      <c r="B660" s="27"/>
    </row>
    <row r="661" spans="1:3" x14ac:dyDescent="0.25">
      <c r="A661" s="6"/>
      <c r="B661" s="27"/>
      <c r="C661" t="str">
        <f>CONCATENATE("    ",B657)</f>
        <v xml:space="preserve">    You are in the Mild Loss of Function category. See below for more information.</v>
      </c>
    </row>
    <row r="662" spans="1:3" x14ac:dyDescent="0.25">
      <c r="A662" s="6"/>
      <c r="B662" s="27"/>
    </row>
    <row r="663" spans="1:3" x14ac:dyDescent="0.25">
      <c r="A663" s="6"/>
      <c r="B663" s="27"/>
      <c r="C663" t="s">
        <v>669</v>
      </c>
    </row>
    <row r="664" spans="1:3" x14ac:dyDescent="0.25">
      <c r="A664" s="5"/>
      <c r="B664" s="27"/>
    </row>
    <row r="665" spans="1:3" x14ac:dyDescent="0.25">
      <c r="A665" s="5"/>
      <c r="B665" s="27"/>
      <c r="C665" t="str">
        <f>CONCATENATE( "    &lt;piechart percentage=",B658," /&gt;")</f>
        <v xml:space="preserve">    &lt;piechart percentage=37.9 /&gt;</v>
      </c>
    </row>
    <row r="666" spans="1:3" x14ac:dyDescent="0.25">
      <c r="A666" s="5"/>
      <c r="B666" s="27"/>
      <c r="C666" t="str">
        <f>"  &lt;/Genotype&gt;"</f>
        <v xml:space="preserve">  &lt;/Genotype&gt;</v>
      </c>
    </row>
    <row r="667" spans="1:3" x14ac:dyDescent="0.25">
      <c r="A667" s="5" t="s">
        <v>43</v>
      </c>
      <c r="B667" s="27" t="s">
        <v>345</v>
      </c>
      <c r="C667" t="str">
        <f>CONCATENATE("  &lt;Genotype hgvs=",CHAR(34),B653,B654,";",B654,CHAR(34)," name=",CHAR(34),B641,CHAR(34),"&gt; ")</f>
        <v xml:space="preserve">  &lt;Genotype hgvs="NC_000015.10:g.[78606381C&gt;T];[78606381C&gt;T]" name="C78606381T"&gt; </v>
      </c>
    </row>
    <row r="668" spans="1:3" x14ac:dyDescent="0.25">
      <c r="A668" s="6" t="s">
        <v>44</v>
      </c>
      <c r="B668" s="27" t="s">
        <v>191</v>
      </c>
      <c r="C668" t="s">
        <v>13</v>
      </c>
    </row>
    <row r="669" spans="1:3" x14ac:dyDescent="0.25">
      <c r="A669" s="6" t="s">
        <v>42</v>
      </c>
      <c r="B669" s="27">
        <v>15.9</v>
      </c>
      <c r="C669" t="s">
        <v>667</v>
      </c>
    </row>
    <row r="670" spans="1:3" x14ac:dyDescent="0.25">
      <c r="A670" s="6"/>
      <c r="B670" s="27"/>
    </row>
    <row r="671" spans="1:3" x14ac:dyDescent="0.25">
      <c r="A671" s="5"/>
      <c r="B671" s="27"/>
      <c r="C671" t="str">
        <f>CONCATENATE("    ",B667)</f>
        <v xml:space="preserve">    People with this variant have two copies of the [C78606381T](https://www.ncbi.nlm.nih.gov/projects/SNP/snp_ref.cgi?rs=12914385) variant. This substitution of a single nucleotide is known as a missense mutation.
</v>
      </c>
    </row>
    <row r="672" spans="1:3" x14ac:dyDescent="0.25">
      <c r="A672" s="6"/>
      <c r="B672" s="27"/>
    </row>
    <row r="673" spans="1:3" x14ac:dyDescent="0.25">
      <c r="A673" s="6"/>
      <c r="B673" s="27"/>
      <c r="C673" t="s">
        <v>668</v>
      </c>
    </row>
    <row r="674" spans="1:3" x14ac:dyDescent="0.25">
      <c r="A674" s="6"/>
      <c r="B674" s="27"/>
    </row>
    <row r="675" spans="1:3" x14ac:dyDescent="0.25">
      <c r="A675" s="6"/>
      <c r="B675" s="27"/>
      <c r="C675" t="str">
        <f>CONCATENATE("    ",B668)</f>
        <v xml:space="preserve">    You are in the Moderate Loss of Function category. See below for more information.</v>
      </c>
    </row>
    <row r="676" spans="1:3" x14ac:dyDescent="0.25">
      <c r="A676" s="6"/>
      <c r="B676" s="27"/>
    </row>
    <row r="677" spans="1:3" x14ac:dyDescent="0.25">
      <c r="A677" s="5"/>
      <c r="B677" s="27"/>
      <c r="C677" t="s">
        <v>669</v>
      </c>
    </row>
    <row r="678" spans="1:3" x14ac:dyDescent="0.25">
      <c r="A678" s="5"/>
      <c r="B678" s="27"/>
    </row>
    <row r="679" spans="1:3" x14ac:dyDescent="0.25">
      <c r="A679" s="5"/>
      <c r="B679" s="27"/>
      <c r="C679" t="str">
        <f>CONCATENATE( "    &lt;piechart percentage=",B669," /&gt;")</f>
        <v xml:space="preserve">    &lt;piechart percentage=15.9 /&gt;</v>
      </c>
    </row>
    <row r="680" spans="1:3" x14ac:dyDescent="0.25">
      <c r="A680" s="5"/>
      <c r="B680" s="27"/>
      <c r="C680" t="str">
        <f>"  &lt;/Genotype&gt;"</f>
        <v xml:space="preserve">  &lt;/Genotype&gt;</v>
      </c>
    </row>
    <row r="681" spans="1:3" x14ac:dyDescent="0.25">
      <c r="A681" s="5" t="s">
        <v>45</v>
      </c>
      <c r="B681" s="27" t="str">
        <f>CONCATENATE("Your ",B633," gene has no variants. A normal gene is referred to as a ",CHAR(34),"wild-type",CHAR(34)," gene.")</f>
        <v>Your CHRNA3 gene has no variants. A normal gene is referred to as a "wild-type" gene.</v>
      </c>
      <c r="C681" t="str">
        <f>CONCATENATE("  &lt;Genotype hgvs=",CHAR(34),B653,B655,";",B655,CHAR(34)," name=",CHAR(34),B641,CHAR(34),"&gt; ")</f>
        <v xml:space="preserve">  &lt;Genotype hgvs="NC_000015.10:g.[78606381=];[78606381=]" name="C78606381T"&gt; </v>
      </c>
    </row>
    <row r="682" spans="1:3" x14ac:dyDescent="0.25">
      <c r="A682" s="6" t="s">
        <v>46</v>
      </c>
      <c r="B682" s="27" t="s">
        <v>147</v>
      </c>
      <c r="C682" t="s">
        <v>13</v>
      </c>
    </row>
    <row r="683" spans="1:3" x14ac:dyDescent="0.25">
      <c r="A683" s="6" t="s">
        <v>42</v>
      </c>
      <c r="B683" s="27">
        <v>46.2</v>
      </c>
      <c r="C683" t="s">
        <v>667</v>
      </c>
    </row>
    <row r="684" spans="1:3" x14ac:dyDescent="0.25">
      <c r="A684" s="5"/>
      <c r="B684" s="27"/>
    </row>
    <row r="685" spans="1:3" x14ac:dyDescent="0.25">
      <c r="A685" s="6"/>
      <c r="B685" s="27"/>
      <c r="C685" t="str">
        <f>CONCATENATE("    ",B681)</f>
        <v xml:space="preserve">    Your CHRNA3 gene has no variants. A normal gene is referred to as a "wild-type" gene.</v>
      </c>
    </row>
    <row r="686" spans="1:3" x14ac:dyDescent="0.25">
      <c r="A686" s="6"/>
      <c r="B686" s="27"/>
    </row>
    <row r="687" spans="1:3" x14ac:dyDescent="0.25">
      <c r="A687" s="6"/>
      <c r="B687" s="27"/>
      <c r="C687" t="s">
        <v>668</v>
      </c>
    </row>
    <row r="688" spans="1:3" x14ac:dyDescent="0.25">
      <c r="A688" s="6"/>
      <c r="B688" s="27"/>
    </row>
    <row r="689" spans="1:3" x14ac:dyDescent="0.25">
      <c r="A689" s="6"/>
      <c r="B689" s="27"/>
      <c r="C689" t="str">
        <f>CONCATENATE("    ",B682)</f>
        <v xml:space="preserve">    This variant is not associated with increased risk.</v>
      </c>
    </row>
    <row r="690" spans="1:3" x14ac:dyDescent="0.25">
      <c r="A690" s="5"/>
      <c r="B690" s="27"/>
    </row>
    <row r="691" spans="1:3" x14ac:dyDescent="0.25">
      <c r="A691" s="5"/>
      <c r="B691" s="27"/>
      <c r="C691" t="s">
        <v>669</v>
      </c>
    </row>
    <row r="692" spans="1:3" x14ac:dyDescent="0.25">
      <c r="A692" s="5"/>
      <c r="B692" s="27"/>
    </row>
    <row r="693" spans="1:3" x14ac:dyDescent="0.25">
      <c r="A693" s="5"/>
      <c r="B693" s="27"/>
      <c r="C693" t="str">
        <f>CONCATENATE( "    &lt;piechart percentage=",B683," /&gt;")</f>
        <v xml:space="preserve">    &lt;piechart percentage=46.2 /&gt;</v>
      </c>
    </row>
    <row r="694" spans="1:3" x14ac:dyDescent="0.25">
      <c r="A694" s="5"/>
      <c r="B694" s="27"/>
      <c r="C694" t="str">
        <f>"  &lt;/Genotype&gt;"</f>
        <v xml:space="preserve">  &lt;/Genotype&gt;</v>
      </c>
    </row>
    <row r="695" spans="1:3" x14ac:dyDescent="0.25">
      <c r="A695" s="5"/>
      <c r="B695" s="27"/>
      <c r="C695" t="str">
        <f>C645</f>
        <v>&lt;# C645T  #&gt;</v>
      </c>
    </row>
    <row r="696" spans="1:3" x14ac:dyDescent="0.25">
      <c r="A696" s="5" t="s">
        <v>35</v>
      </c>
      <c r="B696" s="1" t="s">
        <v>235</v>
      </c>
      <c r="C696" t="str">
        <f>CONCATENATE("  &lt;Genotype hgvs=",CHAR(34),B696,B697,";",B698,CHAR(34)," name=",CHAR(34),B647,CHAR(34),"&gt; ")</f>
        <v xml:space="preserve">  &lt;Genotype hgvs="NC_000017.11:g.[30237328T&gt;C];[30237328=]" name="C645T "&gt; </v>
      </c>
    </row>
    <row r="697" spans="1:3" x14ac:dyDescent="0.25">
      <c r="A697" s="5" t="s">
        <v>36</v>
      </c>
      <c r="B697" s="27" t="s">
        <v>255</v>
      </c>
    </row>
    <row r="698" spans="1:3" x14ac:dyDescent="0.25">
      <c r="A698" s="5" t="s">
        <v>27</v>
      </c>
      <c r="B698" s="27" t="s">
        <v>256</v>
      </c>
      <c r="C698" t="s">
        <v>667</v>
      </c>
    </row>
    <row r="699" spans="1:3" x14ac:dyDescent="0.25">
      <c r="A699" s="5" t="s">
        <v>40</v>
      </c>
      <c r="B699" s="27" t="str">
        <f>CONCATENATE("People with this variant have one copy of the ",B650," variant. This substitution of a single nucleotide is known as a missense mutation.")</f>
        <v>People with this variant have one copy of the [C645T](https://www.ncbi.nlm.nih.gov/clinvar/variation/17503/) variant. This substitution of a single nucleotide is known as a missense mutation.</v>
      </c>
      <c r="C699" t="s">
        <v>13</v>
      </c>
    </row>
    <row r="700" spans="1:3" x14ac:dyDescent="0.25">
      <c r="A700" s="6" t="s">
        <v>41</v>
      </c>
      <c r="B700" s="27" t="s">
        <v>216</v>
      </c>
      <c r="C700" t="str">
        <f>CONCATENATE("    ",B699)</f>
        <v xml:space="preserve">    People with this variant have one copy of the [C645T](https://www.ncbi.nlm.nih.gov/clinvar/variation/17503/) variant. This substitution of a single nucleotide is known as a missense mutation.</v>
      </c>
    </row>
    <row r="701" spans="1:3" x14ac:dyDescent="0.25">
      <c r="A701" s="6" t="s">
        <v>42</v>
      </c>
      <c r="B701" s="27">
        <v>39.700000000000003</v>
      </c>
    </row>
    <row r="702" spans="1:3" x14ac:dyDescent="0.25">
      <c r="A702" s="5"/>
      <c r="B702" s="27"/>
      <c r="C702" t="s">
        <v>668</v>
      </c>
    </row>
    <row r="703" spans="1:3" x14ac:dyDescent="0.25">
      <c r="A703" s="6"/>
      <c r="B703" s="27"/>
    </row>
    <row r="704" spans="1:3" x14ac:dyDescent="0.25">
      <c r="A704" s="6"/>
      <c r="B704" s="27"/>
      <c r="C704" t="str">
        <f>CONCATENATE("    ",B700)</f>
        <v xml:space="preserve">    You are in the Mild Loss of Function category. See below for more information.</v>
      </c>
    </row>
    <row r="705" spans="1:3" x14ac:dyDescent="0.25">
      <c r="A705" s="6"/>
      <c r="B705" s="27"/>
    </row>
    <row r="706" spans="1:3" x14ac:dyDescent="0.25">
      <c r="A706" s="6"/>
      <c r="B706" s="27"/>
      <c r="C706" t="s">
        <v>669</v>
      </c>
    </row>
    <row r="707" spans="1:3" x14ac:dyDescent="0.25">
      <c r="A707" s="5"/>
      <c r="B707" s="27"/>
    </row>
    <row r="708" spans="1:3" x14ac:dyDescent="0.25">
      <c r="A708" s="5"/>
      <c r="B708" s="27"/>
      <c r="C708" t="str">
        <f>CONCATENATE( "    &lt;piechart percentage=",B701," /&gt;")</f>
        <v xml:space="preserve">    &lt;piechart percentage=39.7 /&gt;</v>
      </c>
    </row>
    <row r="709" spans="1:3" x14ac:dyDescent="0.25">
      <c r="A709" s="5"/>
      <c r="B709" s="27"/>
      <c r="C709" t="str">
        <f>"  &lt;/Genotype&gt;"</f>
        <v xml:space="preserve">  &lt;/Genotype&gt;</v>
      </c>
    </row>
    <row r="710" spans="1:3" x14ac:dyDescent="0.25">
      <c r="A710" s="5" t="s">
        <v>43</v>
      </c>
      <c r="B710" s="27" t="str">
        <f>CONCATENATE("People with this variant have two copies of the ",B650," variant. This substitution of a single nucleotide is known as a missense mutation.")</f>
        <v>People with this variant have two copies of the [C645T](https://www.ncbi.nlm.nih.gov/clinvar/variation/17503/) variant. This substitution of a single nucleotide is known as a missense mutation.</v>
      </c>
      <c r="C710" t="str">
        <f>CONCATENATE("  &lt;Genotype hgvs=",CHAR(34),B696,B697,";",B697,CHAR(34)," name=",CHAR(34),B647,CHAR(34),"&gt; ")</f>
        <v xml:space="preserve">  &lt;Genotype hgvs="NC_000017.11:g.[30237328T&gt;C];[30237328T&gt;C]" name="C645T "&gt; </v>
      </c>
    </row>
    <row r="711" spans="1:3" x14ac:dyDescent="0.25">
      <c r="A711" s="6" t="s">
        <v>44</v>
      </c>
      <c r="B711" s="27" t="s">
        <v>191</v>
      </c>
      <c r="C711" t="s">
        <v>13</v>
      </c>
    </row>
    <row r="712" spans="1:3" x14ac:dyDescent="0.25">
      <c r="A712" s="6" t="s">
        <v>42</v>
      </c>
      <c r="B712" s="27">
        <v>42.9</v>
      </c>
      <c r="C712" t="s">
        <v>667</v>
      </c>
    </row>
    <row r="713" spans="1:3" x14ac:dyDescent="0.25">
      <c r="A713" s="6"/>
      <c r="B713" s="27"/>
    </row>
    <row r="714" spans="1:3" x14ac:dyDescent="0.25">
      <c r="A714" s="5"/>
      <c r="B714" s="27"/>
      <c r="C714" t="str">
        <f>CONCATENATE("    ",B710)</f>
        <v xml:space="preserve">    People with this variant have two copies of the [C645T](https://www.ncbi.nlm.nih.gov/clinvar/variation/17503/) variant. This substitution of a single nucleotide is known as a missense mutation.</v>
      </c>
    </row>
    <row r="715" spans="1:3" x14ac:dyDescent="0.25">
      <c r="A715" s="6"/>
      <c r="B715" s="27"/>
    </row>
    <row r="716" spans="1:3" x14ac:dyDescent="0.25">
      <c r="A716" s="6"/>
      <c r="B716" s="27"/>
      <c r="C716" t="s">
        <v>668</v>
      </c>
    </row>
    <row r="717" spans="1:3" x14ac:dyDescent="0.25">
      <c r="A717" s="6"/>
      <c r="B717" s="27"/>
    </row>
    <row r="718" spans="1:3" x14ac:dyDescent="0.25">
      <c r="A718" s="6"/>
      <c r="B718" s="27"/>
      <c r="C718" t="str">
        <f>CONCATENATE("    ",B711)</f>
        <v xml:space="preserve">    You are in the Moderate Loss of Function category. See below for more information.</v>
      </c>
    </row>
    <row r="719" spans="1:3" x14ac:dyDescent="0.25">
      <c r="A719" s="6"/>
      <c r="B719" s="27"/>
    </row>
    <row r="720" spans="1:3" x14ac:dyDescent="0.25">
      <c r="A720" s="5"/>
      <c r="B720" s="27"/>
      <c r="C720" t="s">
        <v>669</v>
      </c>
    </row>
    <row r="721" spans="1:3" x14ac:dyDescent="0.25">
      <c r="A721" s="5"/>
      <c r="B721" s="27"/>
    </row>
    <row r="722" spans="1:3" x14ac:dyDescent="0.25">
      <c r="A722" s="5"/>
      <c r="B722" s="27"/>
      <c r="C722" t="str">
        <f>CONCATENATE( "    &lt;piechart percentage=",B712," /&gt;")</f>
        <v xml:space="preserve">    &lt;piechart percentage=42.9 /&gt;</v>
      </c>
    </row>
    <row r="723" spans="1:3" x14ac:dyDescent="0.25">
      <c r="A723" s="5"/>
      <c r="B723" s="27"/>
      <c r="C723" t="str">
        <f>"  &lt;/Genotype&gt;"</f>
        <v xml:space="preserve">  &lt;/Genotype&gt;</v>
      </c>
    </row>
    <row r="724" spans="1:3" x14ac:dyDescent="0.25">
      <c r="A724" s="5" t="s">
        <v>45</v>
      </c>
      <c r="B724" s="27" t="str">
        <f>CONCATENATE("Your ",B633," gene has no variants. A normal gene is referred to as a ",CHAR(34),"wild-type",CHAR(34)," gene.")</f>
        <v>Your CHRNA3 gene has no variants. A normal gene is referred to as a "wild-type" gene.</v>
      </c>
      <c r="C724" t="str">
        <f>CONCATENATE("  &lt;Genotype hgvs=",CHAR(34),B696,B698,";",B698,CHAR(34)," name=",CHAR(34),B647,CHAR(34),"&gt; ")</f>
        <v xml:space="preserve">  &lt;Genotype hgvs="NC_000017.11:g.[30237328=];[30237328=]" name="C645T "&gt; </v>
      </c>
    </row>
    <row r="725" spans="1:3" x14ac:dyDescent="0.25">
      <c r="A725" s="6" t="s">
        <v>46</v>
      </c>
      <c r="B725" s="27" t="s">
        <v>147</v>
      </c>
      <c r="C725" t="s">
        <v>13</v>
      </c>
    </row>
    <row r="726" spans="1:3" x14ac:dyDescent="0.25">
      <c r="A726" s="6" t="s">
        <v>42</v>
      </c>
      <c r="B726" s="27">
        <v>17.399999999999999</v>
      </c>
      <c r="C726" t="s">
        <v>667</v>
      </c>
    </row>
    <row r="727" spans="1:3" x14ac:dyDescent="0.25">
      <c r="A727" s="5"/>
      <c r="B727" s="27"/>
    </row>
    <row r="728" spans="1:3" x14ac:dyDescent="0.25">
      <c r="A728" s="6"/>
      <c r="B728" s="27"/>
      <c r="C728" t="str">
        <f>CONCATENATE("    ",B724)</f>
        <v xml:space="preserve">    Your CHRNA3 gene has no variants. A normal gene is referred to as a "wild-type" gene.</v>
      </c>
    </row>
    <row r="729" spans="1:3" x14ac:dyDescent="0.25">
      <c r="A729" s="6"/>
      <c r="B729" s="27"/>
    </row>
    <row r="730" spans="1:3" x14ac:dyDescent="0.25">
      <c r="A730" s="6"/>
      <c r="B730" s="27"/>
      <c r="C730" t="s">
        <v>668</v>
      </c>
    </row>
    <row r="731" spans="1:3" x14ac:dyDescent="0.25">
      <c r="A731" s="6"/>
      <c r="B731" s="27"/>
    </row>
    <row r="732" spans="1:3" x14ac:dyDescent="0.25">
      <c r="A732" s="6"/>
      <c r="B732" s="27"/>
      <c r="C732" t="str">
        <f>CONCATENATE("    ",B725)</f>
        <v xml:space="preserve">    This variant is not associated with increased risk.</v>
      </c>
    </row>
    <row r="733" spans="1:3" x14ac:dyDescent="0.25">
      <c r="A733" s="5"/>
      <c r="B733" s="27"/>
    </row>
    <row r="734" spans="1:3" x14ac:dyDescent="0.25">
      <c r="A734" s="5"/>
      <c r="B734" s="27"/>
      <c r="C734" t="s">
        <v>669</v>
      </c>
    </row>
    <row r="735" spans="1:3" x14ac:dyDescent="0.25">
      <c r="A735" s="5"/>
      <c r="B735" s="27"/>
    </row>
    <row r="736" spans="1:3" x14ac:dyDescent="0.25">
      <c r="A736" s="5"/>
      <c r="B736" s="27"/>
      <c r="C736" t="str">
        <f>CONCATENATE( "    &lt;piechart percentage=",B726," /&gt;")</f>
        <v xml:space="preserve">    &lt;piechart percentage=17.4 /&gt;</v>
      </c>
    </row>
    <row r="737" spans="1:3" x14ac:dyDescent="0.25">
      <c r="A737" s="5"/>
      <c r="B737" s="27"/>
      <c r="C737" t="str">
        <f>"  &lt;/Genotype&gt;"</f>
        <v xml:space="preserve">  &lt;/Genotype&gt;</v>
      </c>
    </row>
    <row r="738" spans="1:3" x14ac:dyDescent="0.25">
      <c r="A738" s="5" t="s">
        <v>47</v>
      </c>
      <c r="B738" s="27" t="str">
        <f>CONCATENATE("Your ",B633," gene has an unknown variant.")</f>
        <v>Your CHRNA3 gene has an unknown variant.</v>
      </c>
      <c r="C738" t="str">
        <f>CONCATENATE("  &lt;Genotype hgvs=",CHAR(34),"unknown",CHAR(34),"&gt; ")</f>
        <v xml:space="preserve">  &lt;Genotype hgvs="unknown"&gt; </v>
      </c>
    </row>
    <row r="739" spans="1:3" x14ac:dyDescent="0.25">
      <c r="A739" s="6" t="s">
        <v>47</v>
      </c>
      <c r="B739" s="27" t="s">
        <v>149</v>
      </c>
      <c r="C739" t="s">
        <v>13</v>
      </c>
    </row>
    <row r="740" spans="1:3" x14ac:dyDescent="0.25">
      <c r="A740" s="6" t="s">
        <v>42</v>
      </c>
      <c r="B740" s="27"/>
      <c r="C740" t="s">
        <v>667</v>
      </c>
    </row>
    <row r="741" spans="1:3" x14ac:dyDescent="0.25">
      <c r="A741" s="6"/>
      <c r="B741" s="27"/>
    </row>
    <row r="742" spans="1:3" x14ac:dyDescent="0.25">
      <c r="A742" s="6"/>
      <c r="B742" s="27"/>
      <c r="C742" t="str">
        <f>CONCATENATE("    ",B738)</f>
        <v xml:space="preserve">    Your CHRNA3 gene has an unknown variant.</v>
      </c>
    </row>
    <row r="743" spans="1:3" x14ac:dyDescent="0.25">
      <c r="A743" s="6"/>
      <c r="B743" s="27"/>
    </row>
    <row r="744" spans="1:3" x14ac:dyDescent="0.25">
      <c r="A744" s="6"/>
      <c r="B744" s="27"/>
      <c r="C744" t="s">
        <v>668</v>
      </c>
    </row>
    <row r="745" spans="1:3" x14ac:dyDescent="0.25">
      <c r="A745" s="6"/>
      <c r="B745" s="27"/>
    </row>
    <row r="746" spans="1:3" x14ac:dyDescent="0.25">
      <c r="A746" s="5"/>
      <c r="B746" s="27"/>
      <c r="C746" t="str">
        <f>CONCATENATE("    ",B739)</f>
        <v xml:space="preserve">    The effect is unknown.</v>
      </c>
    </row>
    <row r="747" spans="1:3" x14ac:dyDescent="0.25">
      <c r="A747" s="6"/>
      <c r="B747" s="27"/>
    </row>
    <row r="748" spans="1:3" x14ac:dyDescent="0.25">
      <c r="A748" s="5"/>
      <c r="B748" s="27"/>
      <c r="C748" t="s">
        <v>669</v>
      </c>
    </row>
    <row r="749" spans="1:3" x14ac:dyDescent="0.25">
      <c r="A749" s="5"/>
      <c r="B749" s="27"/>
    </row>
    <row r="750" spans="1:3" x14ac:dyDescent="0.25">
      <c r="A750" s="5"/>
      <c r="B750" s="27"/>
      <c r="C750" t="str">
        <f>CONCATENATE( "    &lt;piechart percentage=",B740," /&gt;")</f>
        <v xml:space="preserve">    &lt;piechart percentage= /&gt;</v>
      </c>
    </row>
    <row r="751" spans="1:3" x14ac:dyDescent="0.25">
      <c r="A751" s="5"/>
      <c r="B751" s="27"/>
      <c r="C751" t="str">
        <f>"  &lt;/Genotype&gt;"</f>
        <v xml:space="preserve">  &lt;/Genotype&gt;</v>
      </c>
    </row>
    <row r="752" spans="1:3" x14ac:dyDescent="0.25">
      <c r="A752" s="5" t="s">
        <v>45</v>
      </c>
      <c r="B752" s="27" t="str">
        <f>CONCATENATE("Your ",B633," gene has no variants. A normal gene is referred to as a ",CHAR(34),"wild-type",CHAR(34)," gene.")</f>
        <v>Your CHRNA3 gene has no variants. A normal gene is referred to as a "wild-type" gene.</v>
      </c>
      <c r="C752" t="str">
        <f>CONCATENATE("  &lt;Genotype hgvs=",CHAR(34),"wild-type",CHAR(34),"&gt;")</f>
        <v xml:space="preserve">  &lt;Genotype hgvs="wild-type"&gt;</v>
      </c>
    </row>
    <row r="753" spans="1:3" x14ac:dyDescent="0.25">
      <c r="A753" s="6" t="s">
        <v>46</v>
      </c>
      <c r="B753" s="27" t="s">
        <v>217</v>
      </c>
      <c r="C753" t="s">
        <v>13</v>
      </c>
    </row>
    <row r="754" spans="1:3" x14ac:dyDescent="0.25">
      <c r="A754" s="6" t="s">
        <v>42</v>
      </c>
      <c r="B754" s="27"/>
      <c r="C754" t="s">
        <v>667</v>
      </c>
    </row>
    <row r="755" spans="1:3" x14ac:dyDescent="0.25">
      <c r="A755" s="6"/>
      <c r="B755" s="27"/>
    </row>
    <row r="756" spans="1:3" x14ac:dyDescent="0.25">
      <c r="A756" s="6"/>
      <c r="B756" s="27"/>
      <c r="C756" t="str">
        <f>CONCATENATE("    ",B752)</f>
        <v xml:space="preserve">    Your CHRNA3 gene has no variants. A normal gene is referred to as a "wild-type" gene.</v>
      </c>
    </row>
    <row r="757" spans="1:3" x14ac:dyDescent="0.25">
      <c r="A757" s="6"/>
      <c r="B757" s="27"/>
    </row>
    <row r="758" spans="1:3" x14ac:dyDescent="0.25">
      <c r="A758" s="6"/>
      <c r="B758" s="27"/>
      <c r="C758" t="s">
        <v>668</v>
      </c>
    </row>
    <row r="759" spans="1:3" x14ac:dyDescent="0.25">
      <c r="A759" s="6"/>
      <c r="B759" s="27"/>
    </row>
    <row r="760" spans="1:3" x14ac:dyDescent="0.25">
      <c r="A760" s="6"/>
      <c r="B760" s="27"/>
      <c r="C760" t="str">
        <f>CONCATENATE("    ",B753)</f>
        <v xml:space="preserve">    Your variant is not associated with any loss of function.</v>
      </c>
    </row>
    <row r="761" spans="1:3" x14ac:dyDescent="0.25">
      <c r="A761" s="6"/>
      <c r="B761" s="27"/>
    </row>
    <row r="762" spans="1:3" x14ac:dyDescent="0.25">
      <c r="A762" s="6"/>
      <c r="B762" s="27"/>
      <c r="C762" t="s">
        <v>669</v>
      </c>
    </row>
    <row r="763" spans="1:3" x14ac:dyDescent="0.25">
      <c r="A763" s="5"/>
      <c r="B763" s="27"/>
    </row>
    <row r="764" spans="1:3" x14ac:dyDescent="0.25">
      <c r="A764" s="6"/>
      <c r="B764" s="27"/>
      <c r="C764" t="str">
        <f>CONCATENATE( "    &lt;piechart percentage=",B754," /&gt;")</f>
        <v xml:space="preserve">    &lt;piechart percentage= /&gt;</v>
      </c>
    </row>
    <row r="765" spans="1:3" x14ac:dyDescent="0.25">
      <c r="A765" s="6"/>
      <c r="B765" s="27"/>
      <c r="C765" t="str">
        <f>"  &lt;/Genotype&gt;"</f>
        <v xml:space="preserve">  &lt;/Genotype&gt;</v>
      </c>
    </row>
    <row r="766" spans="1:3" x14ac:dyDescent="0.25">
      <c r="A766" s="6"/>
      <c r="B766" s="27"/>
      <c r="C766" t="str">
        <f>"&lt;/GeneAnalysis&gt;"</f>
        <v>&lt;/GeneAnalysis&gt;</v>
      </c>
    </row>
    <row r="767" spans="1:3" s="33" customFormat="1" x14ac:dyDescent="0.25"/>
    <row r="768" spans="1:3" s="33" customFormat="1" x14ac:dyDescent="0.25">
      <c r="A768" s="34"/>
      <c r="B768" s="32"/>
    </row>
    <row r="769" spans="1:3" x14ac:dyDescent="0.25">
      <c r="A769" s="6" t="s">
        <v>4</v>
      </c>
      <c r="B769" s="27" t="s">
        <v>335</v>
      </c>
      <c r="C769" t="str">
        <f>CONCATENATE("&lt;GeneAnalysis gene=",CHAR(34),B769,CHAR(34)," interval=",CHAR(34),B770,CHAR(34),"&gt; ")</f>
        <v xml:space="preserve">&lt;GeneAnalysis gene="CHRNA3" interval="NC_000015.10:g.78593052_78621295"&gt; </v>
      </c>
    </row>
    <row r="770" spans="1:3" x14ac:dyDescent="0.25">
      <c r="A770" s="6" t="s">
        <v>23</v>
      </c>
      <c r="B770" s="27" t="s">
        <v>336</v>
      </c>
    </row>
    <row r="771" spans="1:3" x14ac:dyDescent="0.25">
      <c r="A771" s="6" t="s">
        <v>24</v>
      </c>
      <c r="B771" s="27" t="s">
        <v>332</v>
      </c>
      <c r="C771" t="str">
        <f>CONCATENATE("# What are some common mutations of ",B769,"?")</f>
        <v># What are some common mutations of CHRNA3?</v>
      </c>
    </row>
    <row r="772" spans="1:3" x14ac:dyDescent="0.25">
      <c r="A772" s="6" t="s">
        <v>20</v>
      </c>
      <c r="B772" s="27" t="s">
        <v>21</v>
      </c>
      <c r="C772" t="s">
        <v>13</v>
      </c>
    </row>
    <row r="773" spans="1:3" x14ac:dyDescent="0.25">
      <c r="B773" s="27"/>
      <c r="C773" t="str">
        <f>CONCATENATE("There are ",B771," well-known variants in ",B769,": ",B780," and ",B786,".")</f>
        <v>There are two well-known variants in CHRNA3: [C78606381T](https://www.ncbi.nlm.nih.gov/projects/SNP/snp_ref.cgi?rs=12914385) and [C645T](https://www.ncbi.nlm.nih.gov/clinvar/variation/17503/).</v>
      </c>
    </row>
    <row r="774" spans="1:3" x14ac:dyDescent="0.25">
      <c r="B774" s="27"/>
    </row>
    <row r="775" spans="1:3" x14ac:dyDescent="0.25">
      <c r="A775" s="6"/>
      <c r="B775" s="27"/>
      <c r="C775" t="str">
        <f>CONCATENATE("&lt;# ",B777," #&gt;")</f>
        <v>&lt;# C78606381T #&gt;</v>
      </c>
    </row>
    <row r="776" spans="1:3" x14ac:dyDescent="0.25">
      <c r="A776" s="6" t="s">
        <v>25</v>
      </c>
      <c r="B776" s="1" t="s">
        <v>337</v>
      </c>
      <c r="C776" t="str">
        <f>CONCATENATE("  &lt;Variant hgvs=",CHAR(34),B776,CHAR(34)," name=",CHAR(34),B777,CHAR(34),"&gt; ")</f>
        <v xml:space="preserve">  &lt;Variant hgvs="NC_000015.10:g.78606381C&gt;T" name="C78606381T"&gt; </v>
      </c>
    </row>
    <row r="777" spans="1:3" x14ac:dyDescent="0.25">
      <c r="A777" s="5" t="s">
        <v>26</v>
      </c>
      <c r="B777" s="30" t="s">
        <v>339</v>
      </c>
    </row>
    <row r="778" spans="1:3" x14ac:dyDescent="0.25">
      <c r="A778" s="5" t="s">
        <v>27</v>
      </c>
      <c r="B778" s="27" t="s">
        <v>207</v>
      </c>
      <c r="C778" t="str">
        <f>CONCATENATE("    This variant is a change at a specific point in the ",B769," gene from ",B778," to ",B779," resulting in incorrect ",B772,"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779" spans="1:3" x14ac:dyDescent="0.25">
      <c r="A779" s="5" t="s">
        <v>28</v>
      </c>
      <c r="B779" s="27" t="s">
        <v>33</v>
      </c>
      <c r="C779" t="s">
        <v>13</v>
      </c>
    </row>
    <row r="780" spans="1:3" x14ac:dyDescent="0.25">
      <c r="A780" s="5" t="s">
        <v>36</v>
      </c>
      <c r="B780" s="30" t="s">
        <v>341</v>
      </c>
      <c r="C780" t="str">
        <f>"  &lt;/Variant&gt;"</f>
        <v xml:space="preserve">  &lt;/Variant&gt;</v>
      </c>
    </row>
    <row r="781" spans="1:3" x14ac:dyDescent="0.25">
      <c r="B781" s="27"/>
      <c r="C781" t="str">
        <f>CONCATENATE("&lt;# ",B783," #&gt;")</f>
        <v>&lt;# C645T  #&gt;</v>
      </c>
    </row>
    <row r="782" spans="1:3" x14ac:dyDescent="0.25">
      <c r="A782" s="6" t="s">
        <v>25</v>
      </c>
      <c r="B782" s="1" t="s">
        <v>338</v>
      </c>
      <c r="C782" t="str">
        <f>CONCATENATE("  &lt;Variant hgvs=",CHAR(34),B782,CHAR(34)," name=",CHAR(34),B783,CHAR(34),"&gt; ")</f>
        <v xml:space="preserve">  &lt;Variant hgvs="NC_000015.10:g.78601997G&gt;A" name="C645T "&gt; </v>
      </c>
    </row>
    <row r="783" spans="1:3" x14ac:dyDescent="0.25">
      <c r="A783" s="5" t="s">
        <v>26</v>
      </c>
      <c r="B783" s="30" t="s">
        <v>340</v>
      </c>
    </row>
    <row r="784" spans="1:3" x14ac:dyDescent="0.25">
      <c r="A784" s="5" t="s">
        <v>27</v>
      </c>
      <c r="B784" s="27" t="s">
        <v>34</v>
      </c>
      <c r="C784" t="str">
        <f>CONCATENATE("    This variant is a change at a specific point in the ",B769," gene from ",B784," to ",B785," resulting in incorrect ",B772,"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785" spans="1:3" x14ac:dyDescent="0.25">
      <c r="A785" s="5" t="s">
        <v>28</v>
      </c>
      <c r="B785" s="27" t="s">
        <v>61</v>
      </c>
    </row>
    <row r="786" spans="1:3" x14ac:dyDescent="0.25">
      <c r="A786" s="6" t="s">
        <v>36</v>
      </c>
      <c r="B786" s="30" t="s">
        <v>351</v>
      </c>
      <c r="C786" t="str">
        <f>"  &lt;/Variant&gt;"</f>
        <v xml:space="preserve">  &lt;/Variant&gt;</v>
      </c>
    </row>
    <row r="787" spans="1:3" s="33" customFormat="1" x14ac:dyDescent="0.25">
      <c r="A787" s="31"/>
      <c r="B787" s="32"/>
    </row>
    <row r="788" spans="1:3" s="33" customFormat="1" x14ac:dyDescent="0.25">
      <c r="A788" s="31"/>
      <c r="B788" s="32"/>
      <c r="C788" t="str">
        <f>C775</f>
        <v>&lt;# C78606381T #&gt;</v>
      </c>
    </row>
    <row r="789" spans="1:3" x14ac:dyDescent="0.25">
      <c r="A789" s="5" t="s">
        <v>35</v>
      </c>
      <c r="B789" s="40" t="s">
        <v>342</v>
      </c>
      <c r="C789" t="str">
        <f>CONCATENATE("  &lt;Genotype hgvs=",CHAR(34),B789,B790,";",B791,CHAR(34)," name=",CHAR(34),B777,CHAR(34),"&gt; ")</f>
        <v xml:space="preserve">  &lt;Genotype hgvs="NC_000015.10:g.[78606381C&gt;T];[78606381=]" name="C78606381T"&gt; </v>
      </c>
    </row>
    <row r="790" spans="1:3" x14ac:dyDescent="0.25">
      <c r="A790" s="5" t="s">
        <v>36</v>
      </c>
      <c r="B790" s="27" t="s">
        <v>343</v>
      </c>
    </row>
    <row r="791" spans="1:3" x14ac:dyDescent="0.25">
      <c r="A791" s="5" t="s">
        <v>27</v>
      </c>
      <c r="B791" s="27" t="s">
        <v>344</v>
      </c>
      <c r="C791" t="s">
        <v>667</v>
      </c>
    </row>
    <row r="792" spans="1:3" x14ac:dyDescent="0.25">
      <c r="A792" s="5" t="s">
        <v>40</v>
      </c>
      <c r="B792" s="27" t="str">
        <f>CONCATENATE("People with this variant have one copy of the ",B780,"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792" t="s">
        <v>13</v>
      </c>
    </row>
    <row r="793" spans="1:3" x14ac:dyDescent="0.25">
      <c r="A793" s="6" t="s">
        <v>41</v>
      </c>
      <c r="B793" s="27" t="s">
        <v>216</v>
      </c>
      <c r="C793" t="str">
        <f>CONCATENATE("    ",B792)</f>
        <v xml:space="preserve">    People with this variant have one copy of the [C78606381T](https://www.ncbi.nlm.nih.gov/projects/SNP/snp_ref.cgi?rs=12914385) variant. This substitution of a single nucleotide is known as a missense mutation.</v>
      </c>
    </row>
    <row r="794" spans="1:3" x14ac:dyDescent="0.25">
      <c r="A794" s="6" t="s">
        <v>42</v>
      </c>
      <c r="B794" s="27">
        <v>37.9</v>
      </c>
    </row>
    <row r="795" spans="1:3" x14ac:dyDescent="0.25">
      <c r="A795" s="5"/>
      <c r="B795" s="27"/>
      <c r="C795" t="s">
        <v>668</v>
      </c>
    </row>
    <row r="796" spans="1:3" x14ac:dyDescent="0.25">
      <c r="A796" s="6"/>
      <c r="B796" s="27"/>
    </row>
    <row r="797" spans="1:3" x14ac:dyDescent="0.25">
      <c r="A797" s="6"/>
      <c r="B797" s="27"/>
      <c r="C797" t="str">
        <f>CONCATENATE("    ",B793)</f>
        <v xml:space="preserve">    You are in the Mild Loss of Function category. See below for more information.</v>
      </c>
    </row>
    <row r="798" spans="1:3" x14ac:dyDescent="0.25">
      <c r="A798" s="6"/>
      <c r="B798" s="27"/>
    </row>
    <row r="799" spans="1:3" x14ac:dyDescent="0.25">
      <c r="A799" s="6"/>
      <c r="B799" s="27"/>
      <c r="C799" t="s">
        <v>669</v>
      </c>
    </row>
    <row r="800" spans="1:3" x14ac:dyDescent="0.25">
      <c r="A800" s="5"/>
      <c r="B800" s="27"/>
    </row>
    <row r="801" spans="1:3" x14ac:dyDescent="0.25">
      <c r="A801" s="5"/>
      <c r="B801" s="27"/>
      <c r="C801" t="str">
        <f>CONCATENATE( "    &lt;piechart percentage=",B794," /&gt;")</f>
        <v xml:space="preserve">    &lt;piechart percentage=37.9 /&gt;</v>
      </c>
    </row>
    <row r="802" spans="1:3" x14ac:dyDescent="0.25">
      <c r="A802" s="5"/>
      <c r="B802" s="27"/>
      <c r="C802" t="str">
        <f>"  &lt;/Genotype&gt;"</f>
        <v xml:space="preserve">  &lt;/Genotype&gt;</v>
      </c>
    </row>
    <row r="803" spans="1:3" x14ac:dyDescent="0.25">
      <c r="A803" s="5" t="s">
        <v>43</v>
      </c>
      <c r="B803" s="27" t="s">
        <v>345</v>
      </c>
      <c r="C803" t="str">
        <f>CONCATENATE("  &lt;Genotype hgvs=",CHAR(34),B789,B790,";",B790,CHAR(34)," name=",CHAR(34),B777,CHAR(34),"&gt; ")</f>
        <v xml:space="preserve">  &lt;Genotype hgvs="NC_000015.10:g.[78606381C&gt;T];[78606381C&gt;T]" name="C78606381T"&gt; </v>
      </c>
    </row>
    <row r="804" spans="1:3" x14ac:dyDescent="0.25">
      <c r="A804" s="6" t="s">
        <v>44</v>
      </c>
      <c r="B804" s="27" t="s">
        <v>191</v>
      </c>
      <c r="C804" t="s">
        <v>13</v>
      </c>
    </row>
    <row r="805" spans="1:3" x14ac:dyDescent="0.25">
      <c r="A805" s="6" t="s">
        <v>42</v>
      </c>
      <c r="B805" s="27">
        <v>15.9</v>
      </c>
      <c r="C805" t="s">
        <v>667</v>
      </c>
    </row>
    <row r="806" spans="1:3" x14ac:dyDescent="0.25">
      <c r="A806" s="6"/>
      <c r="B806" s="27"/>
    </row>
    <row r="807" spans="1:3" x14ac:dyDescent="0.25">
      <c r="A807" s="5"/>
      <c r="B807" s="27"/>
      <c r="C807" t="str">
        <f>CONCATENATE("    ",B803)</f>
        <v xml:space="preserve">    People with this variant have two copies of the [C78606381T](https://www.ncbi.nlm.nih.gov/projects/SNP/snp_ref.cgi?rs=12914385) variant. This substitution of a single nucleotide is known as a missense mutation.
</v>
      </c>
    </row>
    <row r="808" spans="1:3" x14ac:dyDescent="0.25">
      <c r="A808" s="6"/>
      <c r="B808" s="27"/>
    </row>
    <row r="809" spans="1:3" x14ac:dyDescent="0.25">
      <c r="A809" s="6"/>
      <c r="B809" s="27"/>
      <c r="C809" t="s">
        <v>668</v>
      </c>
    </row>
    <row r="810" spans="1:3" x14ac:dyDescent="0.25">
      <c r="A810" s="6"/>
      <c r="B810" s="27"/>
    </row>
    <row r="811" spans="1:3" x14ac:dyDescent="0.25">
      <c r="A811" s="6"/>
      <c r="B811" s="27"/>
      <c r="C811" t="str">
        <f>CONCATENATE("    ",B804)</f>
        <v xml:space="preserve">    You are in the Moderate Loss of Function category. See below for more information.</v>
      </c>
    </row>
    <row r="812" spans="1:3" x14ac:dyDescent="0.25">
      <c r="A812" s="6"/>
      <c r="B812" s="27"/>
    </row>
    <row r="813" spans="1:3" x14ac:dyDescent="0.25">
      <c r="A813" s="5"/>
      <c r="B813" s="27"/>
      <c r="C813" t="s">
        <v>669</v>
      </c>
    </row>
    <row r="814" spans="1:3" x14ac:dyDescent="0.25">
      <c r="A814" s="5"/>
      <c r="B814" s="27"/>
    </row>
    <row r="815" spans="1:3" x14ac:dyDescent="0.25">
      <c r="A815" s="5"/>
      <c r="B815" s="27"/>
      <c r="C815" t="str">
        <f>CONCATENATE( "    &lt;piechart percentage=",B805," /&gt;")</f>
        <v xml:space="preserve">    &lt;piechart percentage=15.9 /&gt;</v>
      </c>
    </row>
    <row r="816" spans="1:3" x14ac:dyDescent="0.25">
      <c r="A816" s="5"/>
      <c r="B816" s="27"/>
      <c r="C816" t="str">
        <f>"  &lt;/Genotype&gt;"</f>
        <v xml:space="preserve">  &lt;/Genotype&gt;</v>
      </c>
    </row>
    <row r="817" spans="1:3" x14ac:dyDescent="0.25">
      <c r="A817" s="5" t="s">
        <v>45</v>
      </c>
      <c r="B817" s="27" t="str">
        <f>CONCATENATE("Your ",B769," gene has no variants. A normal gene is referred to as a ",CHAR(34),"wild-type",CHAR(34)," gene.")</f>
        <v>Your CHRNA3 gene has no variants. A normal gene is referred to as a "wild-type" gene.</v>
      </c>
      <c r="C817" t="str">
        <f>CONCATENATE("  &lt;Genotype hgvs=",CHAR(34),B789,B791,";",B791,CHAR(34)," name=",CHAR(34),B777,CHAR(34),"&gt; ")</f>
        <v xml:space="preserve">  &lt;Genotype hgvs="NC_000015.10:g.[78606381=];[78606381=]" name="C78606381T"&gt; </v>
      </c>
    </row>
    <row r="818" spans="1:3" x14ac:dyDescent="0.25">
      <c r="A818" s="6" t="s">
        <v>46</v>
      </c>
      <c r="B818" s="27" t="s">
        <v>147</v>
      </c>
      <c r="C818" t="s">
        <v>13</v>
      </c>
    </row>
    <row r="819" spans="1:3" x14ac:dyDescent="0.25">
      <c r="A819" s="6" t="s">
        <v>42</v>
      </c>
      <c r="B819" s="27">
        <v>46.2</v>
      </c>
      <c r="C819" t="s">
        <v>667</v>
      </c>
    </row>
    <row r="820" spans="1:3" x14ac:dyDescent="0.25">
      <c r="A820" s="5"/>
      <c r="B820" s="27"/>
    </row>
    <row r="821" spans="1:3" x14ac:dyDescent="0.25">
      <c r="A821" s="6"/>
      <c r="B821" s="27"/>
      <c r="C821" t="str">
        <f>CONCATENATE("    ",B817)</f>
        <v xml:space="preserve">    Your CHRNA3 gene has no variants. A normal gene is referred to as a "wild-type" gene.</v>
      </c>
    </row>
    <row r="822" spans="1:3" x14ac:dyDescent="0.25">
      <c r="A822" s="6"/>
      <c r="B822" s="27"/>
    </row>
    <row r="823" spans="1:3" x14ac:dyDescent="0.25">
      <c r="A823" s="6"/>
      <c r="B823" s="27"/>
      <c r="C823" t="s">
        <v>668</v>
      </c>
    </row>
    <row r="824" spans="1:3" x14ac:dyDescent="0.25">
      <c r="A824" s="6"/>
      <c r="B824" s="27"/>
    </row>
    <row r="825" spans="1:3" x14ac:dyDescent="0.25">
      <c r="A825" s="6"/>
      <c r="B825" s="27"/>
      <c r="C825" t="str">
        <f>CONCATENATE("    ",B818)</f>
        <v xml:space="preserve">    This variant is not associated with increased risk.</v>
      </c>
    </row>
    <row r="826" spans="1:3" x14ac:dyDescent="0.25">
      <c r="A826" s="5"/>
      <c r="B826" s="27"/>
    </row>
    <row r="827" spans="1:3" x14ac:dyDescent="0.25">
      <c r="A827" s="5"/>
      <c r="B827" s="27"/>
      <c r="C827" t="s">
        <v>669</v>
      </c>
    </row>
    <row r="828" spans="1:3" x14ac:dyDescent="0.25">
      <c r="A828" s="5"/>
      <c r="B828" s="27"/>
    </row>
    <row r="829" spans="1:3" x14ac:dyDescent="0.25">
      <c r="A829" s="5"/>
      <c r="B829" s="27"/>
      <c r="C829" t="str">
        <f>CONCATENATE( "    &lt;piechart percentage=",B819," /&gt;")</f>
        <v xml:space="preserve">    &lt;piechart percentage=46.2 /&gt;</v>
      </c>
    </row>
    <row r="830" spans="1:3" x14ac:dyDescent="0.25">
      <c r="A830" s="5"/>
      <c r="B830" s="27"/>
      <c r="C830" t="str">
        <f>"  &lt;/Genotype&gt;"</f>
        <v xml:space="preserve">  &lt;/Genotype&gt;</v>
      </c>
    </row>
    <row r="831" spans="1:3" x14ac:dyDescent="0.25">
      <c r="A831" s="5"/>
      <c r="B831" s="27"/>
      <c r="C831" t="str">
        <f>C781</f>
        <v>&lt;# C645T  #&gt;</v>
      </c>
    </row>
    <row r="832" spans="1:3" x14ac:dyDescent="0.25">
      <c r="A832" s="5" t="s">
        <v>35</v>
      </c>
      <c r="B832" s="1" t="s">
        <v>235</v>
      </c>
      <c r="C832" t="str">
        <f>CONCATENATE("  &lt;Genotype hgvs=",CHAR(34),B832,B833,";",B834,CHAR(34)," name=",CHAR(34),B783,CHAR(34),"&gt; ")</f>
        <v xml:space="preserve">  &lt;Genotype hgvs="NC_000017.11:g.[30237328T&gt;C];[30237328=]" name="C645T "&gt; </v>
      </c>
    </row>
    <row r="833" spans="1:3" x14ac:dyDescent="0.25">
      <c r="A833" s="5" t="s">
        <v>36</v>
      </c>
      <c r="B833" s="27" t="s">
        <v>255</v>
      </c>
    </row>
    <row r="834" spans="1:3" x14ac:dyDescent="0.25">
      <c r="A834" s="5" t="s">
        <v>27</v>
      </c>
      <c r="B834" s="27" t="s">
        <v>256</v>
      </c>
      <c r="C834" t="s">
        <v>667</v>
      </c>
    </row>
    <row r="835" spans="1:3" x14ac:dyDescent="0.25">
      <c r="A835" s="5" t="s">
        <v>40</v>
      </c>
      <c r="B835" s="27" t="str">
        <f>CONCATENATE("People with this variant have one copy of the ",B786," variant. This substitution of a single nucleotide is known as a missense mutation.")</f>
        <v>People with this variant have one copy of the [C645T](https://www.ncbi.nlm.nih.gov/clinvar/variation/17503/) variant. This substitution of a single nucleotide is known as a missense mutation.</v>
      </c>
      <c r="C835" t="s">
        <v>13</v>
      </c>
    </row>
    <row r="836" spans="1:3" x14ac:dyDescent="0.25">
      <c r="A836" s="6" t="s">
        <v>41</v>
      </c>
      <c r="B836" s="27" t="s">
        <v>216</v>
      </c>
      <c r="C836" t="str">
        <f>CONCATENATE("    ",B835)</f>
        <v xml:space="preserve">    People with this variant have one copy of the [C645T](https://www.ncbi.nlm.nih.gov/clinvar/variation/17503/) variant. This substitution of a single nucleotide is known as a missense mutation.</v>
      </c>
    </row>
    <row r="837" spans="1:3" x14ac:dyDescent="0.25">
      <c r="A837" s="6" t="s">
        <v>42</v>
      </c>
      <c r="B837" s="27">
        <v>39.700000000000003</v>
      </c>
    </row>
    <row r="838" spans="1:3" x14ac:dyDescent="0.25">
      <c r="A838" s="5"/>
      <c r="B838" s="27"/>
      <c r="C838" t="s">
        <v>668</v>
      </c>
    </row>
    <row r="839" spans="1:3" x14ac:dyDescent="0.25">
      <c r="A839" s="6"/>
      <c r="B839" s="27"/>
    </row>
    <row r="840" spans="1:3" x14ac:dyDescent="0.25">
      <c r="A840" s="6"/>
      <c r="B840" s="27"/>
      <c r="C840" t="str">
        <f>CONCATENATE("    ",B836)</f>
        <v xml:space="preserve">    You are in the Mild Loss of Function category. See below for more information.</v>
      </c>
    </row>
    <row r="841" spans="1:3" x14ac:dyDescent="0.25">
      <c r="A841" s="6"/>
      <c r="B841" s="27"/>
    </row>
    <row r="842" spans="1:3" x14ac:dyDescent="0.25">
      <c r="A842" s="6"/>
      <c r="B842" s="27"/>
      <c r="C842" t="s">
        <v>669</v>
      </c>
    </row>
    <row r="843" spans="1:3" x14ac:dyDescent="0.25">
      <c r="A843" s="5"/>
      <c r="B843" s="27"/>
    </row>
    <row r="844" spans="1:3" x14ac:dyDescent="0.25">
      <c r="A844" s="5"/>
      <c r="B844" s="27"/>
      <c r="C844" t="str">
        <f>CONCATENATE( "    &lt;piechart percentage=",B837," /&gt;")</f>
        <v xml:space="preserve">    &lt;piechart percentage=39.7 /&gt;</v>
      </c>
    </row>
    <row r="845" spans="1:3" x14ac:dyDescent="0.25">
      <c r="A845" s="5"/>
      <c r="B845" s="27"/>
      <c r="C845" t="str">
        <f>"  &lt;/Genotype&gt;"</f>
        <v xml:space="preserve">  &lt;/Genotype&gt;</v>
      </c>
    </row>
    <row r="846" spans="1:3" x14ac:dyDescent="0.25">
      <c r="A846" s="5" t="s">
        <v>43</v>
      </c>
      <c r="B846" s="27" t="str">
        <f>CONCATENATE("People with this variant have two copies of the ",B786," variant. This substitution of a single nucleotide is known as a missense mutation.")</f>
        <v>People with this variant have two copies of the [C645T](https://www.ncbi.nlm.nih.gov/clinvar/variation/17503/) variant. This substitution of a single nucleotide is known as a missense mutation.</v>
      </c>
      <c r="C846" t="str">
        <f>CONCATENATE("  &lt;Genotype hgvs=",CHAR(34),B832,B833,";",B833,CHAR(34)," name=",CHAR(34),B783,CHAR(34),"&gt; ")</f>
        <v xml:space="preserve">  &lt;Genotype hgvs="NC_000017.11:g.[30237328T&gt;C];[30237328T&gt;C]" name="C645T "&gt; </v>
      </c>
    </row>
    <row r="847" spans="1:3" x14ac:dyDescent="0.25">
      <c r="A847" s="6" t="s">
        <v>44</v>
      </c>
      <c r="B847" s="27" t="s">
        <v>191</v>
      </c>
      <c r="C847" t="s">
        <v>13</v>
      </c>
    </row>
    <row r="848" spans="1:3" x14ac:dyDescent="0.25">
      <c r="A848" s="6" t="s">
        <v>42</v>
      </c>
      <c r="B848" s="27">
        <v>42.9</v>
      </c>
      <c r="C848" t="s">
        <v>667</v>
      </c>
    </row>
    <row r="849" spans="1:3" x14ac:dyDescent="0.25">
      <c r="A849" s="6"/>
      <c r="B849" s="27"/>
    </row>
    <row r="850" spans="1:3" x14ac:dyDescent="0.25">
      <c r="A850" s="5"/>
      <c r="B850" s="27"/>
      <c r="C850" t="str">
        <f>CONCATENATE("    ",B846)</f>
        <v xml:space="preserve">    People with this variant have two copies of the [C645T](https://www.ncbi.nlm.nih.gov/clinvar/variation/17503/) variant. This substitution of a single nucleotide is known as a missense mutation.</v>
      </c>
    </row>
    <row r="851" spans="1:3" x14ac:dyDescent="0.25">
      <c r="A851" s="6"/>
      <c r="B851" s="27"/>
    </row>
    <row r="852" spans="1:3" x14ac:dyDescent="0.25">
      <c r="A852" s="6"/>
      <c r="B852" s="27"/>
      <c r="C852" t="s">
        <v>668</v>
      </c>
    </row>
    <row r="853" spans="1:3" x14ac:dyDescent="0.25">
      <c r="A853" s="6"/>
      <c r="B853" s="27"/>
    </row>
    <row r="854" spans="1:3" x14ac:dyDescent="0.25">
      <c r="A854" s="6"/>
      <c r="B854" s="27"/>
      <c r="C854" t="str">
        <f>CONCATENATE("    ",B847)</f>
        <v xml:space="preserve">    You are in the Moderate Loss of Function category. See below for more information.</v>
      </c>
    </row>
    <row r="855" spans="1:3" x14ac:dyDescent="0.25">
      <c r="A855" s="6"/>
      <c r="B855" s="27"/>
    </row>
    <row r="856" spans="1:3" x14ac:dyDescent="0.25">
      <c r="A856" s="5"/>
      <c r="B856" s="27"/>
      <c r="C856" t="s">
        <v>669</v>
      </c>
    </row>
    <row r="857" spans="1:3" x14ac:dyDescent="0.25">
      <c r="A857" s="5"/>
      <c r="B857" s="27"/>
    </row>
    <row r="858" spans="1:3" x14ac:dyDescent="0.25">
      <c r="A858" s="5"/>
      <c r="B858" s="27"/>
      <c r="C858" t="str">
        <f>CONCATENATE( "    &lt;piechart percentage=",B848," /&gt;")</f>
        <v xml:space="preserve">    &lt;piechart percentage=42.9 /&gt;</v>
      </c>
    </row>
    <row r="859" spans="1:3" x14ac:dyDescent="0.25">
      <c r="A859" s="5"/>
      <c r="B859" s="27"/>
      <c r="C859" t="str">
        <f>"  &lt;/Genotype&gt;"</f>
        <v xml:space="preserve">  &lt;/Genotype&gt;</v>
      </c>
    </row>
    <row r="860" spans="1:3" x14ac:dyDescent="0.25">
      <c r="A860" s="5" t="s">
        <v>45</v>
      </c>
      <c r="B860" s="27" t="str">
        <f>CONCATENATE("Your ",B769," gene has no variants. A normal gene is referred to as a ",CHAR(34),"wild-type",CHAR(34)," gene.")</f>
        <v>Your CHRNA3 gene has no variants. A normal gene is referred to as a "wild-type" gene.</v>
      </c>
      <c r="C860" t="str">
        <f>CONCATENATE("  &lt;Genotype hgvs=",CHAR(34),B832,B834,";",B834,CHAR(34)," name=",CHAR(34),B783,CHAR(34),"&gt; ")</f>
        <v xml:space="preserve">  &lt;Genotype hgvs="NC_000017.11:g.[30237328=];[30237328=]" name="C645T "&gt; </v>
      </c>
    </row>
    <row r="861" spans="1:3" x14ac:dyDescent="0.25">
      <c r="A861" s="6" t="s">
        <v>46</v>
      </c>
      <c r="B861" s="27" t="s">
        <v>147</v>
      </c>
      <c r="C861" t="s">
        <v>13</v>
      </c>
    </row>
    <row r="862" spans="1:3" x14ac:dyDescent="0.25">
      <c r="A862" s="6" t="s">
        <v>42</v>
      </c>
      <c r="B862" s="27">
        <v>17.399999999999999</v>
      </c>
      <c r="C862" t="s">
        <v>667</v>
      </c>
    </row>
    <row r="863" spans="1:3" x14ac:dyDescent="0.25">
      <c r="A863" s="5"/>
      <c r="B863" s="27"/>
    </row>
    <row r="864" spans="1:3" x14ac:dyDescent="0.25">
      <c r="A864" s="6"/>
      <c r="B864" s="27"/>
      <c r="C864" t="str">
        <f>CONCATENATE("    ",B860)</f>
        <v xml:space="preserve">    Your CHRNA3 gene has no variants. A normal gene is referred to as a "wild-type" gene.</v>
      </c>
    </row>
    <row r="865" spans="1:3" x14ac:dyDescent="0.25">
      <c r="A865" s="6"/>
      <c r="B865" s="27"/>
    </row>
    <row r="866" spans="1:3" x14ac:dyDescent="0.25">
      <c r="A866" s="6"/>
      <c r="B866" s="27"/>
      <c r="C866" t="s">
        <v>668</v>
      </c>
    </row>
    <row r="867" spans="1:3" x14ac:dyDescent="0.25">
      <c r="A867" s="6"/>
      <c r="B867" s="27"/>
    </row>
    <row r="868" spans="1:3" x14ac:dyDescent="0.25">
      <c r="A868" s="6"/>
      <c r="B868" s="27"/>
      <c r="C868" t="str">
        <f>CONCATENATE("    ",B861)</f>
        <v xml:space="preserve">    This variant is not associated with increased risk.</v>
      </c>
    </row>
    <row r="869" spans="1:3" x14ac:dyDescent="0.25">
      <c r="A869" s="5"/>
      <c r="B869" s="27"/>
    </row>
    <row r="870" spans="1:3" x14ac:dyDescent="0.25">
      <c r="A870" s="5"/>
      <c r="B870" s="27"/>
      <c r="C870" t="s">
        <v>669</v>
      </c>
    </row>
    <row r="871" spans="1:3" x14ac:dyDescent="0.25">
      <c r="A871" s="5"/>
      <c r="B871" s="27"/>
    </row>
    <row r="872" spans="1:3" x14ac:dyDescent="0.25">
      <c r="A872" s="5"/>
      <c r="B872" s="27"/>
      <c r="C872" t="str">
        <f>CONCATENATE( "    &lt;piechart percentage=",B862," /&gt;")</f>
        <v xml:space="preserve">    &lt;piechart percentage=17.4 /&gt;</v>
      </c>
    </row>
    <row r="873" spans="1:3" x14ac:dyDescent="0.25">
      <c r="A873" s="5"/>
      <c r="B873" s="27"/>
      <c r="C873" t="str">
        <f>"  &lt;/Genotype&gt;"</f>
        <v xml:space="preserve">  &lt;/Genotype&gt;</v>
      </c>
    </row>
    <row r="874" spans="1:3" x14ac:dyDescent="0.25">
      <c r="A874" s="5" t="s">
        <v>47</v>
      </c>
      <c r="B874" s="27" t="str">
        <f>CONCATENATE("Your ",B769," gene has an unknown variant.")</f>
        <v>Your CHRNA3 gene has an unknown variant.</v>
      </c>
      <c r="C874" t="str">
        <f>CONCATENATE("  &lt;Genotype hgvs=",CHAR(34),"unknown",CHAR(34),"&gt; ")</f>
        <v xml:space="preserve">  &lt;Genotype hgvs="unknown"&gt; </v>
      </c>
    </row>
    <row r="875" spans="1:3" x14ac:dyDescent="0.25">
      <c r="A875" s="6" t="s">
        <v>47</v>
      </c>
      <c r="B875" s="27" t="s">
        <v>149</v>
      </c>
      <c r="C875" t="s">
        <v>13</v>
      </c>
    </row>
    <row r="876" spans="1:3" x14ac:dyDescent="0.25">
      <c r="A876" s="6" t="s">
        <v>42</v>
      </c>
      <c r="B876" s="27"/>
      <c r="C876" t="s">
        <v>667</v>
      </c>
    </row>
    <row r="877" spans="1:3" x14ac:dyDescent="0.25">
      <c r="A877" s="6"/>
      <c r="B877" s="27"/>
    </row>
    <row r="878" spans="1:3" x14ac:dyDescent="0.25">
      <c r="A878" s="6"/>
      <c r="B878" s="27"/>
      <c r="C878" t="str">
        <f>CONCATENATE("    ",B874)</f>
        <v xml:space="preserve">    Your CHRNA3 gene has an unknown variant.</v>
      </c>
    </row>
    <row r="879" spans="1:3" x14ac:dyDescent="0.25">
      <c r="A879" s="6"/>
      <c r="B879" s="27"/>
    </row>
    <row r="880" spans="1:3" x14ac:dyDescent="0.25">
      <c r="A880" s="6"/>
      <c r="B880" s="27"/>
      <c r="C880" t="s">
        <v>668</v>
      </c>
    </row>
    <row r="881" spans="1:3" x14ac:dyDescent="0.25">
      <c r="A881" s="6"/>
      <c r="B881" s="27"/>
    </row>
    <row r="882" spans="1:3" x14ac:dyDescent="0.25">
      <c r="A882" s="5"/>
      <c r="B882" s="27"/>
      <c r="C882" t="str">
        <f>CONCATENATE("    ",B875)</f>
        <v xml:space="preserve">    The effect is unknown.</v>
      </c>
    </row>
    <row r="883" spans="1:3" x14ac:dyDescent="0.25">
      <c r="A883" s="6"/>
      <c r="B883" s="27"/>
    </row>
    <row r="884" spans="1:3" x14ac:dyDescent="0.25">
      <c r="A884" s="5"/>
      <c r="B884" s="27"/>
      <c r="C884" t="s">
        <v>669</v>
      </c>
    </row>
    <row r="885" spans="1:3" x14ac:dyDescent="0.25">
      <c r="A885" s="5"/>
      <c r="B885" s="27"/>
    </row>
    <row r="886" spans="1:3" x14ac:dyDescent="0.25">
      <c r="A886" s="5"/>
      <c r="B886" s="27"/>
      <c r="C886" t="str">
        <f>CONCATENATE( "    &lt;piechart percentage=",B876," /&gt;")</f>
        <v xml:space="preserve">    &lt;piechart percentage= /&gt;</v>
      </c>
    </row>
    <row r="887" spans="1:3" x14ac:dyDescent="0.25">
      <c r="A887" s="5"/>
      <c r="B887" s="27"/>
      <c r="C887" t="str">
        <f>"  &lt;/Genotype&gt;"</f>
        <v xml:space="preserve">  &lt;/Genotype&gt;</v>
      </c>
    </row>
    <row r="888" spans="1:3" x14ac:dyDescent="0.25">
      <c r="A888" s="5" t="s">
        <v>45</v>
      </c>
      <c r="B888" s="27" t="str">
        <f>CONCATENATE("Your ",B769," gene has no variants. A normal gene is referred to as a ",CHAR(34),"wild-type",CHAR(34)," gene.")</f>
        <v>Your CHRNA3 gene has no variants. A normal gene is referred to as a "wild-type" gene.</v>
      </c>
      <c r="C888" t="str">
        <f>CONCATENATE("  &lt;Genotype hgvs=",CHAR(34),"wild-type",CHAR(34),"&gt;")</f>
        <v xml:space="preserve">  &lt;Genotype hgvs="wild-type"&gt;</v>
      </c>
    </row>
    <row r="889" spans="1:3" x14ac:dyDescent="0.25">
      <c r="A889" s="6" t="s">
        <v>46</v>
      </c>
      <c r="B889" s="27" t="s">
        <v>217</v>
      </c>
      <c r="C889" t="s">
        <v>13</v>
      </c>
    </row>
    <row r="890" spans="1:3" x14ac:dyDescent="0.25">
      <c r="A890" s="6" t="s">
        <v>42</v>
      </c>
      <c r="B890" s="27"/>
      <c r="C890" t="s">
        <v>667</v>
      </c>
    </row>
    <row r="891" spans="1:3" x14ac:dyDescent="0.25">
      <c r="A891" s="6"/>
      <c r="B891" s="27"/>
    </row>
    <row r="892" spans="1:3" x14ac:dyDescent="0.25">
      <c r="A892" s="6"/>
      <c r="B892" s="27"/>
      <c r="C892" t="str">
        <f>CONCATENATE("    ",B888)</f>
        <v xml:space="preserve">    Your CHRNA3 gene has no variants. A normal gene is referred to as a "wild-type" gene.</v>
      </c>
    </row>
    <row r="893" spans="1:3" x14ac:dyDescent="0.25">
      <c r="A893" s="6"/>
      <c r="B893" s="27"/>
    </row>
    <row r="894" spans="1:3" x14ac:dyDescent="0.25">
      <c r="A894" s="6"/>
      <c r="B894" s="27"/>
      <c r="C894" t="s">
        <v>668</v>
      </c>
    </row>
    <row r="895" spans="1:3" x14ac:dyDescent="0.25">
      <c r="A895" s="6"/>
      <c r="B895" s="27"/>
    </row>
    <row r="896" spans="1:3" x14ac:dyDescent="0.25">
      <c r="A896" s="6"/>
      <c r="B896" s="27"/>
      <c r="C896" t="str">
        <f>CONCATENATE("    ",B889)</f>
        <v xml:space="preserve">    Your variant is not associated with any loss of function.</v>
      </c>
    </row>
    <row r="897" spans="1:3" x14ac:dyDescent="0.25">
      <c r="A897" s="6"/>
      <c r="B897" s="27"/>
    </row>
    <row r="898" spans="1:3" x14ac:dyDescent="0.25">
      <c r="A898" s="6"/>
      <c r="B898" s="27"/>
      <c r="C898" t="s">
        <v>669</v>
      </c>
    </row>
    <row r="899" spans="1:3" x14ac:dyDescent="0.25">
      <c r="A899" s="5"/>
      <c r="B899" s="27"/>
    </row>
    <row r="900" spans="1:3" x14ac:dyDescent="0.25">
      <c r="A900" s="6"/>
      <c r="B900" s="27"/>
      <c r="C900" t="str">
        <f>CONCATENATE( "    &lt;piechart percentage=",B890," /&gt;")</f>
        <v xml:space="preserve">    &lt;piechart percentage= /&gt;</v>
      </c>
    </row>
    <row r="901" spans="1:3" x14ac:dyDescent="0.25">
      <c r="A901" s="6"/>
      <c r="B901" s="27"/>
      <c r="C901" t="str">
        <f>"  &lt;/Genotype&gt;"</f>
        <v xml:space="preserve">  &lt;/Genotype&gt;</v>
      </c>
    </row>
    <row r="902" spans="1:3" x14ac:dyDescent="0.25">
      <c r="A902" s="6"/>
      <c r="B902" s="27"/>
      <c r="C902" t="str">
        <f>"&lt;/GeneAnalysis&gt;"</f>
        <v>&lt;/GeneAnalysis&gt;</v>
      </c>
    </row>
    <row r="903" spans="1:3" s="33" customFormat="1" x14ac:dyDescent="0.25"/>
    <row r="904" spans="1:3" s="33" customFormat="1" x14ac:dyDescent="0.25">
      <c r="A904" s="34"/>
      <c r="B904" s="32"/>
    </row>
    <row r="905" spans="1:3" x14ac:dyDescent="0.25">
      <c r="A905" s="6" t="s">
        <v>4</v>
      </c>
      <c r="B905" s="27" t="s">
        <v>335</v>
      </c>
      <c r="C905" t="str">
        <f>CONCATENATE("&lt;GeneAnalysis gene=",CHAR(34),B905,CHAR(34)," interval=",CHAR(34),B906,CHAR(34),"&gt; ")</f>
        <v xml:space="preserve">&lt;GeneAnalysis gene="CHRNA3" interval="NC_000015.10:g.78593052_78621295"&gt; </v>
      </c>
    </row>
    <row r="906" spans="1:3" x14ac:dyDescent="0.25">
      <c r="A906" s="6" t="s">
        <v>23</v>
      </c>
      <c r="B906" s="27" t="s">
        <v>336</v>
      </c>
    </row>
    <row r="907" spans="1:3" x14ac:dyDescent="0.25">
      <c r="A907" s="6" t="s">
        <v>24</v>
      </c>
      <c r="B907" s="27" t="s">
        <v>332</v>
      </c>
      <c r="C907" t="str">
        <f>CONCATENATE("# What are some common mutations of ",B905,"?")</f>
        <v># What are some common mutations of CHRNA3?</v>
      </c>
    </row>
    <row r="908" spans="1:3" x14ac:dyDescent="0.25">
      <c r="A908" s="6" t="s">
        <v>20</v>
      </c>
      <c r="B908" s="27" t="s">
        <v>21</v>
      </c>
      <c r="C908" t="s">
        <v>13</v>
      </c>
    </row>
    <row r="909" spans="1:3" x14ac:dyDescent="0.25">
      <c r="B909" s="27"/>
      <c r="C909" t="str">
        <f>CONCATENATE("There are ",B907," well-known variants in ",B905,": ",B916," and ",B922,".")</f>
        <v>There are two well-known variants in CHRNA3: [C78606381T](https://www.ncbi.nlm.nih.gov/projects/SNP/snp_ref.cgi?rs=12914385) and [C645T](https://www.ncbi.nlm.nih.gov/clinvar/variation/17503/).</v>
      </c>
    </row>
    <row r="910" spans="1:3" x14ac:dyDescent="0.25">
      <c r="B910" s="27"/>
    </row>
    <row r="911" spans="1:3" x14ac:dyDescent="0.25">
      <c r="A911" s="6"/>
      <c r="B911" s="27"/>
      <c r="C911" t="str">
        <f>CONCATENATE("&lt;# ",B913," #&gt;")</f>
        <v>&lt;# C78606381T #&gt;</v>
      </c>
    </row>
    <row r="912" spans="1:3" x14ac:dyDescent="0.25">
      <c r="A912" s="6" t="s">
        <v>25</v>
      </c>
      <c r="B912" s="1" t="s">
        <v>337</v>
      </c>
      <c r="C912" t="str">
        <f>CONCATENATE("  &lt;Variant hgvs=",CHAR(34),B912,CHAR(34)," name=",CHAR(34),B913,CHAR(34),"&gt; ")</f>
        <v xml:space="preserve">  &lt;Variant hgvs="NC_000015.10:g.78606381C&gt;T" name="C78606381T"&gt; </v>
      </c>
    </row>
    <row r="913" spans="1:3" x14ac:dyDescent="0.25">
      <c r="A913" s="5" t="s">
        <v>26</v>
      </c>
      <c r="B913" s="30" t="s">
        <v>339</v>
      </c>
    </row>
    <row r="914" spans="1:3" x14ac:dyDescent="0.25">
      <c r="A914" s="5" t="s">
        <v>27</v>
      </c>
      <c r="B914" s="27" t="s">
        <v>207</v>
      </c>
      <c r="C914" t="str">
        <f>CONCATENATE("    This variant is a change at a specific point in the ",B905," gene from ",B914," to ",B915," resulting in incorrect ",B908,"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915" spans="1:3" x14ac:dyDescent="0.25">
      <c r="A915" s="5" t="s">
        <v>28</v>
      </c>
      <c r="B915" s="27" t="s">
        <v>33</v>
      </c>
      <c r="C915" t="s">
        <v>13</v>
      </c>
    </row>
    <row r="916" spans="1:3" x14ac:dyDescent="0.25">
      <c r="A916" s="5" t="s">
        <v>36</v>
      </c>
      <c r="B916" s="30" t="s">
        <v>341</v>
      </c>
      <c r="C916" t="str">
        <f>"  &lt;/Variant&gt;"</f>
        <v xml:space="preserve">  &lt;/Variant&gt;</v>
      </c>
    </row>
    <row r="917" spans="1:3" x14ac:dyDescent="0.25">
      <c r="B917" s="27"/>
      <c r="C917" t="str">
        <f>CONCATENATE("&lt;# ",B919," #&gt;")</f>
        <v>&lt;# C645T  #&gt;</v>
      </c>
    </row>
    <row r="918" spans="1:3" x14ac:dyDescent="0.25">
      <c r="A918" s="6" t="s">
        <v>25</v>
      </c>
      <c r="B918" s="1" t="s">
        <v>338</v>
      </c>
      <c r="C918" t="str">
        <f>CONCATENATE("  &lt;Variant hgvs=",CHAR(34),B918,CHAR(34)," name=",CHAR(34),B919,CHAR(34),"&gt; ")</f>
        <v xml:space="preserve">  &lt;Variant hgvs="NC_000015.10:g.78601997G&gt;A" name="C645T "&gt; </v>
      </c>
    </row>
    <row r="919" spans="1:3" x14ac:dyDescent="0.25">
      <c r="A919" s="5" t="s">
        <v>26</v>
      </c>
      <c r="B919" s="30" t="s">
        <v>340</v>
      </c>
    </row>
    <row r="920" spans="1:3" x14ac:dyDescent="0.25">
      <c r="A920" s="5" t="s">
        <v>27</v>
      </c>
      <c r="B920" s="27" t="s">
        <v>34</v>
      </c>
      <c r="C920" t="str">
        <f>CONCATENATE("    This variant is a change at a specific point in the ",B905," gene from ",B920," to ",B921," resulting in incorrect ",B908,"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921" spans="1:3" x14ac:dyDescent="0.25">
      <c r="A921" s="5" t="s">
        <v>28</v>
      </c>
      <c r="B921" s="27" t="s">
        <v>61</v>
      </c>
    </row>
    <row r="922" spans="1:3" x14ac:dyDescent="0.25">
      <c r="A922" s="6" t="s">
        <v>36</v>
      </c>
      <c r="B922" s="30" t="s">
        <v>351</v>
      </c>
      <c r="C922" t="str">
        <f>"  &lt;/Variant&gt;"</f>
        <v xml:space="preserve">  &lt;/Variant&gt;</v>
      </c>
    </row>
    <row r="923" spans="1:3" s="33" customFormat="1" x14ac:dyDescent="0.25">
      <c r="A923" s="31"/>
      <c r="B923" s="32"/>
    </row>
    <row r="924" spans="1:3" s="33" customFormat="1" x14ac:dyDescent="0.25">
      <c r="A924" s="31"/>
      <c r="B924" s="32"/>
      <c r="C924" t="str">
        <f>C911</f>
        <v>&lt;# C78606381T #&gt;</v>
      </c>
    </row>
    <row r="925" spans="1:3" x14ac:dyDescent="0.25">
      <c r="A925" s="5" t="s">
        <v>35</v>
      </c>
      <c r="B925" s="40" t="s">
        <v>342</v>
      </c>
      <c r="C925" t="str">
        <f>CONCATENATE("  &lt;Genotype hgvs=",CHAR(34),B925,B926,";",B927,CHAR(34)," name=",CHAR(34),B913,CHAR(34),"&gt; ")</f>
        <v xml:space="preserve">  &lt;Genotype hgvs="NC_000015.10:g.[78606381C&gt;T];[78606381=]" name="C78606381T"&gt; </v>
      </c>
    </row>
    <row r="926" spans="1:3" x14ac:dyDescent="0.25">
      <c r="A926" s="5" t="s">
        <v>36</v>
      </c>
      <c r="B926" s="27" t="s">
        <v>343</v>
      </c>
    </row>
    <row r="927" spans="1:3" x14ac:dyDescent="0.25">
      <c r="A927" s="5" t="s">
        <v>27</v>
      </c>
      <c r="B927" s="27" t="s">
        <v>344</v>
      </c>
      <c r="C927" t="s">
        <v>667</v>
      </c>
    </row>
    <row r="928" spans="1:3" x14ac:dyDescent="0.25">
      <c r="A928" s="5" t="s">
        <v>40</v>
      </c>
      <c r="B928" s="27" t="str">
        <f>CONCATENATE("People with this variant have one copy of the ",B916,"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928" t="s">
        <v>13</v>
      </c>
    </row>
    <row r="929" spans="1:3" x14ac:dyDescent="0.25">
      <c r="A929" s="6" t="s">
        <v>41</v>
      </c>
      <c r="B929" s="27" t="s">
        <v>216</v>
      </c>
      <c r="C929" t="str">
        <f>CONCATENATE("    ",B928)</f>
        <v xml:space="preserve">    People with this variant have one copy of the [C78606381T](https://www.ncbi.nlm.nih.gov/projects/SNP/snp_ref.cgi?rs=12914385) variant. This substitution of a single nucleotide is known as a missense mutation.</v>
      </c>
    </row>
    <row r="930" spans="1:3" x14ac:dyDescent="0.25">
      <c r="A930" s="6" t="s">
        <v>42</v>
      </c>
      <c r="B930" s="27">
        <v>37.9</v>
      </c>
    </row>
    <row r="931" spans="1:3" x14ac:dyDescent="0.25">
      <c r="A931" s="5"/>
      <c r="B931" s="27"/>
      <c r="C931" t="s">
        <v>668</v>
      </c>
    </row>
    <row r="932" spans="1:3" x14ac:dyDescent="0.25">
      <c r="A932" s="6"/>
      <c r="B932" s="27"/>
    </row>
    <row r="933" spans="1:3" x14ac:dyDescent="0.25">
      <c r="A933" s="6"/>
      <c r="B933" s="27"/>
      <c r="C933" t="str">
        <f>CONCATENATE("    ",B929)</f>
        <v xml:space="preserve">    You are in the Mild Loss of Function category. See below for more information.</v>
      </c>
    </row>
    <row r="934" spans="1:3" x14ac:dyDescent="0.25">
      <c r="A934" s="6"/>
      <c r="B934" s="27"/>
    </row>
    <row r="935" spans="1:3" x14ac:dyDescent="0.25">
      <c r="A935" s="6"/>
      <c r="B935" s="27"/>
      <c r="C935" t="s">
        <v>669</v>
      </c>
    </row>
    <row r="936" spans="1:3" x14ac:dyDescent="0.25">
      <c r="A936" s="5"/>
      <c r="B936" s="27"/>
    </row>
    <row r="937" spans="1:3" x14ac:dyDescent="0.25">
      <c r="A937" s="5"/>
      <c r="B937" s="27"/>
      <c r="C937" t="str">
        <f>CONCATENATE( "    &lt;piechart percentage=",B930," /&gt;")</f>
        <v xml:space="preserve">    &lt;piechart percentage=37.9 /&gt;</v>
      </c>
    </row>
    <row r="938" spans="1:3" x14ac:dyDescent="0.25">
      <c r="A938" s="5"/>
      <c r="B938" s="27"/>
      <c r="C938" t="str">
        <f>"  &lt;/Genotype&gt;"</f>
        <v xml:space="preserve">  &lt;/Genotype&gt;</v>
      </c>
    </row>
    <row r="939" spans="1:3" x14ac:dyDescent="0.25">
      <c r="A939" s="5" t="s">
        <v>43</v>
      </c>
      <c r="B939" s="27" t="s">
        <v>345</v>
      </c>
      <c r="C939" t="str">
        <f>CONCATENATE("  &lt;Genotype hgvs=",CHAR(34),B925,B926,";",B926,CHAR(34)," name=",CHAR(34),B913,CHAR(34),"&gt; ")</f>
        <v xml:space="preserve">  &lt;Genotype hgvs="NC_000015.10:g.[78606381C&gt;T];[78606381C&gt;T]" name="C78606381T"&gt; </v>
      </c>
    </row>
    <row r="940" spans="1:3" x14ac:dyDescent="0.25">
      <c r="A940" s="6" t="s">
        <v>44</v>
      </c>
      <c r="B940" s="27" t="s">
        <v>191</v>
      </c>
      <c r="C940" t="s">
        <v>13</v>
      </c>
    </row>
    <row r="941" spans="1:3" x14ac:dyDescent="0.25">
      <c r="A941" s="6" t="s">
        <v>42</v>
      </c>
      <c r="B941" s="27">
        <v>15.9</v>
      </c>
      <c r="C941" t="s">
        <v>667</v>
      </c>
    </row>
    <row r="942" spans="1:3" x14ac:dyDescent="0.25">
      <c r="A942" s="6"/>
      <c r="B942" s="27"/>
    </row>
    <row r="943" spans="1:3" x14ac:dyDescent="0.25">
      <c r="A943" s="5"/>
      <c r="B943" s="27"/>
      <c r="C943" t="str">
        <f>CONCATENATE("    ",B939)</f>
        <v xml:space="preserve">    People with this variant have two copies of the [C78606381T](https://www.ncbi.nlm.nih.gov/projects/SNP/snp_ref.cgi?rs=12914385) variant. This substitution of a single nucleotide is known as a missense mutation.
</v>
      </c>
    </row>
    <row r="944" spans="1:3" x14ac:dyDescent="0.25">
      <c r="A944" s="6"/>
      <c r="B944" s="27"/>
    </row>
    <row r="945" spans="1:3" x14ac:dyDescent="0.25">
      <c r="A945" s="6"/>
      <c r="B945" s="27"/>
      <c r="C945" t="s">
        <v>668</v>
      </c>
    </row>
    <row r="946" spans="1:3" x14ac:dyDescent="0.25">
      <c r="A946" s="6"/>
      <c r="B946" s="27"/>
    </row>
    <row r="947" spans="1:3" x14ac:dyDescent="0.25">
      <c r="A947" s="6"/>
      <c r="B947" s="27"/>
      <c r="C947" t="str">
        <f>CONCATENATE("    ",B940)</f>
        <v xml:space="preserve">    You are in the Moderate Loss of Function category. See below for more information.</v>
      </c>
    </row>
    <row r="948" spans="1:3" x14ac:dyDescent="0.25">
      <c r="A948" s="6"/>
      <c r="B948" s="27"/>
    </row>
    <row r="949" spans="1:3" x14ac:dyDescent="0.25">
      <c r="A949" s="5"/>
      <c r="B949" s="27"/>
      <c r="C949" t="s">
        <v>669</v>
      </c>
    </row>
    <row r="950" spans="1:3" x14ac:dyDescent="0.25">
      <c r="A950" s="5"/>
      <c r="B950" s="27"/>
    </row>
    <row r="951" spans="1:3" x14ac:dyDescent="0.25">
      <c r="A951" s="5"/>
      <c r="B951" s="27"/>
      <c r="C951" t="str">
        <f>CONCATENATE( "    &lt;piechart percentage=",B941," /&gt;")</f>
        <v xml:space="preserve">    &lt;piechart percentage=15.9 /&gt;</v>
      </c>
    </row>
    <row r="952" spans="1:3" x14ac:dyDescent="0.25">
      <c r="A952" s="5"/>
      <c r="B952" s="27"/>
      <c r="C952" t="str">
        <f>"  &lt;/Genotype&gt;"</f>
        <v xml:space="preserve">  &lt;/Genotype&gt;</v>
      </c>
    </row>
    <row r="953" spans="1:3" x14ac:dyDescent="0.25">
      <c r="A953" s="5" t="s">
        <v>45</v>
      </c>
      <c r="B953" s="27" t="str">
        <f>CONCATENATE("Your ",B905," gene has no variants. A normal gene is referred to as a ",CHAR(34),"wild-type",CHAR(34)," gene.")</f>
        <v>Your CHRNA3 gene has no variants. A normal gene is referred to as a "wild-type" gene.</v>
      </c>
      <c r="C953" t="str">
        <f>CONCATENATE("  &lt;Genotype hgvs=",CHAR(34),B925,B927,";",B927,CHAR(34)," name=",CHAR(34),B913,CHAR(34),"&gt; ")</f>
        <v xml:space="preserve">  &lt;Genotype hgvs="NC_000015.10:g.[78606381=];[78606381=]" name="C78606381T"&gt; </v>
      </c>
    </row>
    <row r="954" spans="1:3" x14ac:dyDescent="0.25">
      <c r="A954" s="6" t="s">
        <v>46</v>
      </c>
      <c r="B954" s="27" t="s">
        <v>147</v>
      </c>
      <c r="C954" t="s">
        <v>13</v>
      </c>
    </row>
    <row r="955" spans="1:3" x14ac:dyDescent="0.25">
      <c r="A955" s="6" t="s">
        <v>42</v>
      </c>
      <c r="B955" s="27">
        <v>46.2</v>
      </c>
      <c r="C955" t="s">
        <v>667</v>
      </c>
    </row>
    <row r="956" spans="1:3" x14ac:dyDescent="0.25">
      <c r="A956" s="5"/>
      <c r="B956" s="27"/>
    </row>
    <row r="957" spans="1:3" x14ac:dyDescent="0.25">
      <c r="A957" s="6"/>
      <c r="B957" s="27"/>
      <c r="C957" t="str">
        <f>CONCATENATE("    ",B953)</f>
        <v xml:space="preserve">    Your CHRNA3 gene has no variants. A normal gene is referred to as a "wild-type" gene.</v>
      </c>
    </row>
    <row r="958" spans="1:3" x14ac:dyDescent="0.25">
      <c r="A958" s="6"/>
      <c r="B958" s="27"/>
    </row>
    <row r="959" spans="1:3" x14ac:dyDescent="0.25">
      <c r="A959" s="6"/>
      <c r="B959" s="27"/>
      <c r="C959" t="s">
        <v>668</v>
      </c>
    </row>
    <row r="960" spans="1:3" x14ac:dyDescent="0.25">
      <c r="A960" s="6"/>
      <c r="B960" s="27"/>
    </row>
    <row r="961" spans="1:3" x14ac:dyDescent="0.25">
      <c r="A961" s="6"/>
      <c r="B961" s="27"/>
      <c r="C961" t="str">
        <f>CONCATENATE("    ",B954)</f>
        <v xml:space="preserve">    This variant is not associated with increased risk.</v>
      </c>
    </row>
    <row r="962" spans="1:3" x14ac:dyDescent="0.25">
      <c r="A962" s="5"/>
      <c r="B962" s="27"/>
    </row>
    <row r="963" spans="1:3" x14ac:dyDescent="0.25">
      <c r="A963" s="5"/>
      <c r="B963" s="27"/>
      <c r="C963" t="s">
        <v>669</v>
      </c>
    </row>
    <row r="964" spans="1:3" x14ac:dyDescent="0.25">
      <c r="A964" s="5"/>
      <c r="B964" s="27"/>
    </row>
    <row r="965" spans="1:3" x14ac:dyDescent="0.25">
      <c r="A965" s="5"/>
      <c r="B965" s="27"/>
      <c r="C965" t="str">
        <f>CONCATENATE( "    &lt;piechart percentage=",B955," /&gt;")</f>
        <v xml:space="preserve">    &lt;piechart percentage=46.2 /&gt;</v>
      </c>
    </row>
    <row r="966" spans="1:3" x14ac:dyDescent="0.25">
      <c r="A966" s="5"/>
      <c r="B966" s="27"/>
      <c r="C966" t="str">
        <f>"  &lt;/Genotype&gt;"</f>
        <v xml:space="preserve">  &lt;/Genotype&gt;</v>
      </c>
    </row>
    <row r="967" spans="1:3" x14ac:dyDescent="0.25">
      <c r="A967" s="5"/>
      <c r="B967" s="27"/>
      <c r="C967" t="str">
        <f>C917</f>
        <v>&lt;# C645T  #&gt;</v>
      </c>
    </row>
    <row r="968" spans="1:3" x14ac:dyDescent="0.25">
      <c r="A968" s="5" t="s">
        <v>35</v>
      </c>
      <c r="B968" s="1" t="s">
        <v>235</v>
      </c>
      <c r="C968" t="str">
        <f>CONCATENATE("  &lt;Genotype hgvs=",CHAR(34),B968,B969,";",B970,CHAR(34)," name=",CHAR(34),B919,CHAR(34),"&gt; ")</f>
        <v xml:space="preserve">  &lt;Genotype hgvs="NC_000017.11:g.[30237328T&gt;C];[30237328=]" name="C645T "&gt; </v>
      </c>
    </row>
    <row r="969" spans="1:3" x14ac:dyDescent="0.25">
      <c r="A969" s="5" t="s">
        <v>36</v>
      </c>
      <c r="B969" s="27" t="s">
        <v>255</v>
      </c>
    </row>
    <row r="970" spans="1:3" x14ac:dyDescent="0.25">
      <c r="A970" s="5" t="s">
        <v>27</v>
      </c>
      <c r="B970" s="27" t="s">
        <v>256</v>
      </c>
      <c r="C970" t="s">
        <v>667</v>
      </c>
    </row>
    <row r="971" spans="1:3" x14ac:dyDescent="0.25">
      <c r="A971" s="5" t="s">
        <v>40</v>
      </c>
      <c r="B971" s="27" t="str">
        <f>CONCATENATE("People with this variant have one copy of the ",B922," variant. This substitution of a single nucleotide is known as a missense mutation.")</f>
        <v>People with this variant have one copy of the [C645T](https://www.ncbi.nlm.nih.gov/clinvar/variation/17503/) variant. This substitution of a single nucleotide is known as a missense mutation.</v>
      </c>
      <c r="C971" t="s">
        <v>13</v>
      </c>
    </row>
    <row r="972" spans="1:3" x14ac:dyDescent="0.25">
      <c r="A972" s="6" t="s">
        <v>41</v>
      </c>
      <c r="B972" s="27" t="s">
        <v>216</v>
      </c>
      <c r="C972" t="str">
        <f>CONCATENATE("    ",B971)</f>
        <v xml:space="preserve">    People with this variant have one copy of the [C645T](https://www.ncbi.nlm.nih.gov/clinvar/variation/17503/) variant. This substitution of a single nucleotide is known as a missense mutation.</v>
      </c>
    </row>
    <row r="973" spans="1:3" x14ac:dyDescent="0.25">
      <c r="A973" s="6" t="s">
        <v>42</v>
      </c>
      <c r="B973" s="27">
        <v>39.700000000000003</v>
      </c>
    </row>
    <row r="974" spans="1:3" x14ac:dyDescent="0.25">
      <c r="A974" s="5"/>
      <c r="B974" s="27"/>
      <c r="C974" t="s">
        <v>668</v>
      </c>
    </row>
    <row r="975" spans="1:3" x14ac:dyDescent="0.25">
      <c r="A975" s="6"/>
      <c r="B975" s="27"/>
    </row>
    <row r="976" spans="1:3" x14ac:dyDescent="0.25">
      <c r="A976" s="6"/>
      <c r="B976" s="27"/>
      <c r="C976" t="str">
        <f>CONCATENATE("    ",B972)</f>
        <v xml:space="preserve">    You are in the Mild Loss of Function category. See below for more information.</v>
      </c>
    </row>
    <row r="977" spans="1:3" x14ac:dyDescent="0.25">
      <c r="A977" s="6"/>
      <c r="B977" s="27"/>
    </row>
    <row r="978" spans="1:3" x14ac:dyDescent="0.25">
      <c r="A978" s="6"/>
      <c r="B978" s="27"/>
      <c r="C978" t="s">
        <v>669</v>
      </c>
    </row>
    <row r="979" spans="1:3" x14ac:dyDescent="0.25">
      <c r="A979" s="5"/>
      <c r="B979" s="27"/>
    </row>
    <row r="980" spans="1:3" x14ac:dyDescent="0.25">
      <c r="A980" s="5"/>
      <c r="B980" s="27"/>
      <c r="C980" t="str">
        <f>CONCATENATE( "    &lt;piechart percentage=",B973," /&gt;")</f>
        <v xml:space="preserve">    &lt;piechart percentage=39.7 /&gt;</v>
      </c>
    </row>
    <row r="981" spans="1:3" x14ac:dyDescent="0.25">
      <c r="A981" s="5"/>
      <c r="B981" s="27"/>
      <c r="C981" t="str">
        <f>"  &lt;/Genotype&gt;"</f>
        <v xml:space="preserve">  &lt;/Genotype&gt;</v>
      </c>
    </row>
    <row r="982" spans="1:3" x14ac:dyDescent="0.25">
      <c r="A982" s="5" t="s">
        <v>43</v>
      </c>
      <c r="B982" s="27" t="str">
        <f>CONCATENATE("People with this variant have two copies of the ",B922," variant. This substitution of a single nucleotide is known as a missense mutation.")</f>
        <v>People with this variant have two copies of the [C645T](https://www.ncbi.nlm.nih.gov/clinvar/variation/17503/) variant. This substitution of a single nucleotide is known as a missense mutation.</v>
      </c>
      <c r="C982" t="str">
        <f>CONCATENATE("  &lt;Genotype hgvs=",CHAR(34),B968,B969,";",B969,CHAR(34)," name=",CHAR(34),B919,CHAR(34),"&gt; ")</f>
        <v xml:space="preserve">  &lt;Genotype hgvs="NC_000017.11:g.[30237328T&gt;C];[30237328T&gt;C]" name="C645T "&gt; </v>
      </c>
    </row>
    <row r="983" spans="1:3" x14ac:dyDescent="0.25">
      <c r="A983" s="6" t="s">
        <v>44</v>
      </c>
      <c r="B983" s="27" t="s">
        <v>191</v>
      </c>
      <c r="C983" t="s">
        <v>13</v>
      </c>
    </row>
    <row r="984" spans="1:3" x14ac:dyDescent="0.25">
      <c r="A984" s="6" t="s">
        <v>42</v>
      </c>
      <c r="B984" s="27">
        <v>42.9</v>
      </c>
      <c r="C984" t="s">
        <v>667</v>
      </c>
    </row>
    <row r="985" spans="1:3" x14ac:dyDescent="0.25">
      <c r="A985" s="6"/>
      <c r="B985" s="27"/>
    </row>
    <row r="986" spans="1:3" x14ac:dyDescent="0.25">
      <c r="A986" s="5"/>
      <c r="B986" s="27"/>
      <c r="C986" t="str">
        <f>CONCATENATE("    ",B982)</f>
        <v xml:space="preserve">    People with this variant have two copies of the [C645T](https://www.ncbi.nlm.nih.gov/clinvar/variation/17503/) variant. This substitution of a single nucleotide is known as a missense mutation.</v>
      </c>
    </row>
    <row r="987" spans="1:3" x14ac:dyDescent="0.25">
      <c r="A987" s="6"/>
      <c r="B987" s="27"/>
    </row>
    <row r="988" spans="1:3" x14ac:dyDescent="0.25">
      <c r="A988" s="6"/>
      <c r="B988" s="27"/>
      <c r="C988" t="s">
        <v>668</v>
      </c>
    </row>
    <row r="989" spans="1:3" x14ac:dyDescent="0.25">
      <c r="A989" s="6"/>
      <c r="B989" s="27"/>
    </row>
    <row r="990" spans="1:3" x14ac:dyDescent="0.25">
      <c r="A990" s="6"/>
      <c r="B990" s="27"/>
      <c r="C990" t="str">
        <f>CONCATENATE("    ",B983)</f>
        <v xml:space="preserve">    You are in the Moderate Loss of Function category. See below for more information.</v>
      </c>
    </row>
    <row r="991" spans="1:3" x14ac:dyDescent="0.25">
      <c r="A991" s="6"/>
      <c r="B991" s="27"/>
    </row>
    <row r="992" spans="1:3" x14ac:dyDescent="0.25">
      <c r="A992" s="5"/>
      <c r="B992" s="27"/>
      <c r="C992" t="s">
        <v>669</v>
      </c>
    </row>
    <row r="993" spans="1:3" x14ac:dyDescent="0.25">
      <c r="A993" s="5"/>
      <c r="B993" s="27"/>
    </row>
    <row r="994" spans="1:3" x14ac:dyDescent="0.25">
      <c r="A994" s="5"/>
      <c r="B994" s="27"/>
      <c r="C994" t="str">
        <f>CONCATENATE( "    &lt;piechart percentage=",B984," /&gt;")</f>
        <v xml:space="preserve">    &lt;piechart percentage=42.9 /&gt;</v>
      </c>
    </row>
    <row r="995" spans="1:3" x14ac:dyDescent="0.25">
      <c r="A995" s="5"/>
      <c r="B995" s="27"/>
      <c r="C995" t="str">
        <f>"  &lt;/Genotype&gt;"</f>
        <v xml:space="preserve">  &lt;/Genotype&gt;</v>
      </c>
    </row>
    <row r="996" spans="1:3" x14ac:dyDescent="0.25">
      <c r="A996" s="5" t="s">
        <v>45</v>
      </c>
      <c r="B996" s="27" t="str">
        <f>CONCATENATE("Your ",B905," gene has no variants. A normal gene is referred to as a ",CHAR(34),"wild-type",CHAR(34)," gene.")</f>
        <v>Your CHRNA3 gene has no variants. A normal gene is referred to as a "wild-type" gene.</v>
      </c>
      <c r="C996" t="str">
        <f>CONCATENATE("  &lt;Genotype hgvs=",CHAR(34),B968,B970,";",B970,CHAR(34)," name=",CHAR(34),B919,CHAR(34),"&gt; ")</f>
        <v xml:space="preserve">  &lt;Genotype hgvs="NC_000017.11:g.[30237328=];[30237328=]" name="C645T "&gt; </v>
      </c>
    </row>
    <row r="997" spans="1:3" x14ac:dyDescent="0.25">
      <c r="A997" s="6" t="s">
        <v>46</v>
      </c>
      <c r="B997" s="27" t="s">
        <v>147</v>
      </c>
      <c r="C997" t="s">
        <v>13</v>
      </c>
    </row>
    <row r="998" spans="1:3" x14ac:dyDescent="0.25">
      <c r="A998" s="6" t="s">
        <v>42</v>
      </c>
      <c r="B998" s="27">
        <v>17.399999999999999</v>
      </c>
      <c r="C998" t="s">
        <v>667</v>
      </c>
    </row>
    <row r="999" spans="1:3" x14ac:dyDescent="0.25">
      <c r="A999" s="5"/>
      <c r="B999" s="27"/>
    </row>
    <row r="1000" spans="1:3" x14ac:dyDescent="0.25">
      <c r="A1000" s="6"/>
      <c r="B1000" s="27"/>
      <c r="C1000" t="str">
        <f>CONCATENATE("    ",B996)</f>
        <v xml:space="preserve">    Your CHRNA3 gene has no variants. A normal gene is referred to as a "wild-type" gene.</v>
      </c>
    </row>
    <row r="1001" spans="1:3" x14ac:dyDescent="0.25">
      <c r="A1001" s="6"/>
      <c r="B1001" s="27"/>
    </row>
    <row r="1002" spans="1:3" x14ac:dyDescent="0.25">
      <c r="A1002" s="6"/>
      <c r="B1002" s="27"/>
      <c r="C1002" t="s">
        <v>668</v>
      </c>
    </row>
    <row r="1003" spans="1:3" x14ac:dyDescent="0.25">
      <c r="A1003" s="6"/>
      <c r="B1003" s="27"/>
    </row>
    <row r="1004" spans="1:3" x14ac:dyDescent="0.25">
      <c r="A1004" s="6"/>
      <c r="B1004" s="27"/>
      <c r="C1004" t="str">
        <f>CONCATENATE("    ",B997)</f>
        <v xml:space="preserve">    This variant is not associated with increased risk.</v>
      </c>
    </row>
    <row r="1005" spans="1:3" x14ac:dyDescent="0.25">
      <c r="A1005" s="5"/>
      <c r="B1005" s="27"/>
    </row>
    <row r="1006" spans="1:3" x14ac:dyDescent="0.25">
      <c r="A1006" s="5"/>
      <c r="B1006" s="27"/>
      <c r="C1006" t="s">
        <v>669</v>
      </c>
    </row>
    <row r="1007" spans="1:3" x14ac:dyDescent="0.25">
      <c r="A1007" s="5"/>
      <c r="B1007" s="27"/>
    </row>
    <row r="1008" spans="1:3" x14ac:dyDescent="0.25">
      <c r="A1008" s="5"/>
      <c r="B1008" s="27"/>
      <c r="C1008" t="str">
        <f>CONCATENATE( "    &lt;piechart percentage=",B998," /&gt;")</f>
        <v xml:space="preserve">    &lt;piechart percentage=17.4 /&gt;</v>
      </c>
    </row>
    <row r="1009" spans="1:3" x14ac:dyDescent="0.25">
      <c r="A1009" s="5"/>
      <c r="B1009" s="27"/>
      <c r="C1009" t="str">
        <f>"  &lt;/Genotype&gt;"</f>
        <v xml:space="preserve">  &lt;/Genotype&gt;</v>
      </c>
    </row>
    <row r="1010" spans="1:3" x14ac:dyDescent="0.25">
      <c r="A1010" s="5" t="s">
        <v>47</v>
      </c>
      <c r="B1010" s="27" t="str">
        <f>CONCATENATE("Your ",B905," gene has an unknown variant.")</f>
        <v>Your CHRNA3 gene has an unknown variant.</v>
      </c>
      <c r="C1010" t="str">
        <f>CONCATENATE("  &lt;Genotype hgvs=",CHAR(34),"unknown",CHAR(34),"&gt; ")</f>
        <v xml:space="preserve">  &lt;Genotype hgvs="unknown"&gt; </v>
      </c>
    </row>
    <row r="1011" spans="1:3" x14ac:dyDescent="0.25">
      <c r="A1011" s="6" t="s">
        <v>47</v>
      </c>
      <c r="B1011" s="27" t="s">
        <v>149</v>
      </c>
      <c r="C1011" t="s">
        <v>13</v>
      </c>
    </row>
    <row r="1012" spans="1:3" x14ac:dyDescent="0.25">
      <c r="A1012" s="6" t="s">
        <v>42</v>
      </c>
      <c r="B1012" s="27"/>
      <c r="C1012" t="s">
        <v>667</v>
      </c>
    </row>
    <row r="1013" spans="1:3" x14ac:dyDescent="0.25">
      <c r="A1013" s="6"/>
      <c r="B1013" s="27"/>
    </row>
    <row r="1014" spans="1:3" x14ac:dyDescent="0.25">
      <c r="A1014" s="6"/>
      <c r="B1014" s="27"/>
      <c r="C1014" t="str">
        <f>CONCATENATE("    ",B1010)</f>
        <v xml:space="preserve">    Your CHRNA3 gene has an unknown variant.</v>
      </c>
    </row>
    <row r="1015" spans="1:3" x14ac:dyDescent="0.25">
      <c r="A1015" s="6"/>
      <c r="B1015" s="27"/>
    </row>
    <row r="1016" spans="1:3" x14ac:dyDescent="0.25">
      <c r="A1016" s="6"/>
      <c r="B1016" s="27"/>
      <c r="C1016" t="s">
        <v>668</v>
      </c>
    </row>
    <row r="1017" spans="1:3" x14ac:dyDescent="0.25">
      <c r="A1017" s="6"/>
      <c r="B1017" s="27"/>
    </row>
    <row r="1018" spans="1:3" x14ac:dyDescent="0.25">
      <c r="A1018" s="5"/>
      <c r="B1018" s="27"/>
      <c r="C1018" t="str">
        <f>CONCATENATE("    ",B1011)</f>
        <v xml:space="preserve">    The effect is unknown.</v>
      </c>
    </row>
    <row r="1019" spans="1:3" x14ac:dyDescent="0.25">
      <c r="A1019" s="6"/>
      <c r="B1019" s="27"/>
    </row>
    <row r="1020" spans="1:3" x14ac:dyDescent="0.25">
      <c r="A1020" s="5"/>
      <c r="B1020" s="27"/>
      <c r="C1020" t="s">
        <v>669</v>
      </c>
    </row>
    <row r="1021" spans="1:3" x14ac:dyDescent="0.25">
      <c r="A1021" s="5"/>
      <c r="B1021" s="27"/>
    </row>
    <row r="1022" spans="1:3" x14ac:dyDescent="0.25">
      <c r="A1022" s="5"/>
      <c r="B1022" s="27"/>
      <c r="C1022" t="str">
        <f>CONCATENATE( "    &lt;piechart percentage=",B1012," /&gt;")</f>
        <v xml:space="preserve">    &lt;piechart percentage= /&gt;</v>
      </c>
    </row>
    <row r="1023" spans="1:3" x14ac:dyDescent="0.25">
      <c r="A1023" s="5"/>
      <c r="B1023" s="27"/>
      <c r="C1023" t="str">
        <f>"  &lt;/Genotype&gt;"</f>
        <v xml:space="preserve">  &lt;/Genotype&gt;</v>
      </c>
    </row>
    <row r="1024" spans="1:3" x14ac:dyDescent="0.25">
      <c r="A1024" s="5" t="s">
        <v>45</v>
      </c>
      <c r="B1024" s="27" t="str">
        <f>CONCATENATE("Your ",B905," gene has no variants. A normal gene is referred to as a ",CHAR(34),"wild-type",CHAR(34)," gene.")</f>
        <v>Your CHRNA3 gene has no variants. A normal gene is referred to as a "wild-type" gene.</v>
      </c>
      <c r="C1024" t="str">
        <f>CONCATENATE("  &lt;Genotype hgvs=",CHAR(34),"wild-type",CHAR(34),"&gt;")</f>
        <v xml:space="preserve">  &lt;Genotype hgvs="wild-type"&gt;</v>
      </c>
    </row>
    <row r="1025" spans="1:3" x14ac:dyDescent="0.25">
      <c r="A1025" s="6" t="s">
        <v>46</v>
      </c>
      <c r="B1025" s="27" t="s">
        <v>217</v>
      </c>
      <c r="C1025" t="s">
        <v>13</v>
      </c>
    </row>
    <row r="1026" spans="1:3" x14ac:dyDescent="0.25">
      <c r="A1026" s="6" t="s">
        <v>42</v>
      </c>
      <c r="B1026" s="27"/>
      <c r="C1026" t="s">
        <v>667</v>
      </c>
    </row>
    <row r="1027" spans="1:3" x14ac:dyDescent="0.25">
      <c r="A1027" s="6"/>
      <c r="B1027" s="27"/>
    </row>
    <row r="1028" spans="1:3" x14ac:dyDescent="0.25">
      <c r="A1028" s="6"/>
      <c r="B1028" s="27"/>
      <c r="C1028" t="str">
        <f>CONCATENATE("    ",B1024)</f>
        <v xml:space="preserve">    Your CHRNA3 gene has no variants. A normal gene is referred to as a "wild-type" gene.</v>
      </c>
    </row>
    <row r="1029" spans="1:3" x14ac:dyDescent="0.25">
      <c r="A1029" s="6"/>
      <c r="B1029" s="27"/>
    </row>
    <row r="1030" spans="1:3" x14ac:dyDescent="0.25">
      <c r="A1030" s="6"/>
      <c r="B1030" s="27"/>
      <c r="C1030" t="s">
        <v>668</v>
      </c>
    </row>
    <row r="1031" spans="1:3" x14ac:dyDescent="0.25">
      <c r="A1031" s="6"/>
      <c r="B1031" s="27"/>
    </row>
    <row r="1032" spans="1:3" x14ac:dyDescent="0.25">
      <c r="A1032" s="6"/>
      <c r="B1032" s="27"/>
      <c r="C1032" t="str">
        <f>CONCATENATE("    ",B1025)</f>
        <v xml:space="preserve">    Your variant is not associated with any loss of function.</v>
      </c>
    </row>
    <row r="1033" spans="1:3" x14ac:dyDescent="0.25">
      <c r="A1033" s="6"/>
      <c r="B1033" s="27"/>
    </row>
    <row r="1034" spans="1:3" x14ac:dyDescent="0.25">
      <c r="A1034" s="6"/>
      <c r="B1034" s="27"/>
      <c r="C1034" t="s">
        <v>669</v>
      </c>
    </row>
    <row r="1035" spans="1:3" x14ac:dyDescent="0.25">
      <c r="A1035" s="5"/>
      <c r="B1035" s="27"/>
    </row>
    <row r="1036" spans="1:3" x14ac:dyDescent="0.25">
      <c r="A1036" s="6"/>
      <c r="B1036" s="27"/>
      <c r="C1036" t="str">
        <f>CONCATENATE( "    &lt;piechart percentage=",B1026," /&gt;")</f>
        <v xml:space="preserve">    &lt;piechart percentage= /&gt;</v>
      </c>
    </row>
    <row r="1037" spans="1:3" x14ac:dyDescent="0.25">
      <c r="A1037" s="6"/>
      <c r="B1037" s="27"/>
      <c r="C1037" t="str">
        <f>"  &lt;/Genotype&gt;"</f>
        <v xml:space="preserve">  &lt;/Genotype&gt;</v>
      </c>
    </row>
    <row r="1038" spans="1:3" x14ac:dyDescent="0.25">
      <c r="A1038" s="6"/>
      <c r="B1038" s="27"/>
      <c r="C1038" t="str">
        <f>"&lt;/GeneAnalysis&gt;"</f>
        <v>&lt;/GeneAnalysis&gt;</v>
      </c>
    </row>
    <row r="1039" spans="1:3" s="33" customFormat="1" x14ac:dyDescent="0.25"/>
    <row r="1040" spans="1:3" s="33" customFormat="1" x14ac:dyDescent="0.25">
      <c r="A1040" s="34"/>
      <c r="B1040" s="32"/>
    </row>
    <row r="1041" spans="1:3" x14ac:dyDescent="0.25">
      <c r="A1041" s="6" t="s">
        <v>4</v>
      </c>
      <c r="B1041" s="27" t="s">
        <v>335</v>
      </c>
      <c r="C1041" t="str">
        <f>CONCATENATE("&lt;GeneAnalysis gene=",CHAR(34),B1041,CHAR(34)," interval=",CHAR(34),B1042,CHAR(34),"&gt; ")</f>
        <v xml:space="preserve">&lt;GeneAnalysis gene="CHRNA3" interval="NC_000015.10:g.78593052_78621295"&gt; </v>
      </c>
    </row>
    <row r="1042" spans="1:3" x14ac:dyDescent="0.25">
      <c r="A1042" s="6" t="s">
        <v>23</v>
      </c>
      <c r="B1042" s="27" t="s">
        <v>336</v>
      </c>
    </row>
    <row r="1043" spans="1:3" x14ac:dyDescent="0.25">
      <c r="A1043" s="6" t="s">
        <v>24</v>
      </c>
      <c r="B1043" s="27" t="s">
        <v>332</v>
      </c>
      <c r="C1043" t="str">
        <f>CONCATENATE("# What are some common mutations of ",B1041,"?")</f>
        <v># What are some common mutations of CHRNA3?</v>
      </c>
    </row>
    <row r="1044" spans="1:3" x14ac:dyDescent="0.25">
      <c r="A1044" s="6" t="s">
        <v>20</v>
      </c>
      <c r="B1044" s="27" t="s">
        <v>21</v>
      </c>
      <c r="C1044" t="s">
        <v>13</v>
      </c>
    </row>
    <row r="1045" spans="1:3" x14ac:dyDescent="0.25">
      <c r="B1045" s="27"/>
      <c r="C1045" t="str">
        <f>CONCATENATE("There are ",B1043," well-known variants in ",B1041,": ",B1052," and ",B1058,".")</f>
        <v>There are two well-known variants in CHRNA3: [C78606381T](https://www.ncbi.nlm.nih.gov/projects/SNP/snp_ref.cgi?rs=12914385) and [C645T](https://www.ncbi.nlm.nih.gov/clinvar/variation/17503/).</v>
      </c>
    </row>
    <row r="1046" spans="1:3" x14ac:dyDescent="0.25">
      <c r="B1046" s="27"/>
    </row>
    <row r="1047" spans="1:3" x14ac:dyDescent="0.25">
      <c r="A1047" s="6"/>
      <c r="B1047" s="27"/>
      <c r="C1047" t="str">
        <f>CONCATENATE("&lt;# ",B1049," #&gt;")</f>
        <v>&lt;# C78606381T #&gt;</v>
      </c>
    </row>
    <row r="1048" spans="1:3" x14ac:dyDescent="0.25">
      <c r="A1048" s="6" t="s">
        <v>25</v>
      </c>
      <c r="B1048" s="1" t="s">
        <v>337</v>
      </c>
      <c r="C1048" t="str">
        <f>CONCATENATE("  &lt;Variant hgvs=",CHAR(34),B1048,CHAR(34)," name=",CHAR(34),B1049,CHAR(34),"&gt; ")</f>
        <v xml:space="preserve">  &lt;Variant hgvs="NC_000015.10:g.78606381C&gt;T" name="C78606381T"&gt; </v>
      </c>
    </row>
    <row r="1049" spans="1:3" x14ac:dyDescent="0.25">
      <c r="A1049" s="5" t="s">
        <v>26</v>
      </c>
      <c r="B1049" s="30" t="s">
        <v>339</v>
      </c>
    </row>
    <row r="1050" spans="1:3" x14ac:dyDescent="0.25">
      <c r="A1050" s="5" t="s">
        <v>27</v>
      </c>
      <c r="B1050" s="27" t="s">
        <v>207</v>
      </c>
      <c r="C1050" t="str">
        <f>CONCATENATE("    This variant is a change at a specific point in the ",B1041," gene from ",B1050," to ",B1051," resulting in incorrect ",B1044,"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051" spans="1:3" x14ac:dyDescent="0.25">
      <c r="A1051" s="5" t="s">
        <v>28</v>
      </c>
      <c r="B1051" s="27" t="s">
        <v>33</v>
      </c>
      <c r="C1051" t="s">
        <v>13</v>
      </c>
    </row>
    <row r="1052" spans="1:3" x14ac:dyDescent="0.25">
      <c r="A1052" s="5" t="s">
        <v>36</v>
      </c>
      <c r="B1052" s="30" t="s">
        <v>341</v>
      </c>
      <c r="C1052" t="str">
        <f>"  &lt;/Variant&gt;"</f>
        <v xml:space="preserve">  &lt;/Variant&gt;</v>
      </c>
    </row>
    <row r="1053" spans="1:3" x14ac:dyDescent="0.25">
      <c r="B1053" s="27"/>
      <c r="C1053" t="str">
        <f>CONCATENATE("&lt;# ",B1055," #&gt;")</f>
        <v>&lt;# C645T  #&gt;</v>
      </c>
    </row>
    <row r="1054" spans="1:3" x14ac:dyDescent="0.25">
      <c r="A1054" s="6" t="s">
        <v>25</v>
      </c>
      <c r="B1054" s="1" t="s">
        <v>338</v>
      </c>
      <c r="C1054" t="str">
        <f>CONCATENATE("  &lt;Variant hgvs=",CHAR(34),B1054,CHAR(34)," name=",CHAR(34),B1055,CHAR(34),"&gt; ")</f>
        <v xml:space="preserve">  &lt;Variant hgvs="NC_000015.10:g.78601997G&gt;A" name="C645T "&gt; </v>
      </c>
    </row>
    <row r="1055" spans="1:3" x14ac:dyDescent="0.25">
      <c r="A1055" s="5" t="s">
        <v>26</v>
      </c>
      <c r="B1055" s="30" t="s">
        <v>340</v>
      </c>
    </row>
    <row r="1056" spans="1:3" x14ac:dyDescent="0.25">
      <c r="A1056" s="5" t="s">
        <v>27</v>
      </c>
      <c r="B1056" s="27" t="s">
        <v>34</v>
      </c>
      <c r="C1056" t="str">
        <f>CONCATENATE("    This variant is a change at a specific point in the ",B1041," gene from ",B1056," to ",B1057," resulting in incorrect ",B1044,"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057" spans="1:3" x14ac:dyDescent="0.25">
      <c r="A1057" s="5" t="s">
        <v>28</v>
      </c>
      <c r="B1057" s="27" t="s">
        <v>61</v>
      </c>
    </row>
    <row r="1058" spans="1:3" x14ac:dyDescent="0.25">
      <c r="A1058" s="6" t="s">
        <v>36</v>
      </c>
      <c r="B1058" s="30" t="s">
        <v>351</v>
      </c>
      <c r="C1058" t="str">
        <f>"  &lt;/Variant&gt;"</f>
        <v xml:space="preserve">  &lt;/Variant&gt;</v>
      </c>
    </row>
    <row r="1059" spans="1:3" s="33" customFormat="1" x14ac:dyDescent="0.25">
      <c r="A1059" s="31"/>
      <c r="B1059" s="32"/>
    </row>
    <row r="1060" spans="1:3" s="33" customFormat="1" x14ac:dyDescent="0.25">
      <c r="A1060" s="31"/>
      <c r="B1060" s="32"/>
      <c r="C1060" t="str">
        <f>C1047</f>
        <v>&lt;# C78606381T #&gt;</v>
      </c>
    </row>
    <row r="1061" spans="1:3" x14ac:dyDescent="0.25">
      <c r="A1061" s="5" t="s">
        <v>35</v>
      </c>
      <c r="B1061" s="40" t="s">
        <v>342</v>
      </c>
      <c r="C1061" t="str">
        <f>CONCATENATE("  &lt;Genotype hgvs=",CHAR(34),B1061,B1062,";",B1063,CHAR(34)," name=",CHAR(34),B1049,CHAR(34),"&gt; ")</f>
        <v xml:space="preserve">  &lt;Genotype hgvs="NC_000015.10:g.[78606381C&gt;T];[78606381=]" name="C78606381T"&gt; </v>
      </c>
    </row>
    <row r="1062" spans="1:3" x14ac:dyDescent="0.25">
      <c r="A1062" s="5" t="s">
        <v>36</v>
      </c>
      <c r="B1062" s="27" t="s">
        <v>343</v>
      </c>
    </row>
    <row r="1063" spans="1:3" x14ac:dyDescent="0.25">
      <c r="A1063" s="5" t="s">
        <v>27</v>
      </c>
      <c r="B1063" s="27" t="s">
        <v>344</v>
      </c>
      <c r="C1063" t="s">
        <v>667</v>
      </c>
    </row>
    <row r="1064" spans="1:3" x14ac:dyDescent="0.25">
      <c r="A1064" s="5" t="s">
        <v>40</v>
      </c>
      <c r="B1064" s="27" t="str">
        <f>CONCATENATE("People with this variant have one copy of the ",B1052,"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064" t="s">
        <v>13</v>
      </c>
    </row>
    <row r="1065" spans="1:3" x14ac:dyDescent="0.25">
      <c r="A1065" s="6" t="s">
        <v>41</v>
      </c>
      <c r="B1065" s="27" t="s">
        <v>216</v>
      </c>
      <c r="C1065" t="str">
        <f>CONCATENATE("    ",B1064)</f>
        <v xml:space="preserve">    People with this variant have one copy of the [C78606381T](https://www.ncbi.nlm.nih.gov/projects/SNP/snp_ref.cgi?rs=12914385) variant. This substitution of a single nucleotide is known as a missense mutation.</v>
      </c>
    </row>
    <row r="1066" spans="1:3" x14ac:dyDescent="0.25">
      <c r="A1066" s="6" t="s">
        <v>42</v>
      </c>
      <c r="B1066" s="27">
        <v>37.9</v>
      </c>
    </row>
    <row r="1067" spans="1:3" x14ac:dyDescent="0.25">
      <c r="A1067" s="5"/>
      <c r="B1067" s="27"/>
      <c r="C1067" t="s">
        <v>668</v>
      </c>
    </row>
    <row r="1068" spans="1:3" x14ac:dyDescent="0.25">
      <c r="A1068" s="6"/>
      <c r="B1068" s="27"/>
    </row>
    <row r="1069" spans="1:3" x14ac:dyDescent="0.25">
      <c r="A1069" s="6"/>
      <c r="B1069" s="27"/>
      <c r="C1069" t="str">
        <f>CONCATENATE("    ",B1065)</f>
        <v xml:space="preserve">    You are in the Mild Loss of Function category. See below for more information.</v>
      </c>
    </row>
    <row r="1070" spans="1:3" x14ac:dyDescent="0.25">
      <c r="A1070" s="6"/>
      <c r="B1070" s="27"/>
    </row>
    <row r="1071" spans="1:3" x14ac:dyDescent="0.25">
      <c r="A1071" s="6"/>
      <c r="B1071" s="27"/>
      <c r="C1071" t="s">
        <v>669</v>
      </c>
    </row>
    <row r="1072" spans="1:3" x14ac:dyDescent="0.25">
      <c r="A1072" s="5"/>
      <c r="B1072" s="27"/>
    </row>
    <row r="1073" spans="1:3" x14ac:dyDescent="0.25">
      <c r="A1073" s="5"/>
      <c r="B1073" s="27"/>
      <c r="C1073" t="str">
        <f>CONCATENATE( "    &lt;piechart percentage=",B1066," /&gt;")</f>
        <v xml:space="preserve">    &lt;piechart percentage=37.9 /&gt;</v>
      </c>
    </row>
    <row r="1074" spans="1:3" x14ac:dyDescent="0.25">
      <c r="A1074" s="5"/>
      <c r="B1074" s="27"/>
      <c r="C1074" t="str">
        <f>"  &lt;/Genotype&gt;"</f>
        <v xml:space="preserve">  &lt;/Genotype&gt;</v>
      </c>
    </row>
    <row r="1075" spans="1:3" x14ac:dyDescent="0.25">
      <c r="A1075" s="5" t="s">
        <v>43</v>
      </c>
      <c r="B1075" s="27" t="s">
        <v>345</v>
      </c>
      <c r="C1075" t="str">
        <f>CONCATENATE("  &lt;Genotype hgvs=",CHAR(34),B1061,B1062,";",B1062,CHAR(34)," name=",CHAR(34),B1049,CHAR(34),"&gt; ")</f>
        <v xml:space="preserve">  &lt;Genotype hgvs="NC_000015.10:g.[78606381C&gt;T];[78606381C&gt;T]" name="C78606381T"&gt; </v>
      </c>
    </row>
    <row r="1076" spans="1:3" x14ac:dyDescent="0.25">
      <c r="A1076" s="6" t="s">
        <v>44</v>
      </c>
      <c r="B1076" s="27" t="s">
        <v>191</v>
      </c>
      <c r="C1076" t="s">
        <v>13</v>
      </c>
    </row>
    <row r="1077" spans="1:3" x14ac:dyDescent="0.25">
      <c r="A1077" s="6" t="s">
        <v>42</v>
      </c>
      <c r="B1077" s="27">
        <v>15.9</v>
      </c>
      <c r="C1077" t="s">
        <v>667</v>
      </c>
    </row>
    <row r="1078" spans="1:3" x14ac:dyDescent="0.25">
      <c r="A1078" s="6"/>
      <c r="B1078" s="27"/>
    </row>
    <row r="1079" spans="1:3" x14ac:dyDescent="0.25">
      <c r="A1079" s="5"/>
      <c r="B1079" s="27"/>
      <c r="C1079" t="str">
        <f>CONCATENATE("    ",B1075)</f>
        <v xml:space="preserve">    People with this variant have two copies of the [C78606381T](https://www.ncbi.nlm.nih.gov/projects/SNP/snp_ref.cgi?rs=12914385) variant. This substitution of a single nucleotide is known as a missense mutation.
</v>
      </c>
    </row>
    <row r="1080" spans="1:3" x14ac:dyDescent="0.25">
      <c r="A1080" s="6"/>
      <c r="B1080" s="27"/>
    </row>
    <row r="1081" spans="1:3" x14ac:dyDescent="0.25">
      <c r="A1081" s="6"/>
      <c r="B1081" s="27"/>
      <c r="C1081" t="s">
        <v>668</v>
      </c>
    </row>
    <row r="1082" spans="1:3" x14ac:dyDescent="0.25">
      <c r="A1082" s="6"/>
      <c r="B1082" s="27"/>
    </row>
    <row r="1083" spans="1:3" x14ac:dyDescent="0.25">
      <c r="A1083" s="6"/>
      <c r="B1083" s="27"/>
      <c r="C1083" t="str">
        <f>CONCATENATE("    ",B1076)</f>
        <v xml:space="preserve">    You are in the Moderate Loss of Function category. See below for more information.</v>
      </c>
    </row>
    <row r="1084" spans="1:3" x14ac:dyDescent="0.25">
      <c r="A1084" s="6"/>
      <c r="B1084" s="27"/>
    </row>
    <row r="1085" spans="1:3" x14ac:dyDescent="0.25">
      <c r="A1085" s="5"/>
      <c r="B1085" s="27"/>
      <c r="C1085" t="s">
        <v>669</v>
      </c>
    </row>
    <row r="1086" spans="1:3" x14ac:dyDescent="0.25">
      <c r="A1086" s="5"/>
      <c r="B1086" s="27"/>
    </row>
    <row r="1087" spans="1:3" x14ac:dyDescent="0.25">
      <c r="A1087" s="5"/>
      <c r="B1087" s="27"/>
      <c r="C1087" t="str">
        <f>CONCATENATE( "    &lt;piechart percentage=",B1077," /&gt;")</f>
        <v xml:space="preserve">    &lt;piechart percentage=15.9 /&gt;</v>
      </c>
    </row>
    <row r="1088" spans="1:3" x14ac:dyDescent="0.25">
      <c r="A1088" s="5"/>
      <c r="B1088" s="27"/>
      <c r="C1088" t="str">
        <f>"  &lt;/Genotype&gt;"</f>
        <v xml:space="preserve">  &lt;/Genotype&gt;</v>
      </c>
    </row>
    <row r="1089" spans="1:3" x14ac:dyDescent="0.25">
      <c r="A1089" s="5" t="s">
        <v>45</v>
      </c>
      <c r="B1089" s="27" t="str">
        <f>CONCATENATE("Your ",B1041," gene has no variants. A normal gene is referred to as a ",CHAR(34),"wild-type",CHAR(34)," gene.")</f>
        <v>Your CHRNA3 gene has no variants. A normal gene is referred to as a "wild-type" gene.</v>
      </c>
      <c r="C1089" t="str">
        <f>CONCATENATE("  &lt;Genotype hgvs=",CHAR(34),B1061,B1063,";",B1063,CHAR(34)," name=",CHAR(34),B1049,CHAR(34),"&gt; ")</f>
        <v xml:space="preserve">  &lt;Genotype hgvs="NC_000015.10:g.[78606381=];[78606381=]" name="C78606381T"&gt; </v>
      </c>
    </row>
    <row r="1090" spans="1:3" x14ac:dyDescent="0.25">
      <c r="A1090" s="6" t="s">
        <v>46</v>
      </c>
      <c r="B1090" s="27" t="s">
        <v>147</v>
      </c>
      <c r="C1090" t="s">
        <v>13</v>
      </c>
    </row>
    <row r="1091" spans="1:3" x14ac:dyDescent="0.25">
      <c r="A1091" s="6" t="s">
        <v>42</v>
      </c>
      <c r="B1091" s="27">
        <v>46.2</v>
      </c>
      <c r="C1091" t="s">
        <v>667</v>
      </c>
    </row>
    <row r="1092" spans="1:3" x14ac:dyDescent="0.25">
      <c r="A1092" s="5"/>
      <c r="B1092" s="27"/>
    </row>
    <row r="1093" spans="1:3" x14ac:dyDescent="0.25">
      <c r="A1093" s="6"/>
      <c r="B1093" s="27"/>
      <c r="C1093" t="str">
        <f>CONCATENATE("    ",B1089)</f>
        <v xml:space="preserve">    Your CHRNA3 gene has no variants. A normal gene is referred to as a "wild-type" gene.</v>
      </c>
    </row>
    <row r="1094" spans="1:3" x14ac:dyDescent="0.25">
      <c r="A1094" s="6"/>
      <c r="B1094" s="27"/>
    </row>
    <row r="1095" spans="1:3" x14ac:dyDescent="0.25">
      <c r="A1095" s="6"/>
      <c r="B1095" s="27"/>
      <c r="C1095" t="s">
        <v>668</v>
      </c>
    </row>
    <row r="1096" spans="1:3" x14ac:dyDescent="0.25">
      <c r="A1096" s="6"/>
      <c r="B1096" s="27"/>
    </row>
    <row r="1097" spans="1:3" x14ac:dyDescent="0.25">
      <c r="A1097" s="6"/>
      <c r="B1097" s="27"/>
      <c r="C1097" t="str">
        <f>CONCATENATE("    ",B1090)</f>
        <v xml:space="preserve">    This variant is not associated with increased risk.</v>
      </c>
    </row>
    <row r="1098" spans="1:3" x14ac:dyDescent="0.25">
      <c r="A1098" s="5"/>
      <c r="B1098" s="27"/>
    </row>
    <row r="1099" spans="1:3" x14ac:dyDescent="0.25">
      <c r="A1099" s="5"/>
      <c r="B1099" s="27"/>
      <c r="C1099" t="s">
        <v>669</v>
      </c>
    </row>
    <row r="1100" spans="1:3" x14ac:dyDescent="0.25">
      <c r="A1100" s="5"/>
      <c r="B1100" s="27"/>
    </row>
    <row r="1101" spans="1:3" x14ac:dyDescent="0.25">
      <c r="A1101" s="5"/>
      <c r="B1101" s="27"/>
      <c r="C1101" t="str">
        <f>CONCATENATE( "    &lt;piechart percentage=",B1091," /&gt;")</f>
        <v xml:space="preserve">    &lt;piechart percentage=46.2 /&gt;</v>
      </c>
    </row>
    <row r="1102" spans="1:3" x14ac:dyDescent="0.25">
      <c r="A1102" s="5"/>
      <c r="B1102" s="27"/>
      <c r="C1102" t="str">
        <f>"  &lt;/Genotype&gt;"</f>
        <v xml:space="preserve">  &lt;/Genotype&gt;</v>
      </c>
    </row>
    <row r="1103" spans="1:3" x14ac:dyDescent="0.25">
      <c r="A1103" s="5"/>
      <c r="B1103" s="27"/>
      <c r="C1103" t="str">
        <f>C1053</f>
        <v>&lt;# C645T  #&gt;</v>
      </c>
    </row>
    <row r="1104" spans="1:3" x14ac:dyDescent="0.25">
      <c r="A1104" s="5" t="s">
        <v>35</v>
      </c>
      <c r="B1104" s="1" t="s">
        <v>235</v>
      </c>
      <c r="C1104" t="str">
        <f>CONCATENATE("  &lt;Genotype hgvs=",CHAR(34),B1104,B1105,";",B1106,CHAR(34)," name=",CHAR(34),B1055,CHAR(34),"&gt; ")</f>
        <v xml:space="preserve">  &lt;Genotype hgvs="NC_000017.11:g.[30237328T&gt;C];[30237328=]" name="C645T "&gt; </v>
      </c>
    </row>
    <row r="1105" spans="1:3" x14ac:dyDescent="0.25">
      <c r="A1105" s="5" t="s">
        <v>36</v>
      </c>
      <c r="B1105" s="27" t="s">
        <v>255</v>
      </c>
    </row>
    <row r="1106" spans="1:3" x14ac:dyDescent="0.25">
      <c r="A1106" s="5" t="s">
        <v>27</v>
      </c>
      <c r="B1106" s="27" t="s">
        <v>256</v>
      </c>
      <c r="C1106" t="s">
        <v>667</v>
      </c>
    </row>
    <row r="1107" spans="1:3" x14ac:dyDescent="0.25">
      <c r="A1107" s="5" t="s">
        <v>40</v>
      </c>
      <c r="B1107" s="27" t="str">
        <f>CONCATENATE("People with this variant have one copy of the ",B1058," variant. This substitution of a single nucleotide is known as a missense mutation.")</f>
        <v>People with this variant have one copy of the [C645T](https://www.ncbi.nlm.nih.gov/clinvar/variation/17503/) variant. This substitution of a single nucleotide is known as a missense mutation.</v>
      </c>
      <c r="C1107" t="s">
        <v>13</v>
      </c>
    </row>
    <row r="1108" spans="1:3" x14ac:dyDescent="0.25">
      <c r="A1108" s="6" t="s">
        <v>41</v>
      </c>
      <c r="B1108" s="27" t="s">
        <v>216</v>
      </c>
      <c r="C1108" t="str">
        <f>CONCATENATE("    ",B1107)</f>
        <v xml:space="preserve">    People with this variant have one copy of the [C645T](https://www.ncbi.nlm.nih.gov/clinvar/variation/17503/) variant. This substitution of a single nucleotide is known as a missense mutation.</v>
      </c>
    </row>
    <row r="1109" spans="1:3" x14ac:dyDescent="0.25">
      <c r="A1109" s="6" t="s">
        <v>42</v>
      </c>
      <c r="B1109" s="27">
        <v>39.700000000000003</v>
      </c>
    </row>
    <row r="1110" spans="1:3" x14ac:dyDescent="0.25">
      <c r="A1110" s="5"/>
      <c r="B1110" s="27"/>
      <c r="C1110" t="s">
        <v>668</v>
      </c>
    </row>
    <row r="1111" spans="1:3" x14ac:dyDescent="0.25">
      <c r="A1111" s="6"/>
      <c r="B1111" s="27"/>
    </row>
    <row r="1112" spans="1:3" x14ac:dyDescent="0.25">
      <c r="A1112" s="6"/>
      <c r="B1112" s="27"/>
      <c r="C1112" t="str">
        <f>CONCATENATE("    ",B1108)</f>
        <v xml:space="preserve">    You are in the Mild Loss of Function category. See below for more information.</v>
      </c>
    </row>
    <row r="1113" spans="1:3" x14ac:dyDescent="0.25">
      <c r="A1113" s="6"/>
      <c r="B1113" s="27"/>
    </row>
    <row r="1114" spans="1:3" x14ac:dyDescent="0.25">
      <c r="A1114" s="6"/>
      <c r="B1114" s="27"/>
      <c r="C1114" t="s">
        <v>669</v>
      </c>
    </row>
    <row r="1115" spans="1:3" x14ac:dyDescent="0.25">
      <c r="A1115" s="5"/>
      <c r="B1115" s="27"/>
    </row>
    <row r="1116" spans="1:3" x14ac:dyDescent="0.25">
      <c r="A1116" s="5"/>
      <c r="B1116" s="27"/>
      <c r="C1116" t="str">
        <f>CONCATENATE( "    &lt;piechart percentage=",B1109," /&gt;")</f>
        <v xml:space="preserve">    &lt;piechart percentage=39.7 /&gt;</v>
      </c>
    </row>
    <row r="1117" spans="1:3" x14ac:dyDescent="0.25">
      <c r="A1117" s="5"/>
      <c r="B1117" s="27"/>
      <c r="C1117" t="str">
        <f>"  &lt;/Genotype&gt;"</f>
        <v xml:space="preserve">  &lt;/Genotype&gt;</v>
      </c>
    </row>
    <row r="1118" spans="1:3" x14ac:dyDescent="0.25">
      <c r="A1118" s="5" t="s">
        <v>43</v>
      </c>
      <c r="B1118" s="27" t="str">
        <f>CONCATENATE("People with this variant have two copies of the ",B1058," variant. This substitution of a single nucleotide is known as a missense mutation.")</f>
        <v>People with this variant have two copies of the [C645T](https://www.ncbi.nlm.nih.gov/clinvar/variation/17503/) variant. This substitution of a single nucleotide is known as a missense mutation.</v>
      </c>
      <c r="C1118" t="str">
        <f>CONCATENATE("  &lt;Genotype hgvs=",CHAR(34),B1104,B1105,";",B1105,CHAR(34)," name=",CHAR(34),B1055,CHAR(34),"&gt; ")</f>
        <v xml:space="preserve">  &lt;Genotype hgvs="NC_000017.11:g.[30237328T&gt;C];[30237328T&gt;C]" name="C645T "&gt; </v>
      </c>
    </row>
    <row r="1119" spans="1:3" x14ac:dyDescent="0.25">
      <c r="A1119" s="6" t="s">
        <v>44</v>
      </c>
      <c r="B1119" s="27" t="s">
        <v>191</v>
      </c>
      <c r="C1119" t="s">
        <v>13</v>
      </c>
    </row>
    <row r="1120" spans="1:3" x14ac:dyDescent="0.25">
      <c r="A1120" s="6" t="s">
        <v>42</v>
      </c>
      <c r="B1120" s="27">
        <v>42.9</v>
      </c>
      <c r="C1120" t="s">
        <v>667</v>
      </c>
    </row>
    <row r="1121" spans="1:3" x14ac:dyDescent="0.25">
      <c r="A1121" s="6"/>
      <c r="B1121" s="27"/>
    </row>
    <row r="1122" spans="1:3" x14ac:dyDescent="0.25">
      <c r="A1122" s="5"/>
      <c r="B1122" s="27"/>
      <c r="C1122" t="str">
        <f>CONCATENATE("    ",B1118)</f>
        <v xml:space="preserve">    People with this variant have two copies of the [C645T](https://www.ncbi.nlm.nih.gov/clinvar/variation/17503/) variant. This substitution of a single nucleotide is known as a missense mutation.</v>
      </c>
    </row>
    <row r="1123" spans="1:3" x14ac:dyDescent="0.25">
      <c r="A1123" s="6"/>
      <c r="B1123" s="27"/>
    </row>
    <row r="1124" spans="1:3" x14ac:dyDescent="0.25">
      <c r="A1124" s="6"/>
      <c r="B1124" s="27"/>
      <c r="C1124" t="s">
        <v>668</v>
      </c>
    </row>
    <row r="1125" spans="1:3" x14ac:dyDescent="0.25">
      <c r="A1125" s="6"/>
      <c r="B1125" s="27"/>
    </row>
    <row r="1126" spans="1:3" x14ac:dyDescent="0.25">
      <c r="A1126" s="6"/>
      <c r="B1126" s="27"/>
      <c r="C1126" t="str">
        <f>CONCATENATE("    ",B1119)</f>
        <v xml:space="preserve">    You are in the Moderate Loss of Function category. See below for more information.</v>
      </c>
    </row>
    <row r="1127" spans="1:3" x14ac:dyDescent="0.25">
      <c r="A1127" s="6"/>
      <c r="B1127" s="27"/>
    </row>
    <row r="1128" spans="1:3" x14ac:dyDescent="0.25">
      <c r="A1128" s="5"/>
      <c r="B1128" s="27"/>
      <c r="C1128" t="s">
        <v>669</v>
      </c>
    </row>
    <row r="1129" spans="1:3" x14ac:dyDescent="0.25">
      <c r="A1129" s="5"/>
      <c r="B1129" s="27"/>
    </row>
    <row r="1130" spans="1:3" x14ac:dyDescent="0.25">
      <c r="A1130" s="5"/>
      <c r="B1130" s="27"/>
      <c r="C1130" t="str">
        <f>CONCATENATE( "    &lt;piechart percentage=",B1120," /&gt;")</f>
        <v xml:space="preserve">    &lt;piechart percentage=42.9 /&gt;</v>
      </c>
    </row>
    <row r="1131" spans="1:3" x14ac:dyDescent="0.25">
      <c r="A1131" s="5"/>
      <c r="B1131" s="27"/>
      <c r="C1131" t="str">
        <f>"  &lt;/Genotype&gt;"</f>
        <v xml:space="preserve">  &lt;/Genotype&gt;</v>
      </c>
    </row>
    <row r="1132" spans="1:3" x14ac:dyDescent="0.25">
      <c r="A1132" s="5" t="s">
        <v>45</v>
      </c>
      <c r="B1132" s="27" t="str">
        <f>CONCATENATE("Your ",B1041," gene has no variants. A normal gene is referred to as a ",CHAR(34),"wild-type",CHAR(34)," gene.")</f>
        <v>Your CHRNA3 gene has no variants. A normal gene is referred to as a "wild-type" gene.</v>
      </c>
      <c r="C1132" t="str">
        <f>CONCATENATE("  &lt;Genotype hgvs=",CHAR(34),B1104,B1106,";",B1106,CHAR(34)," name=",CHAR(34),B1055,CHAR(34),"&gt; ")</f>
        <v xml:space="preserve">  &lt;Genotype hgvs="NC_000017.11:g.[30237328=];[30237328=]" name="C645T "&gt; </v>
      </c>
    </row>
    <row r="1133" spans="1:3" x14ac:dyDescent="0.25">
      <c r="A1133" s="6" t="s">
        <v>46</v>
      </c>
      <c r="B1133" s="27" t="s">
        <v>147</v>
      </c>
      <c r="C1133" t="s">
        <v>13</v>
      </c>
    </row>
    <row r="1134" spans="1:3" x14ac:dyDescent="0.25">
      <c r="A1134" s="6" t="s">
        <v>42</v>
      </c>
      <c r="B1134" s="27">
        <v>17.399999999999999</v>
      </c>
      <c r="C1134" t="s">
        <v>667</v>
      </c>
    </row>
    <row r="1135" spans="1:3" x14ac:dyDescent="0.25">
      <c r="A1135" s="5"/>
      <c r="B1135" s="27"/>
    </row>
    <row r="1136" spans="1:3" x14ac:dyDescent="0.25">
      <c r="A1136" s="6"/>
      <c r="B1136" s="27"/>
      <c r="C1136" t="str">
        <f>CONCATENATE("    ",B1132)</f>
        <v xml:space="preserve">    Your CHRNA3 gene has no variants. A normal gene is referred to as a "wild-type" gene.</v>
      </c>
    </row>
    <row r="1137" spans="1:3" x14ac:dyDescent="0.25">
      <c r="A1137" s="6"/>
      <c r="B1137" s="27"/>
    </row>
    <row r="1138" spans="1:3" x14ac:dyDescent="0.25">
      <c r="A1138" s="6"/>
      <c r="B1138" s="27"/>
      <c r="C1138" t="s">
        <v>668</v>
      </c>
    </row>
    <row r="1139" spans="1:3" x14ac:dyDescent="0.25">
      <c r="A1139" s="6"/>
      <c r="B1139" s="27"/>
    </row>
    <row r="1140" spans="1:3" x14ac:dyDescent="0.25">
      <c r="A1140" s="6"/>
      <c r="B1140" s="27"/>
      <c r="C1140" t="str">
        <f>CONCATENATE("    ",B1133)</f>
        <v xml:space="preserve">    This variant is not associated with increased risk.</v>
      </c>
    </row>
    <row r="1141" spans="1:3" x14ac:dyDescent="0.25">
      <c r="A1141" s="5"/>
      <c r="B1141" s="27"/>
    </row>
    <row r="1142" spans="1:3" x14ac:dyDescent="0.25">
      <c r="A1142" s="5"/>
      <c r="B1142" s="27"/>
      <c r="C1142" t="s">
        <v>669</v>
      </c>
    </row>
    <row r="1143" spans="1:3" x14ac:dyDescent="0.25">
      <c r="A1143" s="5"/>
      <c r="B1143" s="27"/>
    </row>
    <row r="1144" spans="1:3" x14ac:dyDescent="0.25">
      <c r="A1144" s="5"/>
      <c r="B1144" s="27"/>
      <c r="C1144" t="str">
        <f>CONCATENATE( "    &lt;piechart percentage=",B1134," /&gt;")</f>
        <v xml:space="preserve">    &lt;piechart percentage=17.4 /&gt;</v>
      </c>
    </row>
    <row r="1145" spans="1:3" x14ac:dyDescent="0.25">
      <c r="A1145" s="5"/>
      <c r="B1145" s="27"/>
      <c r="C1145" t="str">
        <f>"  &lt;/Genotype&gt;"</f>
        <v xml:space="preserve">  &lt;/Genotype&gt;</v>
      </c>
    </row>
    <row r="1146" spans="1:3" x14ac:dyDescent="0.25">
      <c r="A1146" s="5" t="s">
        <v>47</v>
      </c>
      <c r="B1146" s="27" t="str">
        <f>CONCATENATE("Your ",B1041," gene has an unknown variant.")</f>
        <v>Your CHRNA3 gene has an unknown variant.</v>
      </c>
      <c r="C1146" t="str">
        <f>CONCATENATE("  &lt;Genotype hgvs=",CHAR(34),"unknown",CHAR(34),"&gt; ")</f>
        <v xml:space="preserve">  &lt;Genotype hgvs="unknown"&gt; </v>
      </c>
    </row>
    <row r="1147" spans="1:3" x14ac:dyDescent="0.25">
      <c r="A1147" s="6" t="s">
        <v>47</v>
      </c>
      <c r="B1147" s="27" t="s">
        <v>149</v>
      </c>
      <c r="C1147" t="s">
        <v>13</v>
      </c>
    </row>
    <row r="1148" spans="1:3" x14ac:dyDescent="0.25">
      <c r="A1148" s="6" t="s">
        <v>42</v>
      </c>
      <c r="B1148" s="27"/>
      <c r="C1148" t="s">
        <v>667</v>
      </c>
    </row>
    <row r="1149" spans="1:3" x14ac:dyDescent="0.25">
      <c r="A1149" s="6"/>
      <c r="B1149" s="27"/>
    </row>
    <row r="1150" spans="1:3" x14ac:dyDescent="0.25">
      <c r="A1150" s="6"/>
      <c r="B1150" s="27"/>
      <c r="C1150" t="str">
        <f>CONCATENATE("    ",B1146)</f>
        <v xml:space="preserve">    Your CHRNA3 gene has an unknown variant.</v>
      </c>
    </row>
    <row r="1151" spans="1:3" x14ac:dyDescent="0.25">
      <c r="A1151" s="6"/>
      <c r="B1151" s="27"/>
    </row>
    <row r="1152" spans="1:3" x14ac:dyDescent="0.25">
      <c r="A1152" s="6"/>
      <c r="B1152" s="27"/>
      <c r="C1152" t="s">
        <v>668</v>
      </c>
    </row>
    <row r="1153" spans="1:3" x14ac:dyDescent="0.25">
      <c r="A1153" s="6"/>
      <c r="B1153" s="27"/>
    </row>
    <row r="1154" spans="1:3" x14ac:dyDescent="0.25">
      <c r="A1154" s="5"/>
      <c r="B1154" s="27"/>
      <c r="C1154" t="str">
        <f>CONCATENATE("    ",B1147)</f>
        <v xml:space="preserve">    The effect is unknown.</v>
      </c>
    </row>
    <row r="1155" spans="1:3" x14ac:dyDescent="0.25">
      <c r="A1155" s="6"/>
      <c r="B1155" s="27"/>
    </row>
    <row r="1156" spans="1:3" x14ac:dyDescent="0.25">
      <c r="A1156" s="5"/>
      <c r="B1156" s="27"/>
      <c r="C1156" t="s">
        <v>669</v>
      </c>
    </row>
    <row r="1157" spans="1:3" x14ac:dyDescent="0.25">
      <c r="A1157" s="5"/>
      <c r="B1157" s="27"/>
    </row>
    <row r="1158" spans="1:3" x14ac:dyDescent="0.25">
      <c r="A1158" s="5"/>
      <c r="B1158" s="27"/>
      <c r="C1158" t="str">
        <f>CONCATENATE( "    &lt;piechart percentage=",B1148," /&gt;")</f>
        <v xml:space="preserve">    &lt;piechart percentage= /&gt;</v>
      </c>
    </row>
    <row r="1159" spans="1:3" x14ac:dyDescent="0.25">
      <c r="A1159" s="5"/>
      <c r="B1159" s="27"/>
      <c r="C1159" t="str">
        <f>"  &lt;/Genotype&gt;"</f>
        <v xml:space="preserve">  &lt;/Genotype&gt;</v>
      </c>
    </row>
    <row r="1160" spans="1:3" x14ac:dyDescent="0.25">
      <c r="A1160" s="5" t="s">
        <v>45</v>
      </c>
      <c r="B1160" s="27" t="str">
        <f>CONCATENATE("Your ",B1041," gene has no variants. A normal gene is referred to as a ",CHAR(34),"wild-type",CHAR(34)," gene.")</f>
        <v>Your CHRNA3 gene has no variants. A normal gene is referred to as a "wild-type" gene.</v>
      </c>
      <c r="C1160" t="str">
        <f>CONCATENATE("  &lt;Genotype hgvs=",CHAR(34),"wild-type",CHAR(34),"&gt;")</f>
        <v xml:space="preserve">  &lt;Genotype hgvs="wild-type"&gt;</v>
      </c>
    </row>
    <row r="1161" spans="1:3" x14ac:dyDescent="0.25">
      <c r="A1161" s="6" t="s">
        <v>46</v>
      </c>
      <c r="B1161" s="27" t="s">
        <v>217</v>
      </c>
      <c r="C1161" t="s">
        <v>13</v>
      </c>
    </row>
    <row r="1162" spans="1:3" x14ac:dyDescent="0.25">
      <c r="A1162" s="6" t="s">
        <v>42</v>
      </c>
      <c r="B1162" s="27"/>
      <c r="C1162" t="s">
        <v>667</v>
      </c>
    </row>
    <row r="1163" spans="1:3" x14ac:dyDescent="0.25">
      <c r="A1163" s="6"/>
      <c r="B1163" s="27"/>
    </row>
    <row r="1164" spans="1:3" x14ac:dyDescent="0.25">
      <c r="A1164" s="6"/>
      <c r="B1164" s="27"/>
      <c r="C1164" t="str">
        <f>CONCATENATE("    ",B1160)</f>
        <v xml:space="preserve">    Your CHRNA3 gene has no variants. A normal gene is referred to as a "wild-type" gene.</v>
      </c>
    </row>
    <row r="1165" spans="1:3" x14ac:dyDescent="0.25">
      <c r="A1165" s="6"/>
      <c r="B1165" s="27"/>
    </row>
    <row r="1166" spans="1:3" x14ac:dyDescent="0.25">
      <c r="A1166" s="6"/>
      <c r="B1166" s="27"/>
      <c r="C1166" t="s">
        <v>668</v>
      </c>
    </row>
    <row r="1167" spans="1:3" x14ac:dyDescent="0.25">
      <c r="A1167" s="6"/>
      <c r="B1167" s="27"/>
    </row>
    <row r="1168" spans="1:3" x14ac:dyDescent="0.25">
      <c r="A1168" s="6"/>
      <c r="B1168" s="27"/>
      <c r="C1168" t="str">
        <f>CONCATENATE("    ",B1161)</f>
        <v xml:space="preserve">    Your variant is not associated with any loss of function.</v>
      </c>
    </row>
    <row r="1169" spans="1:3" x14ac:dyDescent="0.25">
      <c r="A1169" s="6"/>
      <c r="B1169" s="27"/>
    </row>
    <row r="1170" spans="1:3" x14ac:dyDescent="0.25">
      <c r="A1170" s="6"/>
      <c r="B1170" s="27"/>
      <c r="C1170" t="s">
        <v>669</v>
      </c>
    </row>
    <row r="1171" spans="1:3" x14ac:dyDescent="0.25">
      <c r="A1171" s="5"/>
      <c r="B1171" s="27"/>
    </row>
    <row r="1172" spans="1:3" x14ac:dyDescent="0.25">
      <c r="A1172" s="6"/>
      <c r="B1172" s="27"/>
      <c r="C1172" t="str">
        <f>CONCATENATE( "    &lt;piechart percentage=",B1162," /&gt;")</f>
        <v xml:space="preserve">    &lt;piechart percentage= /&gt;</v>
      </c>
    </row>
    <row r="1173" spans="1:3" x14ac:dyDescent="0.25">
      <c r="A1173" s="6"/>
      <c r="B1173" s="27"/>
      <c r="C1173" t="str">
        <f>"  &lt;/Genotype&gt;"</f>
        <v xml:space="preserve">  &lt;/Genotype&gt;</v>
      </c>
    </row>
    <row r="1174" spans="1:3" x14ac:dyDescent="0.25">
      <c r="A1174" s="6"/>
      <c r="B1174" s="27"/>
      <c r="C1174" t="str">
        <f>"&lt;/GeneAnalysis&gt;"</f>
        <v>&lt;/GeneAnalysis&gt;</v>
      </c>
    </row>
    <row r="1175" spans="1:3" s="33" customFormat="1" x14ac:dyDescent="0.25"/>
    <row r="1176" spans="1:3" s="33" customFormat="1" x14ac:dyDescent="0.25">
      <c r="A1176" s="34"/>
      <c r="B1176" s="32"/>
    </row>
    <row r="1177" spans="1:3" x14ac:dyDescent="0.25">
      <c r="A1177" s="6" t="s">
        <v>4</v>
      </c>
      <c r="B1177" s="27" t="s">
        <v>335</v>
      </c>
      <c r="C1177" t="str">
        <f>CONCATENATE("&lt;GeneAnalysis gene=",CHAR(34),B1177,CHAR(34)," interval=",CHAR(34),B1178,CHAR(34),"&gt; ")</f>
        <v xml:space="preserve">&lt;GeneAnalysis gene="CHRNA3" interval="NC_000015.10:g.78593052_78621295"&gt; </v>
      </c>
    </row>
    <row r="1178" spans="1:3" x14ac:dyDescent="0.25">
      <c r="A1178" s="6" t="s">
        <v>23</v>
      </c>
      <c r="B1178" s="27" t="s">
        <v>336</v>
      </c>
    </row>
    <row r="1179" spans="1:3" x14ac:dyDescent="0.25">
      <c r="A1179" s="6" t="s">
        <v>24</v>
      </c>
      <c r="B1179" s="27" t="s">
        <v>332</v>
      </c>
      <c r="C1179" t="str">
        <f>CONCATENATE("# What are some common mutations of ",B1177,"?")</f>
        <v># What are some common mutations of CHRNA3?</v>
      </c>
    </row>
    <row r="1180" spans="1:3" x14ac:dyDescent="0.25">
      <c r="A1180" s="6" t="s">
        <v>20</v>
      </c>
      <c r="B1180" s="27" t="s">
        <v>21</v>
      </c>
      <c r="C1180" t="s">
        <v>13</v>
      </c>
    </row>
    <row r="1181" spans="1:3" x14ac:dyDescent="0.25">
      <c r="B1181" s="27"/>
      <c r="C1181" t="str">
        <f>CONCATENATE("There are ",B1179," well-known variants in ",B1177,": ",B1188," and ",B1194,".")</f>
        <v>There are two well-known variants in CHRNA3: [C78606381T](https://www.ncbi.nlm.nih.gov/projects/SNP/snp_ref.cgi?rs=12914385) and [C645T](https://www.ncbi.nlm.nih.gov/clinvar/variation/17503/).</v>
      </c>
    </row>
    <row r="1182" spans="1:3" x14ac:dyDescent="0.25">
      <c r="B1182" s="27"/>
    </row>
    <row r="1183" spans="1:3" x14ac:dyDescent="0.25">
      <c r="A1183" s="6"/>
      <c r="B1183" s="27"/>
      <c r="C1183" t="str">
        <f>CONCATENATE("&lt;# ",B1185," #&gt;")</f>
        <v>&lt;# C78606381T #&gt;</v>
      </c>
    </row>
    <row r="1184" spans="1:3" x14ac:dyDescent="0.25">
      <c r="A1184" s="6" t="s">
        <v>25</v>
      </c>
      <c r="B1184" s="1" t="s">
        <v>337</v>
      </c>
      <c r="C1184" t="str">
        <f>CONCATENATE("  &lt;Variant hgvs=",CHAR(34),B1184,CHAR(34)," name=",CHAR(34),B1185,CHAR(34),"&gt; ")</f>
        <v xml:space="preserve">  &lt;Variant hgvs="NC_000015.10:g.78606381C&gt;T" name="C78606381T"&gt; </v>
      </c>
    </row>
    <row r="1185" spans="1:3" x14ac:dyDescent="0.25">
      <c r="A1185" s="5" t="s">
        <v>26</v>
      </c>
      <c r="B1185" s="30" t="s">
        <v>339</v>
      </c>
    </row>
    <row r="1186" spans="1:3" x14ac:dyDescent="0.25">
      <c r="A1186" s="5" t="s">
        <v>27</v>
      </c>
      <c r="B1186" s="27" t="s">
        <v>207</v>
      </c>
      <c r="C1186" t="str">
        <f>CONCATENATE("    This variant is a change at a specific point in the ",B1177," gene from ",B1186," to ",B1187," resulting in incorrect ",B1180,"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187" spans="1:3" x14ac:dyDescent="0.25">
      <c r="A1187" s="5" t="s">
        <v>28</v>
      </c>
      <c r="B1187" s="27" t="s">
        <v>33</v>
      </c>
      <c r="C1187" t="s">
        <v>13</v>
      </c>
    </row>
    <row r="1188" spans="1:3" x14ac:dyDescent="0.25">
      <c r="A1188" s="5" t="s">
        <v>36</v>
      </c>
      <c r="B1188" s="30" t="s">
        <v>341</v>
      </c>
      <c r="C1188" t="str">
        <f>"  &lt;/Variant&gt;"</f>
        <v xml:space="preserve">  &lt;/Variant&gt;</v>
      </c>
    </row>
    <row r="1189" spans="1:3" x14ac:dyDescent="0.25">
      <c r="B1189" s="27"/>
      <c r="C1189" t="str">
        <f>CONCATENATE("&lt;# ",B1191," #&gt;")</f>
        <v>&lt;# C645T  #&gt;</v>
      </c>
    </row>
    <row r="1190" spans="1:3" x14ac:dyDescent="0.25">
      <c r="A1190" s="6" t="s">
        <v>25</v>
      </c>
      <c r="B1190" s="1" t="s">
        <v>338</v>
      </c>
      <c r="C1190" t="str">
        <f>CONCATENATE("  &lt;Variant hgvs=",CHAR(34),B1190,CHAR(34)," name=",CHAR(34),B1191,CHAR(34),"&gt; ")</f>
        <v xml:space="preserve">  &lt;Variant hgvs="NC_000015.10:g.78601997G&gt;A" name="C645T "&gt; </v>
      </c>
    </row>
    <row r="1191" spans="1:3" x14ac:dyDescent="0.25">
      <c r="A1191" s="5" t="s">
        <v>26</v>
      </c>
      <c r="B1191" s="30" t="s">
        <v>340</v>
      </c>
    </row>
    <row r="1192" spans="1:3" x14ac:dyDescent="0.25">
      <c r="A1192" s="5" t="s">
        <v>27</v>
      </c>
      <c r="B1192" s="27" t="s">
        <v>34</v>
      </c>
      <c r="C1192" t="str">
        <f>CONCATENATE("    This variant is a change at a specific point in the ",B1177," gene from ",B1192," to ",B1193," resulting in incorrect ",B1180,"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193" spans="1:3" x14ac:dyDescent="0.25">
      <c r="A1193" s="5" t="s">
        <v>28</v>
      </c>
      <c r="B1193" s="27" t="s">
        <v>61</v>
      </c>
    </row>
    <row r="1194" spans="1:3" x14ac:dyDescent="0.25">
      <c r="A1194" s="6" t="s">
        <v>36</v>
      </c>
      <c r="B1194" s="30" t="s">
        <v>351</v>
      </c>
      <c r="C1194" t="str">
        <f>"  &lt;/Variant&gt;"</f>
        <v xml:space="preserve">  &lt;/Variant&gt;</v>
      </c>
    </row>
    <row r="1195" spans="1:3" s="33" customFormat="1" x14ac:dyDescent="0.25">
      <c r="A1195" s="31"/>
      <c r="B1195" s="32"/>
    </row>
    <row r="1196" spans="1:3" s="33" customFormat="1" x14ac:dyDescent="0.25">
      <c r="A1196" s="31"/>
      <c r="B1196" s="32"/>
      <c r="C1196" t="str">
        <f>C1183</f>
        <v>&lt;# C78606381T #&gt;</v>
      </c>
    </row>
    <row r="1197" spans="1:3" x14ac:dyDescent="0.25">
      <c r="A1197" s="5" t="s">
        <v>35</v>
      </c>
      <c r="B1197" s="40" t="s">
        <v>342</v>
      </c>
      <c r="C1197" t="str">
        <f>CONCATENATE("  &lt;Genotype hgvs=",CHAR(34),B1197,B1198,";",B1199,CHAR(34)," name=",CHAR(34),B1185,CHAR(34),"&gt; ")</f>
        <v xml:space="preserve">  &lt;Genotype hgvs="NC_000015.10:g.[78606381C&gt;T];[78606381=]" name="C78606381T"&gt; </v>
      </c>
    </row>
    <row r="1198" spans="1:3" x14ac:dyDescent="0.25">
      <c r="A1198" s="5" t="s">
        <v>36</v>
      </c>
      <c r="B1198" s="27" t="s">
        <v>343</v>
      </c>
    </row>
    <row r="1199" spans="1:3" x14ac:dyDescent="0.25">
      <c r="A1199" s="5" t="s">
        <v>27</v>
      </c>
      <c r="B1199" s="27" t="s">
        <v>344</v>
      </c>
      <c r="C1199" t="s">
        <v>667</v>
      </c>
    </row>
    <row r="1200" spans="1:3" x14ac:dyDescent="0.25">
      <c r="A1200" s="5" t="s">
        <v>40</v>
      </c>
      <c r="B1200" s="27" t="str">
        <f>CONCATENATE("People with this variant have one copy of the ",B1188,"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200" t="s">
        <v>13</v>
      </c>
    </row>
    <row r="1201" spans="1:3" x14ac:dyDescent="0.25">
      <c r="A1201" s="6" t="s">
        <v>41</v>
      </c>
      <c r="B1201" s="27" t="s">
        <v>216</v>
      </c>
      <c r="C1201" t="str">
        <f>CONCATENATE("    ",B1200)</f>
        <v xml:space="preserve">    People with this variant have one copy of the [C78606381T](https://www.ncbi.nlm.nih.gov/projects/SNP/snp_ref.cgi?rs=12914385) variant. This substitution of a single nucleotide is known as a missense mutation.</v>
      </c>
    </row>
    <row r="1202" spans="1:3" x14ac:dyDescent="0.25">
      <c r="A1202" s="6" t="s">
        <v>42</v>
      </c>
      <c r="B1202" s="27">
        <v>37.9</v>
      </c>
    </row>
    <row r="1203" spans="1:3" x14ac:dyDescent="0.25">
      <c r="A1203" s="5"/>
      <c r="B1203" s="27"/>
      <c r="C1203" t="s">
        <v>668</v>
      </c>
    </row>
    <row r="1204" spans="1:3" x14ac:dyDescent="0.25">
      <c r="A1204" s="6"/>
      <c r="B1204" s="27"/>
    </row>
    <row r="1205" spans="1:3" x14ac:dyDescent="0.25">
      <c r="A1205" s="6"/>
      <c r="B1205" s="27"/>
      <c r="C1205" t="str">
        <f>CONCATENATE("    ",B1201)</f>
        <v xml:space="preserve">    You are in the Mild Loss of Function category. See below for more information.</v>
      </c>
    </row>
    <row r="1206" spans="1:3" x14ac:dyDescent="0.25">
      <c r="A1206" s="6"/>
      <c r="B1206" s="27"/>
    </row>
    <row r="1207" spans="1:3" x14ac:dyDescent="0.25">
      <c r="A1207" s="6"/>
      <c r="B1207" s="27"/>
      <c r="C1207" t="s">
        <v>669</v>
      </c>
    </row>
    <row r="1208" spans="1:3" x14ac:dyDescent="0.25">
      <c r="A1208" s="5"/>
      <c r="B1208" s="27"/>
    </row>
    <row r="1209" spans="1:3" x14ac:dyDescent="0.25">
      <c r="A1209" s="5"/>
      <c r="B1209" s="27"/>
      <c r="C1209" t="str">
        <f>CONCATENATE( "    &lt;piechart percentage=",B1202," /&gt;")</f>
        <v xml:space="preserve">    &lt;piechart percentage=37.9 /&gt;</v>
      </c>
    </row>
    <row r="1210" spans="1:3" x14ac:dyDescent="0.25">
      <c r="A1210" s="5"/>
      <c r="B1210" s="27"/>
      <c r="C1210" t="str">
        <f>"  &lt;/Genotype&gt;"</f>
        <v xml:space="preserve">  &lt;/Genotype&gt;</v>
      </c>
    </row>
    <row r="1211" spans="1:3" x14ac:dyDescent="0.25">
      <c r="A1211" s="5" t="s">
        <v>43</v>
      </c>
      <c r="B1211" s="27" t="s">
        <v>345</v>
      </c>
      <c r="C1211" t="str">
        <f>CONCATENATE("  &lt;Genotype hgvs=",CHAR(34),B1197,B1198,";",B1198,CHAR(34)," name=",CHAR(34),B1185,CHAR(34),"&gt; ")</f>
        <v xml:space="preserve">  &lt;Genotype hgvs="NC_000015.10:g.[78606381C&gt;T];[78606381C&gt;T]" name="C78606381T"&gt; </v>
      </c>
    </row>
    <row r="1212" spans="1:3" x14ac:dyDescent="0.25">
      <c r="A1212" s="6" t="s">
        <v>44</v>
      </c>
      <c r="B1212" s="27" t="s">
        <v>191</v>
      </c>
      <c r="C1212" t="s">
        <v>13</v>
      </c>
    </row>
    <row r="1213" spans="1:3" x14ac:dyDescent="0.25">
      <c r="A1213" s="6" t="s">
        <v>42</v>
      </c>
      <c r="B1213" s="27">
        <v>15.9</v>
      </c>
      <c r="C1213" t="s">
        <v>667</v>
      </c>
    </row>
    <row r="1214" spans="1:3" x14ac:dyDescent="0.25">
      <c r="A1214" s="6"/>
      <c r="B1214" s="27"/>
    </row>
    <row r="1215" spans="1:3" x14ac:dyDescent="0.25">
      <c r="A1215" s="5"/>
      <c r="B1215" s="27"/>
      <c r="C1215" t="str">
        <f>CONCATENATE("    ",B1211)</f>
        <v xml:space="preserve">    People with this variant have two copies of the [C78606381T](https://www.ncbi.nlm.nih.gov/projects/SNP/snp_ref.cgi?rs=12914385) variant. This substitution of a single nucleotide is known as a missense mutation.
</v>
      </c>
    </row>
    <row r="1216" spans="1:3" x14ac:dyDescent="0.25">
      <c r="A1216" s="6"/>
      <c r="B1216" s="27"/>
    </row>
    <row r="1217" spans="1:3" x14ac:dyDescent="0.25">
      <c r="A1217" s="6"/>
      <c r="B1217" s="27"/>
      <c r="C1217" t="s">
        <v>668</v>
      </c>
    </row>
    <row r="1218" spans="1:3" x14ac:dyDescent="0.25">
      <c r="A1218" s="6"/>
      <c r="B1218" s="27"/>
    </row>
    <row r="1219" spans="1:3" x14ac:dyDescent="0.25">
      <c r="A1219" s="6"/>
      <c r="B1219" s="27"/>
      <c r="C1219" t="str">
        <f>CONCATENATE("    ",B1212)</f>
        <v xml:space="preserve">    You are in the Moderate Loss of Function category. See below for more information.</v>
      </c>
    </row>
    <row r="1220" spans="1:3" x14ac:dyDescent="0.25">
      <c r="A1220" s="6"/>
      <c r="B1220" s="27"/>
    </row>
    <row r="1221" spans="1:3" x14ac:dyDescent="0.25">
      <c r="A1221" s="5"/>
      <c r="B1221" s="27"/>
      <c r="C1221" t="s">
        <v>669</v>
      </c>
    </row>
    <row r="1222" spans="1:3" x14ac:dyDescent="0.25">
      <c r="A1222" s="5"/>
      <c r="B1222" s="27"/>
    </row>
    <row r="1223" spans="1:3" x14ac:dyDescent="0.25">
      <c r="A1223" s="5"/>
      <c r="B1223" s="27"/>
      <c r="C1223" t="str">
        <f>CONCATENATE( "    &lt;piechart percentage=",B1213," /&gt;")</f>
        <v xml:space="preserve">    &lt;piechart percentage=15.9 /&gt;</v>
      </c>
    </row>
    <row r="1224" spans="1:3" x14ac:dyDescent="0.25">
      <c r="A1224" s="5"/>
      <c r="B1224" s="27"/>
      <c r="C1224" t="str">
        <f>"  &lt;/Genotype&gt;"</f>
        <v xml:space="preserve">  &lt;/Genotype&gt;</v>
      </c>
    </row>
    <row r="1225" spans="1:3" x14ac:dyDescent="0.25">
      <c r="A1225" s="5" t="s">
        <v>45</v>
      </c>
      <c r="B1225" s="27" t="str">
        <f>CONCATENATE("Your ",B1177," gene has no variants. A normal gene is referred to as a ",CHAR(34),"wild-type",CHAR(34)," gene.")</f>
        <v>Your CHRNA3 gene has no variants. A normal gene is referred to as a "wild-type" gene.</v>
      </c>
      <c r="C1225" t="str">
        <f>CONCATENATE("  &lt;Genotype hgvs=",CHAR(34),B1197,B1199,";",B1199,CHAR(34)," name=",CHAR(34),B1185,CHAR(34),"&gt; ")</f>
        <v xml:space="preserve">  &lt;Genotype hgvs="NC_000015.10:g.[78606381=];[78606381=]" name="C78606381T"&gt; </v>
      </c>
    </row>
    <row r="1226" spans="1:3" x14ac:dyDescent="0.25">
      <c r="A1226" s="6" t="s">
        <v>46</v>
      </c>
      <c r="B1226" s="27" t="s">
        <v>147</v>
      </c>
      <c r="C1226" t="s">
        <v>13</v>
      </c>
    </row>
    <row r="1227" spans="1:3" x14ac:dyDescent="0.25">
      <c r="A1227" s="6" t="s">
        <v>42</v>
      </c>
      <c r="B1227" s="27">
        <v>46.2</v>
      </c>
      <c r="C1227" t="s">
        <v>667</v>
      </c>
    </row>
    <row r="1228" spans="1:3" x14ac:dyDescent="0.25">
      <c r="A1228" s="5"/>
      <c r="B1228" s="27"/>
    </row>
    <row r="1229" spans="1:3" x14ac:dyDescent="0.25">
      <c r="A1229" s="6"/>
      <c r="B1229" s="27"/>
      <c r="C1229" t="str">
        <f>CONCATENATE("    ",B1225)</f>
        <v xml:space="preserve">    Your CHRNA3 gene has no variants. A normal gene is referred to as a "wild-type" gene.</v>
      </c>
    </row>
    <row r="1230" spans="1:3" x14ac:dyDescent="0.25">
      <c r="A1230" s="6"/>
      <c r="B1230" s="27"/>
    </row>
    <row r="1231" spans="1:3" x14ac:dyDescent="0.25">
      <c r="A1231" s="6"/>
      <c r="B1231" s="27"/>
      <c r="C1231" t="s">
        <v>668</v>
      </c>
    </row>
    <row r="1232" spans="1:3" x14ac:dyDescent="0.25">
      <c r="A1232" s="6"/>
      <c r="B1232" s="27"/>
    </row>
    <row r="1233" spans="1:3" x14ac:dyDescent="0.25">
      <c r="A1233" s="6"/>
      <c r="B1233" s="27"/>
      <c r="C1233" t="str">
        <f>CONCATENATE("    ",B1226)</f>
        <v xml:space="preserve">    This variant is not associated with increased risk.</v>
      </c>
    </row>
    <row r="1234" spans="1:3" x14ac:dyDescent="0.25">
      <c r="A1234" s="5"/>
      <c r="B1234" s="27"/>
    </row>
    <row r="1235" spans="1:3" x14ac:dyDescent="0.25">
      <c r="A1235" s="5"/>
      <c r="B1235" s="27"/>
      <c r="C1235" t="s">
        <v>669</v>
      </c>
    </row>
    <row r="1236" spans="1:3" x14ac:dyDescent="0.25">
      <c r="A1236" s="5"/>
      <c r="B1236" s="27"/>
    </row>
    <row r="1237" spans="1:3" x14ac:dyDescent="0.25">
      <c r="A1237" s="5"/>
      <c r="B1237" s="27"/>
      <c r="C1237" t="str">
        <f>CONCATENATE( "    &lt;piechart percentage=",B1227," /&gt;")</f>
        <v xml:space="preserve">    &lt;piechart percentage=46.2 /&gt;</v>
      </c>
    </row>
    <row r="1238" spans="1:3" x14ac:dyDescent="0.25">
      <c r="A1238" s="5"/>
      <c r="B1238" s="27"/>
      <c r="C1238" t="str">
        <f>"  &lt;/Genotype&gt;"</f>
        <v xml:space="preserve">  &lt;/Genotype&gt;</v>
      </c>
    </row>
    <row r="1239" spans="1:3" x14ac:dyDescent="0.25">
      <c r="A1239" s="5"/>
      <c r="B1239" s="27"/>
      <c r="C1239" t="str">
        <f>C1189</f>
        <v>&lt;# C645T  #&gt;</v>
      </c>
    </row>
    <row r="1240" spans="1:3" x14ac:dyDescent="0.25">
      <c r="A1240" s="5" t="s">
        <v>35</v>
      </c>
      <c r="B1240" s="1" t="s">
        <v>235</v>
      </c>
      <c r="C1240" t="str">
        <f>CONCATENATE("  &lt;Genotype hgvs=",CHAR(34),B1240,B1241,";",B1242,CHAR(34)," name=",CHAR(34),B1191,CHAR(34),"&gt; ")</f>
        <v xml:space="preserve">  &lt;Genotype hgvs="NC_000017.11:g.[30237328T&gt;C];[30237328=]" name="C645T "&gt; </v>
      </c>
    </row>
    <row r="1241" spans="1:3" x14ac:dyDescent="0.25">
      <c r="A1241" s="5" t="s">
        <v>36</v>
      </c>
      <c r="B1241" s="27" t="s">
        <v>255</v>
      </c>
    </row>
    <row r="1242" spans="1:3" x14ac:dyDescent="0.25">
      <c r="A1242" s="5" t="s">
        <v>27</v>
      </c>
      <c r="B1242" s="27" t="s">
        <v>256</v>
      </c>
      <c r="C1242" t="s">
        <v>667</v>
      </c>
    </row>
    <row r="1243" spans="1:3" x14ac:dyDescent="0.25">
      <c r="A1243" s="5" t="s">
        <v>40</v>
      </c>
      <c r="B1243" s="27" t="str">
        <f>CONCATENATE("People with this variant have one copy of the ",B1194," variant. This substitution of a single nucleotide is known as a missense mutation.")</f>
        <v>People with this variant have one copy of the [C645T](https://www.ncbi.nlm.nih.gov/clinvar/variation/17503/) variant. This substitution of a single nucleotide is known as a missense mutation.</v>
      </c>
      <c r="C1243" t="s">
        <v>13</v>
      </c>
    </row>
    <row r="1244" spans="1:3" x14ac:dyDescent="0.25">
      <c r="A1244" s="6" t="s">
        <v>41</v>
      </c>
      <c r="B1244" s="27" t="s">
        <v>216</v>
      </c>
      <c r="C1244" t="str">
        <f>CONCATENATE("    ",B1243)</f>
        <v xml:space="preserve">    People with this variant have one copy of the [C645T](https://www.ncbi.nlm.nih.gov/clinvar/variation/17503/) variant. This substitution of a single nucleotide is known as a missense mutation.</v>
      </c>
    </row>
    <row r="1245" spans="1:3" x14ac:dyDescent="0.25">
      <c r="A1245" s="6" t="s">
        <v>42</v>
      </c>
      <c r="B1245" s="27">
        <v>39.700000000000003</v>
      </c>
    </row>
    <row r="1246" spans="1:3" x14ac:dyDescent="0.25">
      <c r="A1246" s="5"/>
      <c r="B1246" s="27"/>
      <c r="C1246" t="s">
        <v>668</v>
      </c>
    </row>
    <row r="1247" spans="1:3" x14ac:dyDescent="0.25">
      <c r="A1247" s="6"/>
      <c r="B1247" s="27"/>
    </row>
    <row r="1248" spans="1:3" x14ac:dyDescent="0.25">
      <c r="A1248" s="6"/>
      <c r="B1248" s="27"/>
      <c r="C1248" t="str">
        <f>CONCATENATE("    ",B1244)</f>
        <v xml:space="preserve">    You are in the Mild Loss of Function category. See below for more information.</v>
      </c>
    </row>
    <row r="1249" spans="1:3" x14ac:dyDescent="0.25">
      <c r="A1249" s="6"/>
      <c r="B1249" s="27"/>
    </row>
    <row r="1250" spans="1:3" x14ac:dyDescent="0.25">
      <c r="A1250" s="6"/>
      <c r="B1250" s="27"/>
      <c r="C1250" t="s">
        <v>669</v>
      </c>
    </row>
    <row r="1251" spans="1:3" x14ac:dyDescent="0.25">
      <c r="A1251" s="5"/>
      <c r="B1251" s="27"/>
    </row>
    <row r="1252" spans="1:3" x14ac:dyDescent="0.25">
      <c r="A1252" s="5"/>
      <c r="B1252" s="27"/>
      <c r="C1252" t="str">
        <f>CONCATENATE( "    &lt;piechart percentage=",B1245," /&gt;")</f>
        <v xml:space="preserve">    &lt;piechart percentage=39.7 /&gt;</v>
      </c>
    </row>
    <row r="1253" spans="1:3" x14ac:dyDescent="0.25">
      <c r="A1253" s="5"/>
      <c r="B1253" s="27"/>
      <c r="C1253" t="str">
        <f>"  &lt;/Genotype&gt;"</f>
        <v xml:space="preserve">  &lt;/Genotype&gt;</v>
      </c>
    </row>
    <row r="1254" spans="1:3" x14ac:dyDescent="0.25">
      <c r="A1254" s="5" t="s">
        <v>43</v>
      </c>
      <c r="B1254" s="27" t="str">
        <f>CONCATENATE("People with this variant have two copies of the ",B1194," variant. This substitution of a single nucleotide is known as a missense mutation.")</f>
        <v>People with this variant have two copies of the [C645T](https://www.ncbi.nlm.nih.gov/clinvar/variation/17503/) variant. This substitution of a single nucleotide is known as a missense mutation.</v>
      </c>
      <c r="C1254" t="str">
        <f>CONCATENATE("  &lt;Genotype hgvs=",CHAR(34),B1240,B1241,";",B1241,CHAR(34)," name=",CHAR(34),B1191,CHAR(34),"&gt; ")</f>
        <v xml:space="preserve">  &lt;Genotype hgvs="NC_000017.11:g.[30237328T&gt;C];[30237328T&gt;C]" name="C645T "&gt; </v>
      </c>
    </row>
    <row r="1255" spans="1:3" x14ac:dyDescent="0.25">
      <c r="A1255" s="6" t="s">
        <v>44</v>
      </c>
      <c r="B1255" s="27" t="s">
        <v>191</v>
      </c>
      <c r="C1255" t="s">
        <v>13</v>
      </c>
    </row>
    <row r="1256" spans="1:3" x14ac:dyDescent="0.25">
      <c r="A1256" s="6" t="s">
        <v>42</v>
      </c>
      <c r="B1256" s="27">
        <v>42.9</v>
      </c>
      <c r="C1256" t="s">
        <v>667</v>
      </c>
    </row>
    <row r="1257" spans="1:3" x14ac:dyDescent="0.25">
      <c r="A1257" s="6"/>
      <c r="B1257" s="27"/>
    </row>
    <row r="1258" spans="1:3" x14ac:dyDescent="0.25">
      <c r="A1258" s="5"/>
      <c r="B1258" s="27"/>
      <c r="C1258" t="str">
        <f>CONCATENATE("    ",B1254)</f>
        <v xml:space="preserve">    People with this variant have two copies of the [C645T](https://www.ncbi.nlm.nih.gov/clinvar/variation/17503/) variant. This substitution of a single nucleotide is known as a missense mutation.</v>
      </c>
    </row>
    <row r="1259" spans="1:3" x14ac:dyDescent="0.25">
      <c r="A1259" s="6"/>
      <c r="B1259" s="27"/>
    </row>
    <row r="1260" spans="1:3" x14ac:dyDescent="0.25">
      <c r="A1260" s="6"/>
      <c r="B1260" s="27"/>
      <c r="C1260" t="s">
        <v>668</v>
      </c>
    </row>
    <row r="1261" spans="1:3" x14ac:dyDescent="0.25">
      <c r="A1261" s="6"/>
      <c r="B1261" s="27"/>
    </row>
    <row r="1262" spans="1:3" x14ac:dyDescent="0.25">
      <c r="A1262" s="6"/>
      <c r="B1262" s="27"/>
      <c r="C1262" t="str">
        <f>CONCATENATE("    ",B1255)</f>
        <v xml:space="preserve">    You are in the Moderate Loss of Function category. See below for more information.</v>
      </c>
    </row>
    <row r="1263" spans="1:3" x14ac:dyDescent="0.25">
      <c r="A1263" s="6"/>
      <c r="B1263" s="27"/>
    </row>
    <row r="1264" spans="1:3" x14ac:dyDescent="0.25">
      <c r="A1264" s="5"/>
      <c r="B1264" s="27"/>
      <c r="C1264" t="s">
        <v>669</v>
      </c>
    </row>
    <row r="1265" spans="1:3" x14ac:dyDescent="0.25">
      <c r="A1265" s="5"/>
      <c r="B1265" s="27"/>
    </row>
    <row r="1266" spans="1:3" x14ac:dyDescent="0.25">
      <c r="A1266" s="5"/>
      <c r="B1266" s="27"/>
      <c r="C1266" t="str">
        <f>CONCATENATE( "    &lt;piechart percentage=",B1256," /&gt;")</f>
        <v xml:space="preserve">    &lt;piechart percentage=42.9 /&gt;</v>
      </c>
    </row>
    <row r="1267" spans="1:3" x14ac:dyDescent="0.25">
      <c r="A1267" s="5"/>
      <c r="B1267" s="27"/>
      <c r="C1267" t="str">
        <f>"  &lt;/Genotype&gt;"</f>
        <v xml:space="preserve">  &lt;/Genotype&gt;</v>
      </c>
    </row>
    <row r="1268" spans="1:3" x14ac:dyDescent="0.25">
      <c r="A1268" s="5" t="s">
        <v>45</v>
      </c>
      <c r="B1268" s="27" t="str">
        <f>CONCATENATE("Your ",B1177," gene has no variants. A normal gene is referred to as a ",CHAR(34),"wild-type",CHAR(34)," gene.")</f>
        <v>Your CHRNA3 gene has no variants. A normal gene is referred to as a "wild-type" gene.</v>
      </c>
      <c r="C1268" t="str">
        <f>CONCATENATE("  &lt;Genotype hgvs=",CHAR(34),B1240,B1242,";",B1242,CHAR(34)," name=",CHAR(34),B1191,CHAR(34),"&gt; ")</f>
        <v xml:space="preserve">  &lt;Genotype hgvs="NC_000017.11:g.[30237328=];[30237328=]" name="C645T "&gt; </v>
      </c>
    </row>
    <row r="1269" spans="1:3" x14ac:dyDescent="0.25">
      <c r="A1269" s="6" t="s">
        <v>46</v>
      </c>
      <c r="B1269" s="27" t="s">
        <v>147</v>
      </c>
      <c r="C1269" t="s">
        <v>13</v>
      </c>
    </row>
    <row r="1270" spans="1:3" x14ac:dyDescent="0.25">
      <c r="A1270" s="6" t="s">
        <v>42</v>
      </c>
      <c r="B1270" s="27">
        <v>17.399999999999999</v>
      </c>
      <c r="C1270" t="s">
        <v>667</v>
      </c>
    </row>
    <row r="1271" spans="1:3" x14ac:dyDescent="0.25">
      <c r="A1271" s="5"/>
      <c r="B1271" s="27"/>
    </row>
    <row r="1272" spans="1:3" x14ac:dyDescent="0.25">
      <c r="A1272" s="6"/>
      <c r="B1272" s="27"/>
      <c r="C1272" t="str">
        <f>CONCATENATE("    ",B1268)</f>
        <v xml:space="preserve">    Your CHRNA3 gene has no variants. A normal gene is referred to as a "wild-type" gene.</v>
      </c>
    </row>
    <row r="1273" spans="1:3" x14ac:dyDescent="0.25">
      <c r="A1273" s="6"/>
      <c r="B1273" s="27"/>
    </row>
    <row r="1274" spans="1:3" x14ac:dyDescent="0.25">
      <c r="A1274" s="6"/>
      <c r="B1274" s="27"/>
      <c r="C1274" t="s">
        <v>668</v>
      </c>
    </row>
    <row r="1275" spans="1:3" x14ac:dyDescent="0.25">
      <c r="A1275" s="6"/>
      <c r="B1275" s="27"/>
    </row>
    <row r="1276" spans="1:3" x14ac:dyDescent="0.25">
      <c r="A1276" s="6"/>
      <c r="B1276" s="27"/>
      <c r="C1276" t="str">
        <f>CONCATENATE("    ",B1269)</f>
        <v xml:space="preserve">    This variant is not associated with increased risk.</v>
      </c>
    </row>
    <row r="1277" spans="1:3" x14ac:dyDescent="0.25">
      <c r="A1277" s="5"/>
      <c r="B1277" s="27"/>
    </row>
    <row r="1278" spans="1:3" x14ac:dyDescent="0.25">
      <c r="A1278" s="5"/>
      <c r="B1278" s="27"/>
      <c r="C1278" t="s">
        <v>669</v>
      </c>
    </row>
    <row r="1279" spans="1:3" x14ac:dyDescent="0.25">
      <c r="A1279" s="5"/>
      <c r="B1279" s="27"/>
    </row>
    <row r="1280" spans="1:3" x14ac:dyDescent="0.25">
      <c r="A1280" s="5"/>
      <c r="B1280" s="27"/>
      <c r="C1280" t="str">
        <f>CONCATENATE( "    &lt;piechart percentage=",B1270," /&gt;")</f>
        <v xml:space="preserve">    &lt;piechart percentage=17.4 /&gt;</v>
      </c>
    </row>
    <row r="1281" spans="1:3" x14ac:dyDescent="0.25">
      <c r="A1281" s="5"/>
      <c r="B1281" s="27"/>
      <c r="C1281" t="str">
        <f>"  &lt;/Genotype&gt;"</f>
        <v xml:space="preserve">  &lt;/Genotype&gt;</v>
      </c>
    </row>
    <row r="1282" spans="1:3" x14ac:dyDescent="0.25">
      <c r="A1282" s="5" t="s">
        <v>47</v>
      </c>
      <c r="B1282" s="27" t="str">
        <f>CONCATENATE("Your ",B1177," gene has an unknown variant.")</f>
        <v>Your CHRNA3 gene has an unknown variant.</v>
      </c>
      <c r="C1282" t="str">
        <f>CONCATENATE("  &lt;Genotype hgvs=",CHAR(34),"unknown",CHAR(34),"&gt; ")</f>
        <v xml:space="preserve">  &lt;Genotype hgvs="unknown"&gt; </v>
      </c>
    </row>
    <row r="1283" spans="1:3" x14ac:dyDescent="0.25">
      <c r="A1283" s="6" t="s">
        <v>47</v>
      </c>
      <c r="B1283" s="27" t="s">
        <v>149</v>
      </c>
      <c r="C1283" t="s">
        <v>13</v>
      </c>
    </row>
    <row r="1284" spans="1:3" x14ac:dyDescent="0.25">
      <c r="A1284" s="6" t="s">
        <v>42</v>
      </c>
      <c r="B1284" s="27"/>
      <c r="C1284" t="s">
        <v>667</v>
      </c>
    </row>
    <row r="1285" spans="1:3" x14ac:dyDescent="0.25">
      <c r="A1285" s="6"/>
      <c r="B1285" s="27"/>
    </row>
    <row r="1286" spans="1:3" x14ac:dyDescent="0.25">
      <c r="A1286" s="6"/>
      <c r="B1286" s="27"/>
      <c r="C1286" t="str">
        <f>CONCATENATE("    ",B1282)</f>
        <v xml:space="preserve">    Your CHRNA3 gene has an unknown variant.</v>
      </c>
    </row>
    <row r="1287" spans="1:3" x14ac:dyDescent="0.25">
      <c r="A1287" s="6"/>
      <c r="B1287" s="27"/>
    </row>
    <row r="1288" spans="1:3" x14ac:dyDescent="0.25">
      <c r="A1288" s="6"/>
      <c r="B1288" s="27"/>
      <c r="C1288" t="s">
        <v>668</v>
      </c>
    </row>
    <row r="1289" spans="1:3" x14ac:dyDescent="0.25">
      <c r="A1289" s="6"/>
      <c r="B1289" s="27"/>
    </row>
    <row r="1290" spans="1:3" x14ac:dyDescent="0.25">
      <c r="A1290" s="5"/>
      <c r="B1290" s="27"/>
      <c r="C1290" t="str">
        <f>CONCATENATE("    ",B1283)</f>
        <v xml:space="preserve">    The effect is unknown.</v>
      </c>
    </row>
    <row r="1291" spans="1:3" x14ac:dyDescent="0.25">
      <c r="A1291" s="6"/>
      <c r="B1291" s="27"/>
    </row>
    <row r="1292" spans="1:3" x14ac:dyDescent="0.25">
      <c r="A1292" s="5"/>
      <c r="B1292" s="27"/>
      <c r="C1292" t="s">
        <v>669</v>
      </c>
    </row>
    <row r="1293" spans="1:3" x14ac:dyDescent="0.25">
      <c r="A1293" s="5"/>
      <c r="B1293" s="27"/>
    </row>
    <row r="1294" spans="1:3" x14ac:dyDescent="0.25">
      <c r="A1294" s="5"/>
      <c r="B1294" s="27"/>
      <c r="C1294" t="str">
        <f>CONCATENATE( "    &lt;piechart percentage=",B1284," /&gt;")</f>
        <v xml:space="preserve">    &lt;piechart percentage= /&gt;</v>
      </c>
    </row>
    <row r="1295" spans="1:3" x14ac:dyDescent="0.25">
      <c r="A1295" s="5"/>
      <c r="B1295" s="27"/>
      <c r="C1295" t="str">
        <f>"  &lt;/Genotype&gt;"</f>
        <v xml:space="preserve">  &lt;/Genotype&gt;</v>
      </c>
    </row>
    <row r="1296" spans="1:3" x14ac:dyDescent="0.25">
      <c r="A1296" s="5" t="s">
        <v>45</v>
      </c>
      <c r="B1296" s="27" t="str">
        <f>CONCATENATE("Your ",B1177," gene has no variants. A normal gene is referred to as a ",CHAR(34),"wild-type",CHAR(34)," gene.")</f>
        <v>Your CHRNA3 gene has no variants. A normal gene is referred to as a "wild-type" gene.</v>
      </c>
      <c r="C1296" t="str">
        <f>CONCATENATE("  &lt;Genotype hgvs=",CHAR(34),"wild-type",CHAR(34),"&gt;")</f>
        <v xml:space="preserve">  &lt;Genotype hgvs="wild-type"&gt;</v>
      </c>
    </row>
    <row r="1297" spans="1:3" x14ac:dyDescent="0.25">
      <c r="A1297" s="6" t="s">
        <v>46</v>
      </c>
      <c r="B1297" s="27" t="s">
        <v>217</v>
      </c>
      <c r="C1297" t="s">
        <v>13</v>
      </c>
    </row>
    <row r="1298" spans="1:3" x14ac:dyDescent="0.25">
      <c r="A1298" s="6" t="s">
        <v>42</v>
      </c>
      <c r="B1298" s="27"/>
      <c r="C1298" t="s">
        <v>667</v>
      </c>
    </row>
    <row r="1299" spans="1:3" x14ac:dyDescent="0.25">
      <c r="A1299" s="6"/>
      <c r="B1299" s="27"/>
    </row>
    <row r="1300" spans="1:3" x14ac:dyDescent="0.25">
      <c r="A1300" s="6"/>
      <c r="B1300" s="27"/>
      <c r="C1300" t="str">
        <f>CONCATENATE("    ",B1296)</f>
        <v xml:space="preserve">    Your CHRNA3 gene has no variants. A normal gene is referred to as a "wild-type" gene.</v>
      </c>
    </row>
    <row r="1301" spans="1:3" x14ac:dyDescent="0.25">
      <c r="A1301" s="6"/>
      <c r="B1301" s="27"/>
    </row>
    <row r="1302" spans="1:3" x14ac:dyDescent="0.25">
      <c r="A1302" s="6"/>
      <c r="B1302" s="27"/>
      <c r="C1302" t="s">
        <v>668</v>
      </c>
    </row>
    <row r="1303" spans="1:3" x14ac:dyDescent="0.25">
      <c r="A1303" s="6"/>
      <c r="B1303" s="27"/>
    </row>
    <row r="1304" spans="1:3" x14ac:dyDescent="0.25">
      <c r="A1304" s="6"/>
      <c r="B1304" s="27"/>
      <c r="C1304" t="str">
        <f>CONCATENATE("    ",B1297)</f>
        <v xml:space="preserve">    Your variant is not associated with any loss of function.</v>
      </c>
    </row>
    <row r="1305" spans="1:3" x14ac:dyDescent="0.25">
      <c r="A1305" s="6"/>
      <c r="B1305" s="27"/>
    </row>
    <row r="1306" spans="1:3" x14ac:dyDescent="0.25">
      <c r="A1306" s="6"/>
      <c r="B1306" s="27"/>
      <c r="C1306" t="s">
        <v>669</v>
      </c>
    </row>
    <row r="1307" spans="1:3" x14ac:dyDescent="0.25">
      <c r="A1307" s="5"/>
      <c r="B1307" s="27"/>
    </row>
    <row r="1308" spans="1:3" x14ac:dyDescent="0.25">
      <c r="A1308" s="6"/>
      <c r="B1308" s="27"/>
      <c r="C1308" t="str">
        <f>CONCATENATE( "    &lt;piechart percentage=",B1298," /&gt;")</f>
        <v xml:space="preserve">    &lt;piechart percentage= /&gt;</v>
      </c>
    </row>
    <row r="1309" spans="1:3" x14ac:dyDescent="0.25">
      <c r="A1309" s="6"/>
      <c r="B1309" s="27"/>
      <c r="C1309" t="str">
        <f>"  &lt;/Genotype&gt;"</f>
        <v xml:space="preserve">  &lt;/Genotype&gt;</v>
      </c>
    </row>
    <row r="1310" spans="1:3" x14ac:dyDescent="0.25">
      <c r="A1310" s="6"/>
      <c r="B1310" s="27"/>
      <c r="C1310" t="str">
        <f>"&lt;/GeneAnalysis&gt;"</f>
        <v>&lt;/GeneAnalysis&gt;</v>
      </c>
    </row>
    <row r="1311" spans="1:3" s="33" customFormat="1" x14ac:dyDescent="0.25"/>
    <row r="1312" spans="1:3" s="33" customFormat="1" x14ac:dyDescent="0.25">
      <c r="A1312" s="34"/>
      <c r="B1312" s="32"/>
    </row>
    <row r="1313" spans="1:3" x14ac:dyDescent="0.25">
      <c r="A1313" s="6" t="s">
        <v>4</v>
      </c>
      <c r="B1313" s="27" t="s">
        <v>335</v>
      </c>
      <c r="C1313" t="str">
        <f>CONCATENATE("&lt;GeneAnalysis gene=",CHAR(34),B1313,CHAR(34)," interval=",CHAR(34),B1314,CHAR(34),"&gt; ")</f>
        <v xml:space="preserve">&lt;GeneAnalysis gene="CHRNA3" interval="NC_000015.10:g.78593052_78621295"&gt; </v>
      </c>
    </row>
    <row r="1314" spans="1:3" x14ac:dyDescent="0.25">
      <c r="A1314" s="6" t="s">
        <v>23</v>
      </c>
      <c r="B1314" s="27" t="s">
        <v>336</v>
      </c>
    </row>
    <row r="1315" spans="1:3" x14ac:dyDescent="0.25">
      <c r="A1315" s="6" t="s">
        <v>24</v>
      </c>
      <c r="B1315" s="27" t="s">
        <v>332</v>
      </c>
      <c r="C1315" t="str">
        <f>CONCATENATE("# What are some common mutations of ",B1313,"?")</f>
        <v># What are some common mutations of CHRNA3?</v>
      </c>
    </row>
    <row r="1316" spans="1:3" x14ac:dyDescent="0.25">
      <c r="A1316" s="6" t="s">
        <v>20</v>
      </c>
      <c r="B1316" s="27" t="s">
        <v>21</v>
      </c>
      <c r="C1316" t="s">
        <v>13</v>
      </c>
    </row>
    <row r="1317" spans="1:3" x14ac:dyDescent="0.25">
      <c r="B1317" s="27"/>
      <c r="C1317" t="str">
        <f>CONCATENATE("There are ",B1315," well-known variants in ",B1313,": ",B1324," and ",B1330,".")</f>
        <v>There are two well-known variants in CHRNA3: [C78606381T](https://www.ncbi.nlm.nih.gov/projects/SNP/snp_ref.cgi?rs=12914385) and [C645T](https://www.ncbi.nlm.nih.gov/clinvar/variation/17503/).</v>
      </c>
    </row>
    <row r="1318" spans="1:3" x14ac:dyDescent="0.25">
      <c r="B1318" s="27"/>
    </row>
    <row r="1319" spans="1:3" x14ac:dyDescent="0.25">
      <c r="A1319" s="6"/>
      <c r="B1319" s="27"/>
      <c r="C1319" t="str">
        <f>CONCATENATE("&lt;# ",B1321," #&gt;")</f>
        <v>&lt;# C78606381T #&gt;</v>
      </c>
    </row>
    <row r="1320" spans="1:3" x14ac:dyDescent="0.25">
      <c r="A1320" s="6" t="s">
        <v>25</v>
      </c>
      <c r="B1320" s="1" t="s">
        <v>337</v>
      </c>
      <c r="C1320" t="str">
        <f>CONCATENATE("  &lt;Variant hgvs=",CHAR(34),B1320,CHAR(34)," name=",CHAR(34),B1321,CHAR(34),"&gt; ")</f>
        <v xml:space="preserve">  &lt;Variant hgvs="NC_000015.10:g.78606381C&gt;T" name="C78606381T"&gt; </v>
      </c>
    </row>
    <row r="1321" spans="1:3" x14ac:dyDescent="0.25">
      <c r="A1321" s="5" t="s">
        <v>26</v>
      </c>
      <c r="B1321" s="30" t="s">
        <v>339</v>
      </c>
    </row>
    <row r="1322" spans="1:3" x14ac:dyDescent="0.25">
      <c r="A1322" s="5" t="s">
        <v>27</v>
      </c>
      <c r="B1322" s="27" t="s">
        <v>207</v>
      </c>
      <c r="C1322" t="str">
        <f>CONCATENATE("    This variant is a change at a specific point in the ",B1313," gene from ",B1322," to ",B1323," resulting in incorrect ",B1316,"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323" spans="1:3" x14ac:dyDescent="0.25">
      <c r="A1323" s="5" t="s">
        <v>28</v>
      </c>
      <c r="B1323" s="27" t="s">
        <v>33</v>
      </c>
      <c r="C1323" t="s">
        <v>13</v>
      </c>
    </row>
    <row r="1324" spans="1:3" x14ac:dyDescent="0.25">
      <c r="A1324" s="5" t="s">
        <v>36</v>
      </c>
      <c r="B1324" s="30" t="s">
        <v>341</v>
      </c>
      <c r="C1324" t="str">
        <f>"  &lt;/Variant&gt;"</f>
        <v xml:space="preserve">  &lt;/Variant&gt;</v>
      </c>
    </row>
    <row r="1325" spans="1:3" x14ac:dyDescent="0.25">
      <c r="B1325" s="27"/>
      <c r="C1325" t="str">
        <f>CONCATENATE("&lt;# ",B1327," #&gt;")</f>
        <v>&lt;# C645T  #&gt;</v>
      </c>
    </row>
    <row r="1326" spans="1:3" x14ac:dyDescent="0.25">
      <c r="A1326" s="6" t="s">
        <v>25</v>
      </c>
      <c r="B1326" s="1" t="s">
        <v>338</v>
      </c>
      <c r="C1326" t="str">
        <f>CONCATENATE("  &lt;Variant hgvs=",CHAR(34),B1326,CHAR(34)," name=",CHAR(34),B1327,CHAR(34),"&gt; ")</f>
        <v xml:space="preserve">  &lt;Variant hgvs="NC_000015.10:g.78601997G&gt;A" name="C645T "&gt; </v>
      </c>
    </row>
    <row r="1327" spans="1:3" x14ac:dyDescent="0.25">
      <c r="A1327" s="5" t="s">
        <v>26</v>
      </c>
      <c r="B1327" s="30" t="s">
        <v>340</v>
      </c>
    </row>
    <row r="1328" spans="1:3" x14ac:dyDescent="0.25">
      <c r="A1328" s="5" t="s">
        <v>27</v>
      </c>
      <c r="B1328" s="27" t="s">
        <v>34</v>
      </c>
      <c r="C1328" t="str">
        <f>CONCATENATE("    This variant is a change at a specific point in the ",B1313," gene from ",B1328," to ",B1329," resulting in incorrect ",B1316,"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329" spans="1:3" x14ac:dyDescent="0.25">
      <c r="A1329" s="5" t="s">
        <v>28</v>
      </c>
      <c r="B1329" s="27" t="s">
        <v>61</v>
      </c>
    </row>
    <row r="1330" spans="1:3" x14ac:dyDescent="0.25">
      <c r="A1330" s="6" t="s">
        <v>36</v>
      </c>
      <c r="B1330" s="30" t="s">
        <v>351</v>
      </c>
      <c r="C1330" t="str">
        <f>"  &lt;/Variant&gt;"</f>
        <v xml:space="preserve">  &lt;/Variant&gt;</v>
      </c>
    </row>
    <row r="1331" spans="1:3" s="33" customFormat="1" x14ac:dyDescent="0.25">
      <c r="A1331" s="31"/>
      <c r="B1331" s="32"/>
    </row>
    <row r="1332" spans="1:3" s="33" customFormat="1" x14ac:dyDescent="0.25">
      <c r="A1332" s="31"/>
      <c r="B1332" s="32"/>
      <c r="C1332" t="str">
        <f>C1319</f>
        <v>&lt;# C78606381T #&gt;</v>
      </c>
    </row>
    <row r="1333" spans="1:3" x14ac:dyDescent="0.25">
      <c r="A1333" s="5" t="s">
        <v>35</v>
      </c>
      <c r="B1333" s="40" t="s">
        <v>342</v>
      </c>
      <c r="C1333" t="str">
        <f>CONCATENATE("  &lt;Genotype hgvs=",CHAR(34),B1333,B1334,";",B1335,CHAR(34)," name=",CHAR(34),B1321,CHAR(34),"&gt; ")</f>
        <v xml:space="preserve">  &lt;Genotype hgvs="NC_000015.10:g.[78606381C&gt;T];[78606381=]" name="C78606381T"&gt; </v>
      </c>
    </row>
    <row r="1334" spans="1:3" x14ac:dyDescent="0.25">
      <c r="A1334" s="5" t="s">
        <v>36</v>
      </c>
      <c r="B1334" s="27" t="s">
        <v>343</v>
      </c>
    </row>
    <row r="1335" spans="1:3" x14ac:dyDescent="0.25">
      <c r="A1335" s="5" t="s">
        <v>27</v>
      </c>
      <c r="B1335" s="27" t="s">
        <v>344</v>
      </c>
      <c r="C1335" t="s">
        <v>667</v>
      </c>
    </row>
    <row r="1336" spans="1:3" x14ac:dyDescent="0.25">
      <c r="A1336" s="5" t="s">
        <v>40</v>
      </c>
      <c r="B1336" s="27" t="str">
        <f>CONCATENATE("People with this variant have one copy of the ",B1324,"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336" t="s">
        <v>13</v>
      </c>
    </row>
    <row r="1337" spans="1:3" x14ac:dyDescent="0.25">
      <c r="A1337" s="6" t="s">
        <v>41</v>
      </c>
      <c r="B1337" s="27" t="s">
        <v>216</v>
      </c>
      <c r="C1337" t="str">
        <f>CONCATENATE("    ",B1336)</f>
        <v xml:space="preserve">    People with this variant have one copy of the [C78606381T](https://www.ncbi.nlm.nih.gov/projects/SNP/snp_ref.cgi?rs=12914385) variant. This substitution of a single nucleotide is known as a missense mutation.</v>
      </c>
    </row>
    <row r="1338" spans="1:3" x14ac:dyDescent="0.25">
      <c r="A1338" s="6" t="s">
        <v>42</v>
      </c>
      <c r="B1338" s="27">
        <v>37.9</v>
      </c>
    </row>
    <row r="1339" spans="1:3" x14ac:dyDescent="0.25">
      <c r="A1339" s="5"/>
      <c r="B1339" s="27"/>
      <c r="C1339" t="s">
        <v>668</v>
      </c>
    </row>
    <row r="1340" spans="1:3" x14ac:dyDescent="0.25">
      <c r="A1340" s="6"/>
      <c r="B1340" s="27"/>
    </row>
    <row r="1341" spans="1:3" x14ac:dyDescent="0.25">
      <c r="A1341" s="6"/>
      <c r="B1341" s="27"/>
      <c r="C1341" t="str">
        <f>CONCATENATE("    ",B1337)</f>
        <v xml:space="preserve">    You are in the Mild Loss of Function category. See below for more information.</v>
      </c>
    </row>
    <row r="1342" spans="1:3" x14ac:dyDescent="0.25">
      <c r="A1342" s="6"/>
      <c r="B1342" s="27"/>
    </row>
    <row r="1343" spans="1:3" x14ac:dyDescent="0.25">
      <c r="A1343" s="6"/>
      <c r="B1343" s="27"/>
      <c r="C1343" t="s">
        <v>669</v>
      </c>
    </row>
    <row r="1344" spans="1:3" x14ac:dyDescent="0.25">
      <c r="A1344" s="5"/>
      <c r="B1344" s="27"/>
    </row>
    <row r="1345" spans="1:3" x14ac:dyDescent="0.25">
      <c r="A1345" s="5"/>
      <c r="B1345" s="27"/>
      <c r="C1345" t="str">
        <f>CONCATENATE( "    &lt;piechart percentage=",B1338," /&gt;")</f>
        <v xml:space="preserve">    &lt;piechart percentage=37.9 /&gt;</v>
      </c>
    </row>
    <row r="1346" spans="1:3" x14ac:dyDescent="0.25">
      <c r="A1346" s="5"/>
      <c r="B1346" s="27"/>
      <c r="C1346" t="str">
        <f>"  &lt;/Genotype&gt;"</f>
        <v xml:space="preserve">  &lt;/Genotype&gt;</v>
      </c>
    </row>
    <row r="1347" spans="1:3" x14ac:dyDescent="0.25">
      <c r="A1347" s="5" t="s">
        <v>43</v>
      </c>
      <c r="B1347" s="27" t="s">
        <v>345</v>
      </c>
      <c r="C1347" t="str">
        <f>CONCATENATE("  &lt;Genotype hgvs=",CHAR(34),B1333,B1334,";",B1334,CHAR(34)," name=",CHAR(34),B1321,CHAR(34),"&gt; ")</f>
        <v xml:space="preserve">  &lt;Genotype hgvs="NC_000015.10:g.[78606381C&gt;T];[78606381C&gt;T]" name="C78606381T"&gt; </v>
      </c>
    </row>
    <row r="1348" spans="1:3" x14ac:dyDescent="0.25">
      <c r="A1348" s="6" t="s">
        <v>44</v>
      </c>
      <c r="B1348" s="27" t="s">
        <v>191</v>
      </c>
      <c r="C1348" t="s">
        <v>13</v>
      </c>
    </row>
    <row r="1349" spans="1:3" x14ac:dyDescent="0.25">
      <c r="A1349" s="6" t="s">
        <v>42</v>
      </c>
      <c r="B1349" s="27">
        <v>15.9</v>
      </c>
      <c r="C1349" t="s">
        <v>667</v>
      </c>
    </row>
    <row r="1350" spans="1:3" x14ac:dyDescent="0.25">
      <c r="A1350" s="6"/>
      <c r="B1350" s="27"/>
    </row>
    <row r="1351" spans="1:3" x14ac:dyDescent="0.25">
      <c r="A1351" s="5"/>
      <c r="B1351" s="27"/>
      <c r="C1351" t="str">
        <f>CONCATENATE("    ",B1347)</f>
        <v xml:space="preserve">    People with this variant have two copies of the [C78606381T](https://www.ncbi.nlm.nih.gov/projects/SNP/snp_ref.cgi?rs=12914385) variant. This substitution of a single nucleotide is known as a missense mutation.
</v>
      </c>
    </row>
    <row r="1352" spans="1:3" x14ac:dyDescent="0.25">
      <c r="A1352" s="6"/>
      <c r="B1352" s="27"/>
    </row>
    <row r="1353" spans="1:3" x14ac:dyDescent="0.25">
      <c r="A1353" s="6"/>
      <c r="B1353" s="27"/>
      <c r="C1353" t="s">
        <v>668</v>
      </c>
    </row>
    <row r="1354" spans="1:3" x14ac:dyDescent="0.25">
      <c r="A1354" s="6"/>
      <c r="B1354" s="27"/>
    </row>
    <row r="1355" spans="1:3" x14ac:dyDescent="0.25">
      <c r="A1355" s="6"/>
      <c r="B1355" s="27"/>
      <c r="C1355" t="str">
        <f>CONCATENATE("    ",B1348)</f>
        <v xml:space="preserve">    You are in the Moderate Loss of Function category. See below for more information.</v>
      </c>
    </row>
    <row r="1356" spans="1:3" x14ac:dyDescent="0.25">
      <c r="A1356" s="6"/>
      <c r="B1356" s="27"/>
    </row>
    <row r="1357" spans="1:3" x14ac:dyDescent="0.25">
      <c r="A1357" s="5"/>
      <c r="B1357" s="27"/>
      <c r="C1357" t="s">
        <v>669</v>
      </c>
    </row>
    <row r="1358" spans="1:3" x14ac:dyDescent="0.25">
      <c r="A1358" s="5"/>
      <c r="B1358" s="27"/>
    </row>
    <row r="1359" spans="1:3" x14ac:dyDescent="0.25">
      <c r="A1359" s="5"/>
      <c r="B1359" s="27"/>
      <c r="C1359" t="str">
        <f>CONCATENATE( "    &lt;piechart percentage=",B1349," /&gt;")</f>
        <v xml:space="preserve">    &lt;piechart percentage=15.9 /&gt;</v>
      </c>
    </row>
    <row r="1360" spans="1:3" x14ac:dyDescent="0.25">
      <c r="A1360" s="5"/>
      <c r="B1360" s="27"/>
      <c r="C1360" t="str">
        <f>"  &lt;/Genotype&gt;"</f>
        <v xml:space="preserve">  &lt;/Genotype&gt;</v>
      </c>
    </row>
    <row r="1361" spans="1:3" x14ac:dyDescent="0.25">
      <c r="A1361" s="5" t="s">
        <v>45</v>
      </c>
      <c r="B1361" s="27" t="str">
        <f>CONCATENATE("Your ",B1313," gene has no variants. A normal gene is referred to as a ",CHAR(34),"wild-type",CHAR(34)," gene.")</f>
        <v>Your CHRNA3 gene has no variants. A normal gene is referred to as a "wild-type" gene.</v>
      </c>
      <c r="C1361" t="str">
        <f>CONCATENATE("  &lt;Genotype hgvs=",CHAR(34),B1333,B1335,";",B1335,CHAR(34)," name=",CHAR(34),B1321,CHAR(34),"&gt; ")</f>
        <v xml:space="preserve">  &lt;Genotype hgvs="NC_000015.10:g.[78606381=];[78606381=]" name="C78606381T"&gt; </v>
      </c>
    </row>
    <row r="1362" spans="1:3" x14ac:dyDescent="0.25">
      <c r="A1362" s="6" t="s">
        <v>46</v>
      </c>
      <c r="B1362" s="27" t="s">
        <v>147</v>
      </c>
      <c r="C1362" t="s">
        <v>13</v>
      </c>
    </row>
    <row r="1363" spans="1:3" x14ac:dyDescent="0.25">
      <c r="A1363" s="6" t="s">
        <v>42</v>
      </c>
      <c r="B1363" s="27">
        <v>46.2</v>
      </c>
      <c r="C1363" t="s">
        <v>667</v>
      </c>
    </row>
    <row r="1364" spans="1:3" x14ac:dyDescent="0.25">
      <c r="A1364" s="5"/>
      <c r="B1364" s="27"/>
    </row>
    <row r="1365" spans="1:3" x14ac:dyDescent="0.25">
      <c r="A1365" s="6"/>
      <c r="B1365" s="27"/>
      <c r="C1365" t="str">
        <f>CONCATENATE("    ",B1361)</f>
        <v xml:space="preserve">    Your CHRNA3 gene has no variants. A normal gene is referred to as a "wild-type" gene.</v>
      </c>
    </row>
    <row r="1366" spans="1:3" x14ac:dyDescent="0.25">
      <c r="A1366" s="6"/>
      <c r="B1366" s="27"/>
    </row>
    <row r="1367" spans="1:3" x14ac:dyDescent="0.25">
      <c r="A1367" s="6"/>
      <c r="B1367" s="27"/>
      <c r="C1367" t="s">
        <v>668</v>
      </c>
    </row>
    <row r="1368" spans="1:3" x14ac:dyDescent="0.25">
      <c r="A1368" s="6"/>
      <c r="B1368" s="27"/>
    </row>
    <row r="1369" spans="1:3" x14ac:dyDescent="0.25">
      <c r="A1369" s="6"/>
      <c r="B1369" s="27"/>
      <c r="C1369" t="str">
        <f>CONCATENATE("    ",B1362)</f>
        <v xml:space="preserve">    This variant is not associated with increased risk.</v>
      </c>
    </row>
    <row r="1370" spans="1:3" x14ac:dyDescent="0.25">
      <c r="A1370" s="5"/>
      <c r="B1370" s="27"/>
    </row>
    <row r="1371" spans="1:3" x14ac:dyDescent="0.25">
      <c r="A1371" s="5"/>
      <c r="B1371" s="27"/>
      <c r="C1371" t="s">
        <v>669</v>
      </c>
    </row>
    <row r="1372" spans="1:3" x14ac:dyDescent="0.25">
      <c r="A1372" s="5"/>
      <c r="B1372" s="27"/>
    </row>
    <row r="1373" spans="1:3" x14ac:dyDescent="0.25">
      <c r="A1373" s="5"/>
      <c r="B1373" s="27"/>
      <c r="C1373" t="str">
        <f>CONCATENATE( "    &lt;piechart percentage=",B1363," /&gt;")</f>
        <v xml:space="preserve">    &lt;piechart percentage=46.2 /&gt;</v>
      </c>
    </row>
    <row r="1374" spans="1:3" x14ac:dyDescent="0.25">
      <c r="A1374" s="5"/>
      <c r="B1374" s="27"/>
      <c r="C1374" t="str">
        <f>"  &lt;/Genotype&gt;"</f>
        <v xml:space="preserve">  &lt;/Genotype&gt;</v>
      </c>
    </row>
    <row r="1375" spans="1:3" x14ac:dyDescent="0.25">
      <c r="A1375" s="5"/>
      <c r="B1375" s="27"/>
      <c r="C1375" t="str">
        <f>C1325</f>
        <v>&lt;# C645T  #&gt;</v>
      </c>
    </row>
    <row r="1376" spans="1:3" x14ac:dyDescent="0.25">
      <c r="A1376" s="5" t="s">
        <v>35</v>
      </c>
      <c r="B1376" s="1" t="s">
        <v>235</v>
      </c>
      <c r="C1376" t="str">
        <f>CONCATENATE("  &lt;Genotype hgvs=",CHAR(34),B1376,B1377,";",B1378,CHAR(34)," name=",CHAR(34),B1327,CHAR(34),"&gt; ")</f>
        <v xml:space="preserve">  &lt;Genotype hgvs="NC_000017.11:g.[30237328T&gt;C];[30237328=]" name="C645T "&gt; </v>
      </c>
    </row>
    <row r="1377" spans="1:3" x14ac:dyDescent="0.25">
      <c r="A1377" s="5" t="s">
        <v>36</v>
      </c>
      <c r="B1377" s="27" t="s">
        <v>255</v>
      </c>
    </row>
    <row r="1378" spans="1:3" x14ac:dyDescent="0.25">
      <c r="A1378" s="5" t="s">
        <v>27</v>
      </c>
      <c r="B1378" s="27" t="s">
        <v>256</v>
      </c>
      <c r="C1378" t="s">
        <v>667</v>
      </c>
    </row>
    <row r="1379" spans="1:3" x14ac:dyDescent="0.25">
      <c r="A1379" s="5" t="s">
        <v>40</v>
      </c>
      <c r="B1379" s="27" t="str">
        <f>CONCATENATE("People with this variant have one copy of the ",B1330," variant. This substitution of a single nucleotide is known as a missense mutation.")</f>
        <v>People with this variant have one copy of the [C645T](https://www.ncbi.nlm.nih.gov/clinvar/variation/17503/) variant. This substitution of a single nucleotide is known as a missense mutation.</v>
      </c>
      <c r="C1379" t="s">
        <v>13</v>
      </c>
    </row>
    <row r="1380" spans="1:3" x14ac:dyDescent="0.25">
      <c r="A1380" s="6" t="s">
        <v>41</v>
      </c>
      <c r="B1380" s="27" t="s">
        <v>216</v>
      </c>
      <c r="C1380" t="str">
        <f>CONCATENATE("    ",B1379)</f>
        <v xml:space="preserve">    People with this variant have one copy of the [C645T](https://www.ncbi.nlm.nih.gov/clinvar/variation/17503/) variant. This substitution of a single nucleotide is known as a missense mutation.</v>
      </c>
    </row>
    <row r="1381" spans="1:3" x14ac:dyDescent="0.25">
      <c r="A1381" s="6" t="s">
        <v>42</v>
      </c>
      <c r="B1381" s="27">
        <v>39.700000000000003</v>
      </c>
    </row>
    <row r="1382" spans="1:3" x14ac:dyDescent="0.25">
      <c r="A1382" s="5"/>
      <c r="B1382" s="27"/>
      <c r="C1382" t="s">
        <v>668</v>
      </c>
    </row>
    <row r="1383" spans="1:3" x14ac:dyDescent="0.25">
      <c r="A1383" s="6"/>
      <c r="B1383" s="27"/>
    </row>
    <row r="1384" spans="1:3" x14ac:dyDescent="0.25">
      <c r="A1384" s="6"/>
      <c r="B1384" s="27"/>
      <c r="C1384" t="str">
        <f>CONCATENATE("    ",B1380)</f>
        <v xml:space="preserve">    You are in the Mild Loss of Function category. See below for more information.</v>
      </c>
    </row>
    <row r="1385" spans="1:3" x14ac:dyDescent="0.25">
      <c r="A1385" s="6"/>
      <c r="B1385" s="27"/>
    </row>
    <row r="1386" spans="1:3" x14ac:dyDescent="0.25">
      <c r="A1386" s="6"/>
      <c r="B1386" s="27"/>
      <c r="C1386" t="s">
        <v>669</v>
      </c>
    </row>
    <row r="1387" spans="1:3" x14ac:dyDescent="0.25">
      <c r="A1387" s="5"/>
      <c r="B1387" s="27"/>
    </row>
    <row r="1388" spans="1:3" x14ac:dyDescent="0.25">
      <c r="A1388" s="5"/>
      <c r="B1388" s="27"/>
      <c r="C1388" t="str">
        <f>CONCATENATE( "    &lt;piechart percentage=",B1381," /&gt;")</f>
        <v xml:space="preserve">    &lt;piechart percentage=39.7 /&gt;</v>
      </c>
    </row>
    <row r="1389" spans="1:3" x14ac:dyDescent="0.25">
      <c r="A1389" s="5"/>
      <c r="B1389" s="27"/>
      <c r="C1389" t="str">
        <f>"  &lt;/Genotype&gt;"</f>
        <v xml:space="preserve">  &lt;/Genotype&gt;</v>
      </c>
    </row>
    <row r="1390" spans="1:3" x14ac:dyDescent="0.25">
      <c r="A1390" s="5" t="s">
        <v>43</v>
      </c>
      <c r="B1390" s="27" t="str">
        <f>CONCATENATE("People with this variant have two copies of the ",B1330," variant. This substitution of a single nucleotide is known as a missense mutation.")</f>
        <v>People with this variant have two copies of the [C645T](https://www.ncbi.nlm.nih.gov/clinvar/variation/17503/) variant. This substitution of a single nucleotide is known as a missense mutation.</v>
      </c>
      <c r="C1390" t="str">
        <f>CONCATENATE("  &lt;Genotype hgvs=",CHAR(34),B1376,B1377,";",B1377,CHAR(34)," name=",CHAR(34),B1327,CHAR(34),"&gt; ")</f>
        <v xml:space="preserve">  &lt;Genotype hgvs="NC_000017.11:g.[30237328T&gt;C];[30237328T&gt;C]" name="C645T "&gt; </v>
      </c>
    </row>
    <row r="1391" spans="1:3" x14ac:dyDescent="0.25">
      <c r="A1391" s="6" t="s">
        <v>44</v>
      </c>
      <c r="B1391" s="27" t="s">
        <v>191</v>
      </c>
      <c r="C1391" t="s">
        <v>13</v>
      </c>
    </row>
    <row r="1392" spans="1:3" x14ac:dyDescent="0.25">
      <c r="A1392" s="6" t="s">
        <v>42</v>
      </c>
      <c r="B1392" s="27">
        <v>42.9</v>
      </c>
      <c r="C1392" t="s">
        <v>667</v>
      </c>
    </row>
    <row r="1393" spans="1:3" x14ac:dyDescent="0.25">
      <c r="A1393" s="6"/>
      <c r="B1393" s="27"/>
    </row>
    <row r="1394" spans="1:3" x14ac:dyDescent="0.25">
      <c r="A1394" s="5"/>
      <c r="B1394" s="27"/>
      <c r="C1394" t="str">
        <f>CONCATENATE("    ",B1390)</f>
        <v xml:space="preserve">    People with this variant have two copies of the [C645T](https://www.ncbi.nlm.nih.gov/clinvar/variation/17503/) variant. This substitution of a single nucleotide is known as a missense mutation.</v>
      </c>
    </row>
    <row r="1395" spans="1:3" x14ac:dyDescent="0.25">
      <c r="A1395" s="6"/>
      <c r="B1395" s="27"/>
    </row>
    <row r="1396" spans="1:3" x14ac:dyDescent="0.25">
      <c r="A1396" s="6"/>
      <c r="B1396" s="27"/>
      <c r="C1396" t="s">
        <v>668</v>
      </c>
    </row>
    <row r="1397" spans="1:3" x14ac:dyDescent="0.25">
      <c r="A1397" s="6"/>
      <c r="B1397" s="27"/>
    </row>
    <row r="1398" spans="1:3" x14ac:dyDescent="0.25">
      <c r="A1398" s="6"/>
      <c r="B1398" s="27"/>
      <c r="C1398" t="str">
        <f>CONCATENATE("    ",B1391)</f>
        <v xml:space="preserve">    You are in the Moderate Loss of Function category. See below for more information.</v>
      </c>
    </row>
    <row r="1399" spans="1:3" x14ac:dyDescent="0.25">
      <c r="A1399" s="6"/>
      <c r="B1399" s="27"/>
    </row>
    <row r="1400" spans="1:3" x14ac:dyDescent="0.25">
      <c r="A1400" s="5"/>
      <c r="B1400" s="27"/>
      <c r="C1400" t="s">
        <v>669</v>
      </c>
    </row>
    <row r="1401" spans="1:3" x14ac:dyDescent="0.25">
      <c r="A1401" s="5"/>
      <c r="B1401" s="27"/>
    </row>
    <row r="1402" spans="1:3" x14ac:dyDescent="0.25">
      <c r="A1402" s="5"/>
      <c r="B1402" s="27"/>
      <c r="C1402" t="str">
        <f>CONCATENATE( "    &lt;piechart percentage=",B1392," /&gt;")</f>
        <v xml:space="preserve">    &lt;piechart percentage=42.9 /&gt;</v>
      </c>
    </row>
    <row r="1403" spans="1:3" x14ac:dyDescent="0.25">
      <c r="A1403" s="5"/>
      <c r="B1403" s="27"/>
      <c r="C1403" t="str">
        <f>"  &lt;/Genotype&gt;"</f>
        <v xml:space="preserve">  &lt;/Genotype&gt;</v>
      </c>
    </row>
    <row r="1404" spans="1:3" x14ac:dyDescent="0.25">
      <c r="A1404" s="5" t="s">
        <v>45</v>
      </c>
      <c r="B1404" s="27" t="str">
        <f>CONCATENATE("Your ",B1313," gene has no variants. A normal gene is referred to as a ",CHAR(34),"wild-type",CHAR(34)," gene.")</f>
        <v>Your CHRNA3 gene has no variants. A normal gene is referred to as a "wild-type" gene.</v>
      </c>
      <c r="C1404" t="str">
        <f>CONCATENATE("  &lt;Genotype hgvs=",CHAR(34),B1376,B1378,";",B1378,CHAR(34)," name=",CHAR(34),B1327,CHAR(34),"&gt; ")</f>
        <v xml:space="preserve">  &lt;Genotype hgvs="NC_000017.11:g.[30237328=];[30237328=]" name="C645T "&gt; </v>
      </c>
    </row>
    <row r="1405" spans="1:3" x14ac:dyDescent="0.25">
      <c r="A1405" s="6" t="s">
        <v>46</v>
      </c>
      <c r="B1405" s="27" t="s">
        <v>147</v>
      </c>
      <c r="C1405" t="s">
        <v>13</v>
      </c>
    </row>
    <row r="1406" spans="1:3" x14ac:dyDescent="0.25">
      <c r="A1406" s="6" t="s">
        <v>42</v>
      </c>
      <c r="B1406" s="27">
        <v>17.399999999999999</v>
      </c>
      <c r="C1406" t="s">
        <v>667</v>
      </c>
    </row>
    <row r="1407" spans="1:3" x14ac:dyDescent="0.25">
      <c r="A1407" s="5"/>
      <c r="B1407" s="27"/>
    </row>
    <row r="1408" spans="1:3" x14ac:dyDescent="0.25">
      <c r="A1408" s="6"/>
      <c r="B1408" s="27"/>
      <c r="C1408" t="str">
        <f>CONCATENATE("    ",B1404)</f>
        <v xml:space="preserve">    Your CHRNA3 gene has no variants. A normal gene is referred to as a "wild-type" gene.</v>
      </c>
    </row>
    <row r="1409" spans="1:3" x14ac:dyDescent="0.25">
      <c r="A1409" s="6"/>
      <c r="B1409" s="27"/>
    </row>
    <row r="1410" spans="1:3" x14ac:dyDescent="0.25">
      <c r="A1410" s="6"/>
      <c r="B1410" s="27"/>
      <c r="C1410" t="s">
        <v>668</v>
      </c>
    </row>
    <row r="1411" spans="1:3" x14ac:dyDescent="0.25">
      <c r="A1411" s="6"/>
      <c r="B1411" s="27"/>
    </row>
    <row r="1412" spans="1:3" x14ac:dyDescent="0.25">
      <c r="A1412" s="6"/>
      <c r="B1412" s="27"/>
      <c r="C1412" t="str">
        <f>CONCATENATE("    ",B1405)</f>
        <v xml:space="preserve">    This variant is not associated with increased risk.</v>
      </c>
    </row>
    <row r="1413" spans="1:3" x14ac:dyDescent="0.25">
      <c r="A1413" s="5"/>
      <c r="B1413" s="27"/>
    </row>
    <row r="1414" spans="1:3" x14ac:dyDescent="0.25">
      <c r="A1414" s="5"/>
      <c r="B1414" s="27"/>
      <c r="C1414" t="s">
        <v>669</v>
      </c>
    </row>
    <row r="1415" spans="1:3" x14ac:dyDescent="0.25">
      <c r="A1415" s="5"/>
      <c r="B1415" s="27"/>
    </row>
    <row r="1416" spans="1:3" x14ac:dyDescent="0.25">
      <c r="A1416" s="5"/>
      <c r="B1416" s="27"/>
      <c r="C1416" t="str">
        <f>CONCATENATE( "    &lt;piechart percentage=",B1406," /&gt;")</f>
        <v xml:space="preserve">    &lt;piechart percentage=17.4 /&gt;</v>
      </c>
    </row>
    <row r="1417" spans="1:3" x14ac:dyDescent="0.25">
      <c r="A1417" s="5"/>
      <c r="B1417" s="27"/>
      <c r="C1417" t="str">
        <f>"  &lt;/Genotype&gt;"</f>
        <v xml:space="preserve">  &lt;/Genotype&gt;</v>
      </c>
    </row>
    <row r="1418" spans="1:3" x14ac:dyDescent="0.25">
      <c r="A1418" s="5" t="s">
        <v>47</v>
      </c>
      <c r="B1418" s="27" t="str">
        <f>CONCATENATE("Your ",B1313," gene has an unknown variant.")</f>
        <v>Your CHRNA3 gene has an unknown variant.</v>
      </c>
      <c r="C1418" t="str">
        <f>CONCATENATE("  &lt;Genotype hgvs=",CHAR(34),"unknown",CHAR(34),"&gt; ")</f>
        <v xml:space="preserve">  &lt;Genotype hgvs="unknown"&gt; </v>
      </c>
    </row>
    <row r="1419" spans="1:3" x14ac:dyDescent="0.25">
      <c r="A1419" s="6" t="s">
        <v>47</v>
      </c>
      <c r="B1419" s="27" t="s">
        <v>149</v>
      </c>
      <c r="C1419" t="s">
        <v>13</v>
      </c>
    </row>
    <row r="1420" spans="1:3" x14ac:dyDescent="0.25">
      <c r="A1420" s="6" t="s">
        <v>42</v>
      </c>
      <c r="B1420" s="27"/>
      <c r="C1420" t="s">
        <v>667</v>
      </c>
    </row>
    <row r="1421" spans="1:3" x14ac:dyDescent="0.25">
      <c r="A1421" s="6"/>
      <c r="B1421" s="27"/>
    </row>
    <row r="1422" spans="1:3" x14ac:dyDescent="0.25">
      <c r="A1422" s="6"/>
      <c r="B1422" s="27"/>
      <c r="C1422" t="str">
        <f>CONCATENATE("    ",B1418)</f>
        <v xml:space="preserve">    Your CHRNA3 gene has an unknown variant.</v>
      </c>
    </row>
    <row r="1423" spans="1:3" x14ac:dyDescent="0.25">
      <c r="A1423" s="6"/>
      <c r="B1423" s="27"/>
    </row>
    <row r="1424" spans="1:3" x14ac:dyDescent="0.25">
      <c r="A1424" s="6"/>
      <c r="B1424" s="27"/>
      <c r="C1424" t="s">
        <v>668</v>
      </c>
    </row>
    <row r="1425" spans="1:3" x14ac:dyDescent="0.25">
      <c r="A1425" s="6"/>
      <c r="B1425" s="27"/>
    </row>
    <row r="1426" spans="1:3" x14ac:dyDescent="0.25">
      <c r="A1426" s="5"/>
      <c r="B1426" s="27"/>
      <c r="C1426" t="str">
        <f>CONCATENATE("    ",B1419)</f>
        <v xml:space="preserve">    The effect is unknown.</v>
      </c>
    </row>
    <row r="1427" spans="1:3" x14ac:dyDescent="0.25">
      <c r="A1427" s="6"/>
      <c r="B1427" s="27"/>
    </row>
    <row r="1428" spans="1:3" x14ac:dyDescent="0.25">
      <c r="A1428" s="5"/>
      <c r="B1428" s="27"/>
      <c r="C1428" t="s">
        <v>669</v>
      </c>
    </row>
    <row r="1429" spans="1:3" x14ac:dyDescent="0.25">
      <c r="A1429" s="5"/>
      <c r="B1429" s="27"/>
    </row>
    <row r="1430" spans="1:3" x14ac:dyDescent="0.25">
      <c r="A1430" s="5"/>
      <c r="B1430" s="27"/>
      <c r="C1430" t="str">
        <f>CONCATENATE( "    &lt;piechart percentage=",B1420," /&gt;")</f>
        <v xml:space="preserve">    &lt;piechart percentage= /&gt;</v>
      </c>
    </row>
    <row r="1431" spans="1:3" x14ac:dyDescent="0.25">
      <c r="A1431" s="5"/>
      <c r="B1431" s="27"/>
      <c r="C1431" t="str">
        <f>"  &lt;/Genotype&gt;"</f>
        <v xml:space="preserve">  &lt;/Genotype&gt;</v>
      </c>
    </row>
    <row r="1432" spans="1:3" x14ac:dyDescent="0.25">
      <c r="A1432" s="5" t="s">
        <v>45</v>
      </c>
      <c r="B1432" s="27" t="str">
        <f>CONCATENATE("Your ",B1313," gene has no variants. A normal gene is referred to as a ",CHAR(34),"wild-type",CHAR(34)," gene.")</f>
        <v>Your CHRNA3 gene has no variants. A normal gene is referred to as a "wild-type" gene.</v>
      </c>
      <c r="C1432" t="str">
        <f>CONCATENATE("  &lt;Genotype hgvs=",CHAR(34),"wild-type",CHAR(34),"&gt;")</f>
        <v xml:space="preserve">  &lt;Genotype hgvs="wild-type"&gt;</v>
      </c>
    </row>
    <row r="1433" spans="1:3" x14ac:dyDescent="0.25">
      <c r="A1433" s="6" t="s">
        <v>46</v>
      </c>
      <c r="B1433" s="27" t="s">
        <v>217</v>
      </c>
      <c r="C1433" t="s">
        <v>13</v>
      </c>
    </row>
    <row r="1434" spans="1:3" x14ac:dyDescent="0.25">
      <c r="A1434" s="6" t="s">
        <v>42</v>
      </c>
      <c r="B1434" s="27"/>
      <c r="C1434" t="s">
        <v>667</v>
      </c>
    </row>
    <row r="1435" spans="1:3" x14ac:dyDescent="0.25">
      <c r="A1435" s="6"/>
      <c r="B1435" s="27"/>
    </row>
    <row r="1436" spans="1:3" x14ac:dyDescent="0.25">
      <c r="A1436" s="6"/>
      <c r="B1436" s="27"/>
      <c r="C1436" t="str">
        <f>CONCATENATE("    ",B1432)</f>
        <v xml:space="preserve">    Your CHRNA3 gene has no variants. A normal gene is referred to as a "wild-type" gene.</v>
      </c>
    </row>
    <row r="1437" spans="1:3" x14ac:dyDescent="0.25">
      <c r="A1437" s="6"/>
      <c r="B1437" s="27"/>
    </row>
    <row r="1438" spans="1:3" x14ac:dyDescent="0.25">
      <c r="A1438" s="6"/>
      <c r="B1438" s="27"/>
      <c r="C1438" t="s">
        <v>668</v>
      </c>
    </row>
    <row r="1439" spans="1:3" x14ac:dyDescent="0.25">
      <c r="A1439" s="6"/>
      <c r="B1439" s="27"/>
    </row>
    <row r="1440" spans="1:3" x14ac:dyDescent="0.25">
      <c r="A1440" s="6"/>
      <c r="B1440" s="27"/>
      <c r="C1440" t="str">
        <f>CONCATENATE("    ",B1433)</f>
        <v xml:space="preserve">    Your variant is not associated with any loss of function.</v>
      </c>
    </row>
    <row r="1441" spans="1:3" x14ac:dyDescent="0.25">
      <c r="A1441" s="6"/>
      <c r="B1441" s="27"/>
    </row>
    <row r="1442" spans="1:3" x14ac:dyDescent="0.25">
      <c r="A1442" s="6"/>
      <c r="B1442" s="27"/>
      <c r="C1442" t="s">
        <v>669</v>
      </c>
    </row>
    <row r="1443" spans="1:3" x14ac:dyDescent="0.25">
      <c r="A1443" s="5"/>
      <c r="B1443" s="27"/>
    </row>
    <row r="1444" spans="1:3" x14ac:dyDescent="0.25">
      <c r="A1444" s="6"/>
      <c r="B1444" s="27"/>
      <c r="C1444" t="str">
        <f>CONCATENATE( "    &lt;piechart percentage=",B1434," /&gt;")</f>
        <v xml:space="preserve">    &lt;piechart percentage= /&gt;</v>
      </c>
    </row>
    <row r="1445" spans="1:3" x14ac:dyDescent="0.25">
      <c r="A1445" s="6"/>
      <c r="B1445" s="27"/>
      <c r="C1445" t="str">
        <f>"  &lt;/Genotype&gt;"</f>
        <v xml:space="preserve">  &lt;/Genotype&gt;</v>
      </c>
    </row>
    <row r="1446" spans="1:3" x14ac:dyDescent="0.25">
      <c r="A1446" s="6"/>
      <c r="B1446" s="27"/>
      <c r="C1446" t="str">
        <f>"&lt;/GeneAnalysis&gt;"</f>
        <v>&lt;/GeneAnalysis&gt;</v>
      </c>
    </row>
    <row r="1447" spans="1:3" s="33" customFormat="1" x14ac:dyDescent="0.25"/>
    <row r="1448" spans="1:3" s="33" customFormat="1" x14ac:dyDescent="0.25">
      <c r="A1448" s="34"/>
      <c r="B1448" s="32"/>
    </row>
    <row r="1449" spans="1:3" x14ac:dyDescent="0.25">
      <c r="A1449" s="6" t="s">
        <v>4</v>
      </c>
      <c r="B1449" s="27" t="s">
        <v>335</v>
      </c>
      <c r="C1449" t="str">
        <f>CONCATENATE("&lt;GeneAnalysis gene=",CHAR(34),B1449,CHAR(34)," interval=",CHAR(34),B1450,CHAR(34),"&gt; ")</f>
        <v xml:space="preserve">&lt;GeneAnalysis gene="CHRNA3" interval="NC_000015.10:g.78593052_78621295"&gt; </v>
      </c>
    </row>
    <row r="1450" spans="1:3" x14ac:dyDescent="0.25">
      <c r="A1450" s="6" t="s">
        <v>23</v>
      </c>
      <c r="B1450" s="27" t="s">
        <v>336</v>
      </c>
    </row>
    <row r="1451" spans="1:3" x14ac:dyDescent="0.25">
      <c r="A1451" s="6" t="s">
        <v>24</v>
      </c>
      <c r="B1451" s="27" t="s">
        <v>332</v>
      </c>
      <c r="C1451" t="str">
        <f>CONCATENATE("# What are some common mutations of ",B1449,"?")</f>
        <v># What are some common mutations of CHRNA3?</v>
      </c>
    </row>
    <row r="1452" spans="1:3" x14ac:dyDescent="0.25">
      <c r="A1452" s="6" t="s">
        <v>20</v>
      </c>
      <c r="B1452" s="27" t="s">
        <v>21</v>
      </c>
      <c r="C1452" t="s">
        <v>13</v>
      </c>
    </row>
    <row r="1453" spans="1:3" x14ac:dyDescent="0.25">
      <c r="B1453" s="27"/>
      <c r="C1453" t="str">
        <f>CONCATENATE("There are ",B1451," well-known variants in ",B1449,": ",B1460," and ",B1466,".")</f>
        <v>There are two well-known variants in CHRNA3: [C78606381T](https://www.ncbi.nlm.nih.gov/projects/SNP/snp_ref.cgi?rs=12914385) and [C645T](https://www.ncbi.nlm.nih.gov/clinvar/variation/17503/).</v>
      </c>
    </row>
    <row r="1454" spans="1:3" x14ac:dyDescent="0.25">
      <c r="B1454" s="27"/>
    </row>
    <row r="1455" spans="1:3" x14ac:dyDescent="0.25">
      <c r="A1455" s="6"/>
      <c r="B1455" s="27"/>
      <c r="C1455" t="str">
        <f>CONCATENATE("&lt;# ",B1457," #&gt;")</f>
        <v>&lt;# C78606381T #&gt;</v>
      </c>
    </row>
    <row r="1456" spans="1:3" x14ac:dyDescent="0.25">
      <c r="A1456" s="6" t="s">
        <v>25</v>
      </c>
      <c r="B1456" s="1" t="s">
        <v>337</v>
      </c>
      <c r="C1456" t="str">
        <f>CONCATENATE("  &lt;Variant hgvs=",CHAR(34),B1456,CHAR(34)," name=",CHAR(34),B1457,CHAR(34),"&gt; ")</f>
        <v xml:space="preserve">  &lt;Variant hgvs="NC_000015.10:g.78606381C&gt;T" name="C78606381T"&gt; </v>
      </c>
    </row>
    <row r="1457" spans="1:3" x14ac:dyDescent="0.25">
      <c r="A1457" s="5" t="s">
        <v>26</v>
      </c>
      <c r="B1457" s="30" t="s">
        <v>339</v>
      </c>
    </row>
    <row r="1458" spans="1:3" x14ac:dyDescent="0.25">
      <c r="A1458" s="5" t="s">
        <v>27</v>
      </c>
      <c r="B1458" s="27" t="s">
        <v>207</v>
      </c>
      <c r="C1458" t="str">
        <f>CONCATENATE("    This variant is a change at a specific point in the ",B1449," gene from ",B1458," to ",B1459," resulting in incorrect ",B1452,"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459" spans="1:3" x14ac:dyDescent="0.25">
      <c r="A1459" s="5" t="s">
        <v>28</v>
      </c>
      <c r="B1459" s="27" t="s">
        <v>33</v>
      </c>
      <c r="C1459" t="s">
        <v>13</v>
      </c>
    </row>
    <row r="1460" spans="1:3" x14ac:dyDescent="0.25">
      <c r="A1460" s="5" t="s">
        <v>36</v>
      </c>
      <c r="B1460" s="30" t="s">
        <v>341</v>
      </c>
      <c r="C1460" t="str">
        <f>"  &lt;/Variant&gt;"</f>
        <v xml:space="preserve">  &lt;/Variant&gt;</v>
      </c>
    </row>
    <row r="1461" spans="1:3" x14ac:dyDescent="0.25">
      <c r="B1461" s="27"/>
      <c r="C1461" t="str">
        <f>CONCATENATE("&lt;# ",B1463," #&gt;")</f>
        <v>&lt;# C645T  #&gt;</v>
      </c>
    </row>
    <row r="1462" spans="1:3" x14ac:dyDescent="0.25">
      <c r="A1462" s="6" t="s">
        <v>25</v>
      </c>
      <c r="B1462" s="1" t="s">
        <v>338</v>
      </c>
      <c r="C1462" t="str">
        <f>CONCATENATE("  &lt;Variant hgvs=",CHAR(34),B1462,CHAR(34)," name=",CHAR(34),B1463,CHAR(34),"&gt; ")</f>
        <v xml:space="preserve">  &lt;Variant hgvs="NC_000015.10:g.78601997G&gt;A" name="C645T "&gt; </v>
      </c>
    </row>
    <row r="1463" spans="1:3" x14ac:dyDescent="0.25">
      <c r="A1463" s="5" t="s">
        <v>26</v>
      </c>
      <c r="B1463" s="30" t="s">
        <v>340</v>
      </c>
    </row>
    <row r="1464" spans="1:3" x14ac:dyDescent="0.25">
      <c r="A1464" s="5" t="s">
        <v>27</v>
      </c>
      <c r="B1464" s="27" t="s">
        <v>34</v>
      </c>
      <c r="C1464" t="str">
        <f>CONCATENATE("    This variant is a change at a specific point in the ",B1449," gene from ",B1464," to ",B1465," resulting in incorrect ",B1452,"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465" spans="1:3" x14ac:dyDescent="0.25">
      <c r="A1465" s="5" t="s">
        <v>28</v>
      </c>
      <c r="B1465" s="27" t="s">
        <v>61</v>
      </c>
    </row>
    <row r="1466" spans="1:3" x14ac:dyDescent="0.25">
      <c r="A1466" s="6" t="s">
        <v>36</v>
      </c>
      <c r="B1466" s="30" t="s">
        <v>351</v>
      </c>
      <c r="C1466" t="str">
        <f>"  &lt;/Variant&gt;"</f>
        <v xml:space="preserve">  &lt;/Variant&gt;</v>
      </c>
    </row>
    <row r="1467" spans="1:3" s="33" customFormat="1" x14ac:dyDescent="0.25">
      <c r="A1467" s="31"/>
      <c r="B1467" s="32"/>
    </row>
    <row r="1468" spans="1:3" s="33" customFormat="1" x14ac:dyDescent="0.25">
      <c r="A1468" s="31"/>
      <c r="B1468" s="32"/>
      <c r="C1468" t="str">
        <f>C1455</f>
        <v>&lt;# C78606381T #&gt;</v>
      </c>
    </row>
    <row r="1469" spans="1:3" x14ac:dyDescent="0.25">
      <c r="A1469" s="5" t="s">
        <v>35</v>
      </c>
      <c r="B1469" s="40" t="s">
        <v>342</v>
      </c>
      <c r="C1469" t="str">
        <f>CONCATENATE("  &lt;Genotype hgvs=",CHAR(34),B1469,B1470,";",B1471,CHAR(34)," name=",CHAR(34),B1457,CHAR(34),"&gt; ")</f>
        <v xml:space="preserve">  &lt;Genotype hgvs="NC_000015.10:g.[78606381C&gt;T];[78606381=]" name="C78606381T"&gt; </v>
      </c>
    </row>
    <row r="1470" spans="1:3" x14ac:dyDescent="0.25">
      <c r="A1470" s="5" t="s">
        <v>36</v>
      </c>
      <c r="B1470" s="27" t="s">
        <v>343</v>
      </c>
    </row>
    <row r="1471" spans="1:3" x14ac:dyDescent="0.25">
      <c r="A1471" s="5" t="s">
        <v>27</v>
      </c>
      <c r="B1471" s="27" t="s">
        <v>344</v>
      </c>
      <c r="C1471" t="s">
        <v>667</v>
      </c>
    </row>
    <row r="1472" spans="1:3" x14ac:dyDescent="0.25">
      <c r="A1472" s="5" t="s">
        <v>40</v>
      </c>
      <c r="B1472" s="27" t="str">
        <f>CONCATENATE("People with this variant have one copy of the ",B1460,"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472" t="s">
        <v>13</v>
      </c>
    </row>
    <row r="1473" spans="1:3" x14ac:dyDescent="0.25">
      <c r="A1473" s="6" t="s">
        <v>41</v>
      </c>
      <c r="B1473" s="27" t="s">
        <v>216</v>
      </c>
      <c r="C1473" t="str">
        <f>CONCATENATE("    ",B1472)</f>
        <v xml:space="preserve">    People with this variant have one copy of the [C78606381T](https://www.ncbi.nlm.nih.gov/projects/SNP/snp_ref.cgi?rs=12914385) variant. This substitution of a single nucleotide is known as a missense mutation.</v>
      </c>
    </row>
    <row r="1474" spans="1:3" x14ac:dyDescent="0.25">
      <c r="A1474" s="6" t="s">
        <v>42</v>
      </c>
      <c r="B1474" s="27">
        <v>37.9</v>
      </c>
    </row>
    <row r="1475" spans="1:3" x14ac:dyDescent="0.25">
      <c r="A1475" s="5"/>
      <c r="B1475" s="27"/>
      <c r="C1475" t="s">
        <v>668</v>
      </c>
    </row>
    <row r="1476" spans="1:3" x14ac:dyDescent="0.25">
      <c r="A1476" s="6"/>
      <c r="B1476" s="27"/>
    </row>
    <row r="1477" spans="1:3" x14ac:dyDescent="0.25">
      <c r="A1477" s="6"/>
      <c r="B1477" s="27"/>
      <c r="C1477" t="str">
        <f>CONCATENATE("    ",B1473)</f>
        <v xml:space="preserve">    You are in the Mild Loss of Function category. See below for more information.</v>
      </c>
    </row>
    <row r="1478" spans="1:3" x14ac:dyDescent="0.25">
      <c r="A1478" s="6"/>
      <c r="B1478" s="27"/>
    </row>
    <row r="1479" spans="1:3" x14ac:dyDescent="0.25">
      <c r="A1479" s="6"/>
      <c r="B1479" s="27"/>
      <c r="C1479" t="s">
        <v>669</v>
      </c>
    </row>
    <row r="1480" spans="1:3" x14ac:dyDescent="0.25">
      <c r="A1480" s="5"/>
      <c r="B1480" s="27"/>
    </row>
    <row r="1481" spans="1:3" x14ac:dyDescent="0.25">
      <c r="A1481" s="5"/>
      <c r="B1481" s="27"/>
      <c r="C1481" t="str">
        <f>CONCATENATE( "    &lt;piechart percentage=",B1474," /&gt;")</f>
        <v xml:space="preserve">    &lt;piechart percentage=37.9 /&gt;</v>
      </c>
    </row>
    <row r="1482" spans="1:3" x14ac:dyDescent="0.25">
      <c r="A1482" s="5"/>
      <c r="B1482" s="27"/>
      <c r="C1482" t="str">
        <f>"  &lt;/Genotype&gt;"</f>
        <v xml:space="preserve">  &lt;/Genotype&gt;</v>
      </c>
    </row>
    <row r="1483" spans="1:3" x14ac:dyDescent="0.25">
      <c r="A1483" s="5" t="s">
        <v>43</v>
      </c>
      <c r="B1483" s="27" t="s">
        <v>345</v>
      </c>
      <c r="C1483" t="str">
        <f>CONCATENATE("  &lt;Genotype hgvs=",CHAR(34),B1469,B1470,";",B1470,CHAR(34)," name=",CHAR(34),B1457,CHAR(34),"&gt; ")</f>
        <v xml:space="preserve">  &lt;Genotype hgvs="NC_000015.10:g.[78606381C&gt;T];[78606381C&gt;T]" name="C78606381T"&gt; </v>
      </c>
    </row>
    <row r="1484" spans="1:3" x14ac:dyDescent="0.25">
      <c r="A1484" s="6" t="s">
        <v>44</v>
      </c>
      <c r="B1484" s="27" t="s">
        <v>191</v>
      </c>
      <c r="C1484" t="s">
        <v>13</v>
      </c>
    </row>
    <row r="1485" spans="1:3" x14ac:dyDescent="0.25">
      <c r="A1485" s="6" t="s">
        <v>42</v>
      </c>
      <c r="B1485" s="27">
        <v>15.9</v>
      </c>
      <c r="C1485" t="s">
        <v>667</v>
      </c>
    </row>
    <row r="1486" spans="1:3" x14ac:dyDescent="0.25">
      <c r="A1486" s="6"/>
      <c r="B1486" s="27"/>
    </row>
    <row r="1487" spans="1:3" x14ac:dyDescent="0.25">
      <c r="A1487" s="5"/>
      <c r="B1487" s="27"/>
      <c r="C1487" t="str">
        <f>CONCATENATE("    ",B1483)</f>
        <v xml:space="preserve">    People with this variant have two copies of the [C78606381T](https://www.ncbi.nlm.nih.gov/projects/SNP/snp_ref.cgi?rs=12914385) variant. This substitution of a single nucleotide is known as a missense mutation.
</v>
      </c>
    </row>
    <row r="1488" spans="1:3" x14ac:dyDescent="0.25">
      <c r="A1488" s="6"/>
      <c r="B1488" s="27"/>
    </row>
    <row r="1489" spans="1:3" x14ac:dyDescent="0.25">
      <c r="A1489" s="6"/>
      <c r="B1489" s="27"/>
      <c r="C1489" t="s">
        <v>668</v>
      </c>
    </row>
    <row r="1490" spans="1:3" x14ac:dyDescent="0.25">
      <c r="A1490" s="6"/>
      <c r="B1490" s="27"/>
    </row>
    <row r="1491" spans="1:3" x14ac:dyDescent="0.25">
      <c r="A1491" s="6"/>
      <c r="B1491" s="27"/>
      <c r="C1491" t="str">
        <f>CONCATENATE("    ",B1484)</f>
        <v xml:space="preserve">    You are in the Moderate Loss of Function category. See below for more information.</v>
      </c>
    </row>
    <row r="1492" spans="1:3" x14ac:dyDescent="0.25">
      <c r="A1492" s="6"/>
      <c r="B1492" s="27"/>
    </row>
    <row r="1493" spans="1:3" x14ac:dyDescent="0.25">
      <c r="A1493" s="5"/>
      <c r="B1493" s="27"/>
      <c r="C1493" t="s">
        <v>669</v>
      </c>
    </row>
    <row r="1494" spans="1:3" x14ac:dyDescent="0.25">
      <c r="A1494" s="5"/>
      <c r="B1494" s="27"/>
    </row>
    <row r="1495" spans="1:3" x14ac:dyDescent="0.25">
      <c r="A1495" s="5"/>
      <c r="B1495" s="27"/>
      <c r="C1495" t="str">
        <f>CONCATENATE( "    &lt;piechart percentage=",B1485," /&gt;")</f>
        <v xml:space="preserve">    &lt;piechart percentage=15.9 /&gt;</v>
      </c>
    </row>
    <row r="1496" spans="1:3" x14ac:dyDescent="0.25">
      <c r="A1496" s="5"/>
      <c r="B1496" s="27"/>
      <c r="C1496" t="str">
        <f>"  &lt;/Genotype&gt;"</f>
        <v xml:space="preserve">  &lt;/Genotype&gt;</v>
      </c>
    </row>
    <row r="1497" spans="1:3" x14ac:dyDescent="0.25">
      <c r="A1497" s="5" t="s">
        <v>45</v>
      </c>
      <c r="B1497" s="27" t="str">
        <f>CONCATENATE("Your ",B1449," gene has no variants. A normal gene is referred to as a ",CHAR(34),"wild-type",CHAR(34)," gene.")</f>
        <v>Your CHRNA3 gene has no variants. A normal gene is referred to as a "wild-type" gene.</v>
      </c>
      <c r="C1497" t="str">
        <f>CONCATENATE("  &lt;Genotype hgvs=",CHAR(34),B1469,B1471,";",B1471,CHAR(34)," name=",CHAR(34),B1457,CHAR(34),"&gt; ")</f>
        <v xml:space="preserve">  &lt;Genotype hgvs="NC_000015.10:g.[78606381=];[78606381=]" name="C78606381T"&gt; </v>
      </c>
    </row>
    <row r="1498" spans="1:3" x14ac:dyDescent="0.25">
      <c r="A1498" s="6" t="s">
        <v>46</v>
      </c>
      <c r="B1498" s="27" t="s">
        <v>147</v>
      </c>
      <c r="C1498" t="s">
        <v>13</v>
      </c>
    </row>
    <row r="1499" spans="1:3" x14ac:dyDescent="0.25">
      <c r="A1499" s="6" t="s">
        <v>42</v>
      </c>
      <c r="B1499" s="27">
        <v>46.2</v>
      </c>
      <c r="C1499" t="s">
        <v>667</v>
      </c>
    </row>
    <row r="1500" spans="1:3" x14ac:dyDescent="0.25">
      <c r="A1500" s="5"/>
      <c r="B1500" s="27"/>
    </row>
    <row r="1501" spans="1:3" x14ac:dyDescent="0.25">
      <c r="A1501" s="6"/>
      <c r="B1501" s="27"/>
      <c r="C1501" t="str">
        <f>CONCATENATE("    ",B1497)</f>
        <v xml:space="preserve">    Your CHRNA3 gene has no variants. A normal gene is referred to as a "wild-type" gene.</v>
      </c>
    </row>
    <row r="1502" spans="1:3" x14ac:dyDescent="0.25">
      <c r="A1502" s="6"/>
      <c r="B1502" s="27"/>
    </row>
    <row r="1503" spans="1:3" x14ac:dyDescent="0.25">
      <c r="A1503" s="6"/>
      <c r="B1503" s="27"/>
      <c r="C1503" t="s">
        <v>668</v>
      </c>
    </row>
    <row r="1504" spans="1:3" x14ac:dyDescent="0.25">
      <c r="A1504" s="6"/>
      <c r="B1504" s="27"/>
    </row>
    <row r="1505" spans="1:3" x14ac:dyDescent="0.25">
      <c r="A1505" s="6"/>
      <c r="B1505" s="27"/>
      <c r="C1505" t="str">
        <f>CONCATENATE("    ",B1498)</f>
        <v xml:space="preserve">    This variant is not associated with increased risk.</v>
      </c>
    </row>
    <row r="1506" spans="1:3" x14ac:dyDescent="0.25">
      <c r="A1506" s="5"/>
      <c r="B1506" s="27"/>
    </row>
    <row r="1507" spans="1:3" x14ac:dyDescent="0.25">
      <c r="A1507" s="5"/>
      <c r="B1507" s="27"/>
      <c r="C1507" t="s">
        <v>669</v>
      </c>
    </row>
    <row r="1508" spans="1:3" x14ac:dyDescent="0.25">
      <c r="A1508" s="5"/>
      <c r="B1508" s="27"/>
    </row>
    <row r="1509" spans="1:3" x14ac:dyDescent="0.25">
      <c r="A1509" s="5"/>
      <c r="B1509" s="27"/>
      <c r="C1509" t="str">
        <f>CONCATENATE( "    &lt;piechart percentage=",B1499," /&gt;")</f>
        <v xml:space="preserve">    &lt;piechart percentage=46.2 /&gt;</v>
      </c>
    </row>
    <row r="1510" spans="1:3" x14ac:dyDescent="0.25">
      <c r="A1510" s="5"/>
      <c r="B1510" s="27"/>
      <c r="C1510" t="str">
        <f>"  &lt;/Genotype&gt;"</f>
        <v xml:space="preserve">  &lt;/Genotype&gt;</v>
      </c>
    </row>
    <row r="1511" spans="1:3" x14ac:dyDescent="0.25">
      <c r="A1511" s="5"/>
      <c r="B1511" s="27"/>
      <c r="C1511" t="str">
        <f>C1461</f>
        <v>&lt;# C645T  #&gt;</v>
      </c>
    </row>
    <row r="1512" spans="1:3" x14ac:dyDescent="0.25">
      <c r="A1512" s="5" t="s">
        <v>35</v>
      </c>
      <c r="B1512" s="1" t="s">
        <v>235</v>
      </c>
      <c r="C1512" t="str">
        <f>CONCATENATE("  &lt;Genotype hgvs=",CHAR(34),B1512,B1513,";",B1514,CHAR(34)," name=",CHAR(34),B1463,CHAR(34),"&gt; ")</f>
        <v xml:space="preserve">  &lt;Genotype hgvs="NC_000017.11:g.[30237328T&gt;C];[30237328=]" name="C645T "&gt; </v>
      </c>
    </row>
    <row r="1513" spans="1:3" x14ac:dyDescent="0.25">
      <c r="A1513" s="5" t="s">
        <v>36</v>
      </c>
      <c r="B1513" s="27" t="s">
        <v>255</v>
      </c>
    </row>
    <row r="1514" spans="1:3" x14ac:dyDescent="0.25">
      <c r="A1514" s="5" t="s">
        <v>27</v>
      </c>
      <c r="B1514" s="27" t="s">
        <v>256</v>
      </c>
      <c r="C1514" t="s">
        <v>667</v>
      </c>
    </row>
    <row r="1515" spans="1:3" x14ac:dyDescent="0.25">
      <c r="A1515" s="5" t="s">
        <v>40</v>
      </c>
      <c r="B1515" s="27" t="str">
        <f>CONCATENATE("People with this variant have one copy of the ",B1466," variant. This substitution of a single nucleotide is known as a missense mutation.")</f>
        <v>People with this variant have one copy of the [C645T](https://www.ncbi.nlm.nih.gov/clinvar/variation/17503/) variant. This substitution of a single nucleotide is known as a missense mutation.</v>
      </c>
      <c r="C1515" t="s">
        <v>13</v>
      </c>
    </row>
    <row r="1516" spans="1:3" x14ac:dyDescent="0.25">
      <c r="A1516" s="6" t="s">
        <v>41</v>
      </c>
      <c r="B1516" s="27" t="s">
        <v>216</v>
      </c>
      <c r="C1516" t="str">
        <f>CONCATENATE("    ",B1515)</f>
        <v xml:space="preserve">    People with this variant have one copy of the [C645T](https://www.ncbi.nlm.nih.gov/clinvar/variation/17503/) variant. This substitution of a single nucleotide is known as a missense mutation.</v>
      </c>
    </row>
    <row r="1517" spans="1:3" x14ac:dyDescent="0.25">
      <c r="A1517" s="6" t="s">
        <v>42</v>
      </c>
      <c r="B1517" s="27">
        <v>39.700000000000003</v>
      </c>
    </row>
    <row r="1518" spans="1:3" x14ac:dyDescent="0.25">
      <c r="A1518" s="5"/>
      <c r="B1518" s="27"/>
      <c r="C1518" t="s">
        <v>668</v>
      </c>
    </row>
    <row r="1519" spans="1:3" x14ac:dyDescent="0.25">
      <c r="A1519" s="6"/>
      <c r="B1519" s="27"/>
    </row>
    <row r="1520" spans="1:3" x14ac:dyDescent="0.25">
      <c r="A1520" s="6"/>
      <c r="B1520" s="27"/>
      <c r="C1520" t="str">
        <f>CONCATENATE("    ",B1516)</f>
        <v xml:space="preserve">    You are in the Mild Loss of Function category. See below for more information.</v>
      </c>
    </row>
    <row r="1521" spans="1:3" x14ac:dyDescent="0.25">
      <c r="A1521" s="6"/>
      <c r="B1521" s="27"/>
    </row>
    <row r="1522" spans="1:3" x14ac:dyDescent="0.25">
      <c r="A1522" s="6"/>
      <c r="B1522" s="27"/>
      <c r="C1522" t="s">
        <v>669</v>
      </c>
    </row>
    <row r="1523" spans="1:3" x14ac:dyDescent="0.25">
      <c r="A1523" s="5"/>
      <c r="B1523" s="27"/>
    </row>
    <row r="1524" spans="1:3" x14ac:dyDescent="0.25">
      <c r="A1524" s="5"/>
      <c r="B1524" s="27"/>
      <c r="C1524" t="str">
        <f>CONCATENATE( "    &lt;piechart percentage=",B1517," /&gt;")</f>
        <v xml:space="preserve">    &lt;piechart percentage=39.7 /&gt;</v>
      </c>
    </row>
    <row r="1525" spans="1:3" x14ac:dyDescent="0.25">
      <c r="A1525" s="5"/>
      <c r="B1525" s="27"/>
      <c r="C1525" t="str">
        <f>"  &lt;/Genotype&gt;"</f>
        <v xml:space="preserve">  &lt;/Genotype&gt;</v>
      </c>
    </row>
    <row r="1526" spans="1:3" x14ac:dyDescent="0.25">
      <c r="A1526" s="5" t="s">
        <v>43</v>
      </c>
      <c r="B1526" s="27" t="str">
        <f>CONCATENATE("People with this variant have two copies of the ",B1466," variant. This substitution of a single nucleotide is known as a missense mutation.")</f>
        <v>People with this variant have two copies of the [C645T](https://www.ncbi.nlm.nih.gov/clinvar/variation/17503/) variant. This substitution of a single nucleotide is known as a missense mutation.</v>
      </c>
      <c r="C1526" t="str">
        <f>CONCATENATE("  &lt;Genotype hgvs=",CHAR(34),B1512,B1513,";",B1513,CHAR(34)," name=",CHAR(34),B1463,CHAR(34),"&gt; ")</f>
        <v xml:space="preserve">  &lt;Genotype hgvs="NC_000017.11:g.[30237328T&gt;C];[30237328T&gt;C]" name="C645T "&gt; </v>
      </c>
    </row>
    <row r="1527" spans="1:3" x14ac:dyDescent="0.25">
      <c r="A1527" s="6" t="s">
        <v>44</v>
      </c>
      <c r="B1527" s="27" t="s">
        <v>191</v>
      </c>
      <c r="C1527" t="s">
        <v>13</v>
      </c>
    </row>
    <row r="1528" spans="1:3" x14ac:dyDescent="0.25">
      <c r="A1528" s="6" t="s">
        <v>42</v>
      </c>
      <c r="B1528" s="27">
        <v>42.9</v>
      </c>
      <c r="C1528" t="s">
        <v>667</v>
      </c>
    </row>
    <row r="1529" spans="1:3" x14ac:dyDescent="0.25">
      <c r="A1529" s="6"/>
      <c r="B1529" s="27"/>
    </row>
    <row r="1530" spans="1:3" x14ac:dyDescent="0.25">
      <c r="A1530" s="5"/>
      <c r="B1530" s="27"/>
      <c r="C1530" t="str">
        <f>CONCATENATE("    ",B1526)</f>
        <v xml:space="preserve">    People with this variant have two copies of the [C645T](https://www.ncbi.nlm.nih.gov/clinvar/variation/17503/) variant. This substitution of a single nucleotide is known as a missense mutation.</v>
      </c>
    </row>
    <row r="1531" spans="1:3" x14ac:dyDescent="0.25">
      <c r="A1531" s="6"/>
      <c r="B1531" s="27"/>
    </row>
    <row r="1532" spans="1:3" x14ac:dyDescent="0.25">
      <c r="A1532" s="6"/>
      <c r="B1532" s="27"/>
      <c r="C1532" t="s">
        <v>668</v>
      </c>
    </row>
    <row r="1533" spans="1:3" x14ac:dyDescent="0.25">
      <c r="A1533" s="6"/>
      <c r="B1533" s="27"/>
    </row>
    <row r="1534" spans="1:3" x14ac:dyDescent="0.25">
      <c r="A1534" s="6"/>
      <c r="B1534" s="27"/>
      <c r="C1534" t="str">
        <f>CONCATENATE("    ",B1527)</f>
        <v xml:space="preserve">    You are in the Moderate Loss of Function category. See below for more information.</v>
      </c>
    </row>
    <row r="1535" spans="1:3" x14ac:dyDescent="0.25">
      <c r="A1535" s="6"/>
      <c r="B1535" s="27"/>
    </row>
    <row r="1536" spans="1:3" x14ac:dyDescent="0.25">
      <c r="A1536" s="5"/>
      <c r="B1536" s="27"/>
      <c r="C1536" t="s">
        <v>669</v>
      </c>
    </row>
    <row r="1537" spans="1:3" x14ac:dyDescent="0.25">
      <c r="A1537" s="5"/>
      <c r="B1537" s="27"/>
    </row>
    <row r="1538" spans="1:3" x14ac:dyDescent="0.25">
      <c r="A1538" s="5"/>
      <c r="B1538" s="27"/>
      <c r="C1538" t="str">
        <f>CONCATENATE( "    &lt;piechart percentage=",B1528," /&gt;")</f>
        <v xml:space="preserve">    &lt;piechart percentage=42.9 /&gt;</v>
      </c>
    </row>
    <row r="1539" spans="1:3" x14ac:dyDescent="0.25">
      <c r="A1539" s="5"/>
      <c r="B1539" s="27"/>
      <c r="C1539" t="str">
        <f>"  &lt;/Genotype&gt;"</f>
        <v xml:space="preserve">  &lt;/Genotype&gt;</v>
      </c>
    </row>
    <row r="1540" spans="1:3" x14ac:dyDescent="0.25">
      <c r="A1540" s="5" t="s">
        <v>45</v>
      </c>
      <c r="B1540" s="27" t="str">
        <f>CONCATENATE("Your ",B1449," gene has no variants. A normal gene is referred to as a ",CHAR(34),"wild-type",CHAR(34)," gene.")</f>
        <v>Your CHRNA3 gene has no variants. A normal gene is referred to as a "wild-type" gene.</v>
      </c>
      <c r="C1540" t="str">
        <f>CONCATENATE("  &lt;Genotype hgvs=",CHAR(34),B1512,B1514,";",B1514,CHAR(34)," name=",CHAR(34),B1463,CHAR(34),"&gt; ")</f>
        <v xml:space="preserve">  &lt;Genotype hgvs="NC_000017.11:g.[30237328=];[30237328=]" name="C645T "&gt; </v>
      </c>
    </row>
    <row r="1541" spans="1:3" x14ac:dyDescent="0.25">
      <c r="A1541" s="6" t="s">
        <v>46</v>
      </c>
      <c r="B1541" s="27" t="s">
        <v>147</v>
      </c>
      <c r="C1541" t="s">
        <v>13</v>
      </c>
    </row>
    <row r="1542" spans="1:3" x14ac:dyDescent="0.25">
      <c r="A1542" s="6" t="s">
        <v>42</v>
      </c>
      <c r="B1542" s="27">
        <v>17.399999999999999</v>
      </c>
      <c r="C1542" t="s">
        <v>667</v>
      </c>
    </row>
    <row r="1543" spans="1:3" x14ac:dyDescent="0.25">
      <c r="A1543" s="5"/>
      <c r="B1543" s="27"/>
    </row>
    <row r="1544" spans="1:3" x14ac:dyDescent="0.25">
      <c r="A1544" s="6"/>
      <c r="B1544" s="27"/>
      <c r="C1544" t="str">
        <f>CONCATENATE("    ",B1540)</f>
        <v xml:space="preserve">    Your CHRNA3 gene has no variants. A normal gene is referred to as a "wild-type" gene.</v>
      </c>
    </row>
    <row r="1545" spans="1:3" x14ac:dyDescent="0.25">
      <c r="A1545" s="6"/>
      <c r="B1545" s="27"/>
    </row>
    <row r="1546" spans="1:3" x14ac:dyDescent="0.25">
      <c r="A1546" s="6"/>
      <c r="B1546" s="27"/>
      <c r="C1546" t="s">
        <v>668</v>
      </c>
    </row>
    <row r="1547" spans="1:3" x14ac:dyDescent="0.25">
      <c r="A1547" s="6"/>
      <c r="B1547" s="27"/>
    </row>
    <row r="1548" spans="1:3" x14ac:dyDescent="0.25">
      <c r="A1548" s="6"/>
      <c r="B1548" s="27"/>
      <c r="C1548" t="str">
        <f>CONCATENATE("    ",B1541)</f>
        <v xml:space="preserve">    This variant is not associated with increased risk.</v>
      </c>
    </row>
    <row r="1549" spans="1:3" x14ac:dyDescent="0.25">
      <c r="A1549" s="5"/>
      <c r="B1549" s="27"/>
    </row>
    <row r="1550" spans="1:3" x14ac:dyDescent="0.25">
      <c r="A1550" s="5"/>
      <c r="B1550" s="27"/>
      <c r="C1550" t="s">
        <v>669</v>
      </c>
    </row>
    <row r="1551" spans="1:3" x14ac:dyDescent="0.25">
      <c r="A1551" s="5"/>
      <c r="B1551" s="27"/>
    </row>
    <row r="1552" spans="1:3" x14ac:dyDescent="0.25">
      <c r="A1552" s="5"/>
      <c r="B1552" s="27"/>
      <c r="C1552" t="str">
        <f>CONCATENATE( "    &lt;piechart percentage=",B1542," /&gt;")</f>
        <v xml:space="preserve">    &lt;piechart percentage=17.4 /&gt;</v>
      </c>
    </row>
    <row r="1553" spans="1:3" x14ac:dyDescent="0.25">
      <c r="A1553" s="5"/>
      <c r="B1553" s="27"/>
      <c r="C1553" t="str">
        <f>"  &lt;/Genotype&gt;"</f>
        <v xml:space="preserve">  &lt;/Genotype&gt;</v>
      </c>
    </row>
    <row r="1554" spans="1:3" x14ac:dyDescent="0.25">
      <c r="A1554" s="5" t="s">
        <v>47</v>
      </c>
      <c r="B1554" s="27" t="str">
        <f>CONCATENATE("Your ",B1449," gene has an unknown variant.")</f>
        <v>Your CHRNA3 gene has an unknown variant.</v>
      </c>
      <c r="C1554" t="str">
        <f>CONCATENATE("  &lt;Genotype hgvs=",CHAR(34),"unknown",CHAR(34),"&gt; ")</f>
        <v xml:space="preserve">  &lt;Genotype hgvs="unknown"&gt; </v>
      </c>
    </row>
    <row r="1555" spans="1:3" x14ac:dyDescent="0.25">
      <c r="A1555" s="6" t="s">
        <v>47</v>
      </c>
      <c r="B1555" s="27" t="s">
        <v>149</v>
      </c>
      <c r="C1555" t="s">
        <v>13</v>
      </c>
    </row>
    <row r="1556" spans="1:3" x14ac:dyDescent="0.25">
      <c r="A1556" s="6" t="s">
        <v>42</v>
      </c>
      <c r="B1556" s="27"/>
      <c r="C1556" t="s">
        <v>667</v>
      </c>
    </row>
    <row r="1557" spans="1:3" x14ac:dyDescent="0.25">
      <c r="A1557" s="6"/>
      <c r="B1557" s="27"/>
    </row>
    <row r="1558" spans="1:3" x14ac:dyDescent="0.25">
      <c r="A1558" s="6"/>
      <c r="B1558" s="27"/>
      <c r="C1558" t="str">
        <f>CONCATENATE("    ",B1554)</f>
        <v xml:space="preserve">    Your CHRNA3 gene has an unknown variant.</v>
      </c>
    </row>
    <row r="1559" spans="1:3" x14ac:dyDescent="0.25">
      <c r="A1559" s="6"/>
      <c r="B1559" s="27"/>
    </row>
    <row r="1560" spans="1:3" x14ac:dyDescent="0.25">
      <c r="A1560" s="6"/>
      <c r="B1560" s="27"/>
      <c r="C1560" t="s">
        <v>668</v>
      </c>
    </row>
    <row r="1561" spans="1:3" x14ac:dyDescent="0.25">
      <c r="A1561" s="6"/>
      <c r="B1561" s="27"/>
    </row>
    <row r="1562" spans="1:3" x14ac:dyDescent="0.25">
      <c r="A1562" s="5"/>
      <c r="B1562" s="27"/>
      <c r="C1562" t="str">
        <f>CONCATENATE("    ",B1555)</f>
        <v xml:space="preserve">    The effect is unknown.</v>
      </c>
    </row>
    <row r="1563" spans="1:3" x14ac:dyDescent="0.25">
      <c r="A1563" s="6"/>
      <c r="B1563" s="27"/>
    </row>
    <row r="1564" spans="1:3" x14ac:dyDescent="0.25">
      <c r="A1564" s="5"/>
      <c r="B1564" s="27"/>
      <c r="C1564" t="s">
        <v>669</v>
      </c>
    </row>
    <row r="1565" spans="1:3" x14ac:dyDescent="0.25">
      <c r="A1565" s="5"/>
      <c r="B1565" s="27"/>
    </row>
    <row r="1566" spans="1:3" x14ac:dyDescent="0.25">
      <c r="A1566" s="5"/>
      <c r="B1566" s="27"/>
      <c r="C1566" t="str">
        <f>CONCATENATE( "    &lt;piechart percentage=",B1556," /&gt;")</f>
        <v xml:space="preserve">    &lt;piechart percentage= /&gt;</v>
      </c>
    </row>
    <row r="1567" spans="1:3" x14ac:dyDescent="0.25">
      <c r="A1567" s="5"/>
      <c r="B1567" s="27"/>
      <c r="C1567" t="str">
        <f>"  &lt;/Genotype&gt;"</f>
        <v xml:space="preserve">  &lt;/Genotype&gt;</v>
      </c>
    </row>
    <row r="1568" spans="1:3" x14ac:dyDescent="0.25">
      <c r="A1568" s="5" t="s">
        <v>45</v>
      </c>
      <c r="B1568" s="27" t="str">
        <f>CONCATENATE("Your ",B1449," gene has no variants. A normal gene is referred to as a ",CHAR(34),"wild-type",CHAR(34)," gene.")</f>
        <v>Your CHRNA3 gene has no variants. A normal gene is referred to as a "wild-type" gene.</v>
      </c>
      <c r="C1568" t="str">
        <f>CONCATENATE("  &lt;Genotype hgvs=",CHAR(34),"wild-type",CHAR(34),"&gt;")</f>
        <v xml:space="preserve">  &lt;Genotype hgvs="wild-type"&gt;</v>
      </c>
    </row>
    <row r="1569" spans="1:3" x14ac:dyDescent="0.25">
      <c r="A1569" s="6" t="s">
        <v>46</v>
      </c>
      <c r="B1569" s="27" t="s">
        <v>217</v>
      </c>
      <c r="C1569" t="s">
        <v>13</v>
      </c>
    </row>
    <row r="1570" spans="1:3" x14ac:dyDescent="0.25">
      <c r="A1570" s="6" t="s">
        <v>42</v>
      </c>
      <c r="B1570" s="27"/>
      <c r="C1570" t="s">
        <v>667</v>
      </c>
    </row>
    <row r="1571" spans="1:3" x14ac:dyDescent="0.25">
      <c r="A1571" s="6"/>
      <c r="B1571" s="27"/>
    </row>
    <row r="1572" spans="1:3" x14ac:dyDescent="0.25">
      <c r="A1572" s="6"/>
      <c r="B1572" s="27"/>
      <c r="C1572" t="str">
        <f>CONCATENATE("    ",B1568)</f>
        <v xml:space="preserve">    Your CHRNA3 gene has no variants. A normal gene is referred to as a "wild-type" gene.</v>
      </c>
    </row>
    <row r="1573" spans="1:3" x14ac:dyDescent="0.25">
      <c r="A1573" s="6"/>
      <c r="B1573" s="27"/>
    </row>
    <row r="1574" spans="1:3" x14ac:dyDescent="0.25">
      <c r="A1574" s="6"/>
      <c r="B1574" s="27"/>
      <c r="C1574" t="s">
        <v>668</v>
      </c>
    </row>
    <row r="1575" spans="1:3" x14ac:dyDescent="0.25">
      <c r="A1575" s="6"/>
      <c r="B1575" s="27"/>
    </row>
    <row r="1576" spans="1:3" x14ac:dyDescent="0.25">
      <c r="A1576" s="6"/>
      <c r="B1576" s="27"/>
      <c r="C1576" t="str">
        <f>CONCATENATE("    ",B1569)</f>
        <v xml:space="preserve">    Your variant is not associated with any loss of function.</v>
      </c>
    </row>
    <row r="1577" spans="1:3" x14ac:dyDescent="0.25">
      <c r="A1577" s="6"/>
      <c r="B1577" s="27"/>
    </row>
    <row r="1578" spans="1:3" x14ac:dyDescent="0.25">
      <c r="A1578" s="6"/>
      <c r="B1578" s="27"/>
      <c r="C1578" t="s">
        <v>669</v>
      </c>
    </row>
    <row r="1579" spans="1:3" x14ac:dyDescent="0.25">
      <c r="A1579" s="5"/>
      <c r="B1579" s="27"/>
    </row>
    <row r="1580" spans="1:3" x14ac:dyDescent="0.25">
      <c r="A1580" s="6"/>
      <c r="B1580" s="27"/>
      <c r="C1580" t="str">
        <f>CONCATENATE( "    &lt;piechart percentage=",B1570," /&gt;")</f>
        <v xml:space="preserve">    &lt;piechart percentage= /&gt;</v>
      </c>
    </row>
    <row r="1581" spans="1:3" x14ac:dyDescent="0.25">
      <c r="A1581" s="6"/>
      <c r="B1581" s="27"/>
      <c r="C1581" t="str">
        <f>"  &lt;/Genotype&gt;"</f>
        <v xml:space="preserve">  &lt;/Genotype&gt;</v>
      </c>
    </row>
    <row r="1582" spans="1:3" x14ac:dyDescent="0.25">
      <c r="A1582" s="6"/>
      <c r="B1582" s="27"/>
      <c r="C1582" t="str">
        <f>"&lt;/GeneAnalysis&gt;"</f>
        <v>&lt;/GeneAnalysis&gt;</v>
      </c>
    </row>
    <row r="1583" spans="1:3" s="33" customFormat="1" x14ac:dyDescent="0.25"/>
    <row r="1584" spans="1:3" s="33" customFormat="1" x14ac:dyDescent="0.25">
      <c r="A1584" s="34"/>
      <c r="B1584" s="32"/>
    </row>
    <row r="1585" spans="1:3" x14ac:dyDescent="0.25">
      <c r="A1585" s="6" t="s">
        <v>4</v>
      </c>
      <c r="B1585" s="27" t="s">
        <v>335</v>
      </c>
      <c r="C1585" t="str">
        <f>CONCATENATE("&lt;GeneAnalysis gene=",CHAR(34),B1585,CHAR(34)," interval=",CHAR(34),B1586,CHAR(34),"&gt; ")</f>
        <v xml:space="preserve">&lt;GeneAnalysis gene="CHRNA3" interval="NC_000015.10:g.78593052_78621295"&gt; </v>
      </c>
    </row>
    <row r="1586" spans="1:3" x14ac:dyDescent="0.25">
      <c r="A1586" s="6" t="s">
        <v>23</v>
      </c>
      <c r="B1586" s="27" t="s">
        <v>336</v>
      </c>
    </row>
    <row r="1587" spans="1:3" x14ac:dyDescent="0.25">
      <c r="A1587" s="6" t="s">
        <v>24</v>
      </c>
      <c r="B1587" s="27" t="s">
        <v>332</v>
      </c>
      <c r="C1587" t="str">
        <f>CONCATENATE("# What are some common mutations of ",B1585,"?")</f>
        <v># What are some common mutations of CHRNA3?</v>
      </c>
    </row>
    <row r="1588" spans="1:3" x14ac:dyDescent="0.25">
      <c r="A1588" s="6" t="s">
        <v>20</v>
      </c>
      <c r="B1588" s="27" t="s">
        <v>21</v>
      </c>
      <c r="C1588" t="s">
        <v>13</v>
      </c>
    </row>
    <row r="1589" spans="1:3" x14ac:dyDescent="0.25">
      <c r="B1589" s="27"/>
      <c r="C1589" t="str">
        <f>CONCATENATE("There are ",B1587," well-known variants in ",B1585,": ",B1596," and ",B1602,".")</f>
        <v>There are two well-known variants in CHRNA3: [C78606381T](https://www.ncbi.nlm.nih.gov/projects/SNP/snp_ref.cgi?rs=12914385) and [C645T](https://www.ncbi.nlm.nih.gov/clinvar/variation/17503/).</v>
      </c>
    </row>
    <row r="1590" spans="1:3" x14ac:dyDescent="0.25">
      <c r="B1590" s="27"/>
    </row>
    <row r="1591" spans="1:3" x14ac:dyDescent="0.25">
      <c r="A1591" s="6"/>
      <c r="B1591" s="27"/>
      <c r="C1591" t="str">
        <f>CONCATENATE("&lt;# ",B1593," #&gt;")</f>
        <v>&lt;# C78606381T #&gt;</v>
      </c>
    </row>
    <row r="1592" spans="1:3" x14ac:dyDescent="0.25">
      <c r="A1592" s="6" t="s">
        <v>25</v>
      </c>
      <c r="B1592" s="1" t="s">
        <v>337</v>
      </c>
      <c r="C1592" t="str">
        <f>CONCATENATE("  &lt;Variant hgvs=",CHAR(34),B1592,CHAR(34)," name=",CHAR(34),B1593,CHAR(34),"&gt; ")</f>
        <v xml:space="preserve">  &lt;Variant hgvs="NC_000015.10:g.78606381C&gt;T" name="C78606381T"&gt; </v>
      </c>
    </row>
    <row r="1593" spans="1:3" x14ac:dyDescent="0.25">
      <c r="A1593" s="5" t="s">
        <v>26</v>
      </c>
      <c r="B1593" s="30" t="s">
        <v>339</v>
      </c>
    </row>
    <row r="1594" spans="1:3" x14ac:dyDescent="0.25">
      <c r="A1594" s="5" t="s">
        <v>27</v>
      </c>
      <c r="B1594" s="27" t="s">
        <v>207</v>
      </c>
      <c r="C1594" t="str">
        <f>CONCATENATE("    This variant is a change at a specific point in the ",B1585," gene from ",B1594," to ",B1595," resulting in incorrect ",B1588,"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595" spans="1:3" x14ac:dyDescent="0.25">
      <c r="A1595" s="5" t="s">
        <v>28</v>
      </c>
      <c r="B1595" s="27" t="s">
        <v>33</v>
      </c>
      <c r="C1595" t="s">
        <v>13</v>
      </c>
    </row>
    <row r="1596" spans="1:3" x14ac:dyDescent="0.25">
      <c r="A1596" s="5" t="s">
        <v>36</v>
      </c>
      <c r="B1596" s="30" t="s">
        <v>341</v>
      </c>
      <c r="C1596" t="str">
        <f>"  &lt;/Variant&gt;"</f>
        <v xml:space="preserve">  &lt;/Variant&gt;</v>
      </c>
    </row>
    <row r="1597" spans="1:3" x14ac:dyDescent="0.25">
      <c r="B1597" s="27"/>
      <c r="C1597" t="str">
        <f>CONCATENATE("&lt;# ",B1599," #&gt;")</f>
        <v>&lt;# C645T  #&gt;</v>
      </c>
    </row>
    <row r="1598" spans="1:3" x14ac:dyDescent="0.25">
      <c r="A1598" s="6" t="s">
        <v>25</v>
      </c>
      <c r="B1598" s="1" t="s">
        <v>338</v>
      </c>
      <c r="C1598" t="str">
        <f>CONCATENATE("  &lt;Variant hgvs=",CHAR(34),B1598,CHAR(34)," name=",CHAR(34),B1599,CHAR(34),"&gt; ")</f>
        <v xml:space="preserve">  &lt;Variant hgvs="NC_000015.10:g.78601997G&gt;A" name="C645T "&gt; </v>
      </c>
    </row>
    <row r="1599" spans="1:3" x14ac:dyDescent="0.25">
      <c r="A1599" s="5" t="s">
        <v>26</v>
      </c>
      <c r="B1599" s="30" t="s">
        <v>340</v>
      </c>
    </row>
    <row r="1600" spans="1:3" x14ac:dyDescent="0.25">
      <c r="A1600" s="5" t="s">
        <v>27</v>
      </c>
      <c r="B1600" s="27" t="s">
        <v>34</v>
      </c>
      <c r="C1600" t="str">
        <f>CONCATENATE("    This variant is a change at a specific point in the ",B1585," gene from ",B1600," to ",B1601," resulting in incorrect ",B1588,"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601" spans="1:3" x14ac:dyDescent="0.25">
      <c r="A1601" s="5" t="s">
        <v>28</v>
      </c>
      <c r="B1601" s="27" t="s">
        <v>61</v>
      </c>
    </row>
    <row r="1602" spans="1:3" x14ac:dyDescent="0.25">
      <c r="A1602" s="6" t="s">
        <v>36</v>
      </c>
      <c r="B1602" s="30" t="s">
        <v>351</v>
      </c>
      <c r="C1602" t="str">
        <f>"  &lt;/Variant&gt;"</f>
        <v xml:space="preserve">  &lt;/Variant&gt;</v>
      </c>
    </row>
    <row r="1603" spans="1:3" s="33" customFormat="1" x14ac:dyDescent="0.25">
      <c r="A1603" s="31"/>
      <c r="B1603" s="32"/>
    </row>
    <row r="1604" spans="1:3" s="33" customFormat="1" x14ac:dyDescent="0.25">
      <c r="A1604" s="31"/>
      <c r="B1604" s="32"/>
      <c r="C1604" t="str">
        <f>C1591</f>
        <v>&lt;# C78606381T #&gt;</v>
      </c>
    </row>
    <row r="1605" spans="1:3" x14ac:dyDescent="0.25">
      <c r="A1605" s="5" t="s">
        <v>35</v>
      </c>
      <c r="B1605" s="40" t="s">
        <v>342</v>
      </c>
      <c r="C1605" t="str">
        <f>CONCATENATE("  &lt;Genotype hgvs=",CHAR(34),B1605,B1606,";",B1607,CHAR(34)," name=",CHAR(34),B1593,CHAR(34),"&gt; ")</f>
        <v xml:space="preserve">  &lt;Genotype hgvs="NC_000015.10:g.[78606381C&gt;T];[78606381=]" name="C78606381T"&gt; </v>
      </c>
    </row>
    <row r="1606" spans="1:3" x14ac:dyDescent="0.25">
      <c r="A1606" s="5" t="s">
        <v>36</v>
      </c>
      <c r="B1606" s="27" t="s">
        <v>343</v>
      </c>
    </row>
    <row r="1607" spans="1:3" x14ac:dyDescent="0.25">
      <c r="A1607" s="5" t="s">
        <v>27</v>
      </c>
      <c r="B1607" s="27" t="s">
        <v>344</v>
      </c>
      <c r="C1607" t="s">
        <v>667</v>
      </c>
    </row>
    <row r="1608" spans="1:3" x14ac:dyDescent="0.25">
      <c r="A1608" s="5" t="s">
        <v>40</v>
      </c>
      <c r="B1608" s="27" t="str">
        <f>CONCATENATE("People with this variant have one copy of the ",B1596,"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608" t="s">
        <v>13</v>
      </c>
    </row>
    <row r="1609" spans="1:3" x14ac:dyDescent="0.25">
      <c r="A1609" s="6" t="s">
        <v>41</v>
      </c>
      <c r="B1609" s="27" t="s">
        <v>216</v>
      </c>
      <c r="C1609" t="str">
        <f>CONCATENATE("    ",B1608)</f>
        <v xml:space="preserve">    People with this variant have one copy of the [C78606381T](https://www.ncbi.nlm.nih.gov/projects/SNP/snp_ref.cgi?rs=12914385) variant. This substitution of a single nucleotide is known as a missense mutation.</v>
      </c>
    </row>
    <row r="1610" spans="1:3" x14ac:dyDescent="0.25">
      <c r="A1610" s="6" t="s">
        <v>42</v>
      </c>
      <c r="B1610" s="27">
        <v>37.9</v>
      </c>
    </row>
    <row r="1611" spans="1:3" x14ac:dyDescent="0.25">
      <c r="A1611" s="5"/>
      <c r="B1611" s="27"/>
      <c r="C1611" t="s">
        <v>668</v>
      </c>
    </row>
    <row r="1612" spans="1:3" x14ac:dyDescent="0.25">
      <c r="A1612" s="6"/>
      <c r="B1612" s="27"/>
    </row>
    <row r="1613" spans="1:3" x14ac:dyDescent="0.25">
      <c r="A1613" s="6"/>
      <c r="B1613" s="27"/>
      <c r="C1613" t="str">
        <f>CONCATENATE("    ",B1609)</f>
        <v xml:space="preserve">    You are in the Mild Loss of Function category. See below for more information.</v>
      </c>
    </row>
    <row r="1614" spans="1:3" x14ac:dyDescent="0.25">
      <c r="A1614" s="6"/>
      <c r="B1614" s="27"/>
    </row>
    <row r="1615" spans="1:3" x14ac:dyDescent="0.25">
      <c r="A1615" s="6"/>
      <c r="B1615" s="27"/>
      <c r="C1615" t="s">
        <v>669</v>
      </c>
    </row>
    <row r="1616" spans="1:3" x14ac:dyDescent="0.25">
      <c r="A1616" s="5"/>
      <c r="B1616" s="27"/>
    </row>
    <row r="1617" spans="1:3" x14ac:dyDescent="0.25">
      <c r="A1617" s="5"/>
      <c r="B1617" s="27"/>
      <c r="C1617" t="str">
        <f>CONCATENATE( "    &lt;piechart percentage=",B1610," /&gt;")</f>
        <v xml:space="preserve">    &lt;piechart percentage=37.9 /&gt;</v>
      </c>
    </row>
    <row r="1618" spans="1:3" x14ac:dyDescent="0.25">
      <c r="A1618" s="5"/>
      <c r="B1618" s="27"/>
      <c r="C1618" t="str">
        <f>"  &lt;/Genotype&gt;"</f>
        <v xml:space="preserve">  &lt;/Genotype&gt;</v>
      </c>
    </row>
    <row r="1619" spans="1:3" x14ac:dyDescent="0.25">
      <c r="A1619" s="5" t="s">
        <v>43</v>
      </c>
      <c r="B1619" s="27" t="s">
        <v>345</v>
      </c>
      <c r="C1619" t="str">
        <f>CONCATENATE("  &lt;Genotype hgvs=",CHAR(34),B1605,B1606,";",B1606,CHAR(34)," name=",CHAR(34),B1593,CHAR(34),"&gt; ")</f>
        <v xml:space="preserve">  &lt;Genotype hgvs="NC_000015.10:g.[78606381C&gt;T];[78606381C&gt;T]" name="C78606381T"&gt; </v>
      </c>
    </row>
    <row r="1620" spans="1:3" x14ac:dyDescent="0.25">
      <c r="A1620" s="6" t="s">
        <v>44</v>
      </c>
      <c r="B1620" s="27" t="s">
        <v>191</v>
      </c>
      <c r="C1620" t="s">
        <v>13</v>
      </c>
    </row>
    <row r="1621" spans="1:3" x14ac:dyDescent="0.25">
      <c r="A1621" s="6" t="s">
        <v>42</v>
      </c>
      <c r="B1621" s="27">
        <v>15.9</v>
      </c>
      <c r="C1621" t="s">
        <v>667</v>
      </c>
    </row>
    <row r="1622" spans="1:3" x14ac:dyDescent="0.25">
      <c r="A1622" s="6"/>
      <c r="B1622" s="27"/>
    </row>
    <row r="1623" spans="1:3" x14ac:dyDescent="0.25">
      <c r="A1623" s="5"/>
      <c r="B1623" s="27"/>
      <c r="C1623" t="str">
        <f>CONCATENATE("    ",B1619)</f>
        <v xml:space="preserve">    People with this variant have two copies of the [C78606381T](https://www.ncbi.nlm.nih.gov/projects/SNP/snp_ref.cgi?rs=12914385) variant. This substitution of a single nucleotide is known as a missense mutation.
</v>
      </c>
    </row>
    <row r="1624" spans="1:3" x14ac:dyDescent="0.25">
      <c r="A1624" s="6"/>
      <c r="B1624" s="27"/>
    </row>
    <row r="1625" spans="1:3" x14ac:dyDescent="0.25">
      <c r="A1625" s="6"/>
      <c r="B1625" s="27"/>
      <c r="C1625" t="s">
        <v>668</v>
      </c>
    </row>
    <row r="1626" spans="1:3" x14ac:dyDescent="0.25">
      <c r="A1626" s="6"/>
      <c r="B1626" s="27"/>
    </row>
    <row r="1627" spans="1:3" x14ac:dyDescent="0.25">
      <c r="A1627" s="6"/>
      <c r="B1627" s="27"/>
      <c r="C1627" t="str">
        <f>CONCATENATE("    ",B1620)</f>
        <v xml:space="preserve">    You are in the Moderate Loss of Function category. See below for more information.</v>
      </c>
    </row>
    <row r="1628" spans="1:3" x14ac:dyDescent="0.25">
      <c r="A1628" s="6"/>
      <c r="B1628" s="27"/>
    </row>
    <row r="1629" spans="1:3" x14ac:dyDescent="0.25">
      <c r="A1629" s="5"/>
      <c r="B1629" s="27"/>
      <c r="C1629" t="s">
        <v>669</v>
      </c>
    </row>
    <row r="1630" spans="1:3" x14ac:dyDescent="0.25">
      <c r="A1630" s="5"/>
      <c r="B1630" s="27"/>
    </row>
    <row r="1631" spans="1:3" x14ac:dyDescent="0.25">
      <c r="A1631" s="5"/>
      <c r="B1631" s="27"/>
      <c r="C1631" t="str">
        <f>CONCATENATE( "    &lt;piechart percentage=",B1621," /&gt;")</f>
        <v xml:space="preserve">    &lt;piechart percentage=15.9 /&gt;</v>
      </c>
    </row>
    <row r="1632" spans="1:3" x14ac:dyDescent="0.25">
      <c r="A1632" s="5"/>
      <c r="B1632" s="27"/>
      <c r="C1632" t="str">
        <f>"  &lt;/Genotype&gt;"</f>
        <v xml:space="preserve">  &lt;/Genotype&gt;</v>
      </c>
    </row>
    <row r="1633" spans="1:3" x14ac:dyDescent="0.25">
      <c r="A1633" s="5" t="s">
        <v>45</v>
      </c>
      <c r="B1633" s="27" t="str">
        <f>CONCATENATE("Your ",B1585," gene has no variants. A normal gene is referred to as a ",CHAR(34),"wild-type",CHAR(34)," gene.")</f>
        <v>Your CHRNA3 gene has no variants. A normal gene is referred to as a "wild-type" gene.</v>
      </c>
      <c r="C1633" t="str">
        <f>CONCATENATE("  &lt;Genotype hgvs=",CHAR(34),B1605,B1607,";",B1607,CHAR(34)," name=",CHAR(34),B1593,CHAR(34),"&gt; ")</f>
        <v xml:space="preserve">  &lt;Genotype hgvs="NC_000015.10:g.[78606381=];[78606381=]" name="C78606381T"&gt; </v>
      </c>
    </row>
    <row r="1634" spans="1:3" x14ac:dyDescent="0.25">
      <c r="A1634" s="6" t="s">
        <v>46</v>
      </c>
      <c r="B1634" s="27" t="s">
        <v>147</v>
      </c>
      <c r="C1634" t="s">
        <v>13</v>
      </c>
    </row>
    <row r="1635" spans="1:3" x14ac:dyDescent="0.25">
      <c r="A1635" s="6" t="s">
        <v>42</v>
      </c>
      <c r="B1635" s="27">
        <v>46.2</v>
      </c>
      <c r="C1635" t="s">
        <v>667</v>
      </c>
    </row>
    <row r="1636" spans="1:3" x14ac:dyDescent="0.25">
      <c r="A1636" s="5"/>
      <c r="B1636" s="27"/>
    </row>
    <row r="1637" spans="1:3" x14ac:dyDescent="0.25">
      <c r="A1637" s="6"/>
      <c r="B1637" s="27"/>
      <c r="C1637" t="str">
        <f>CONCATENATE("    ",B1633)</f>
        <v xml:space="preserve">    Your CHRNA3 gene has no variants. A normal gene is referred to as a "wild-type" gene.</v>
      </c>
    </row>
    <row r="1638" spans="1:3" x14ac:dyDescent="0.25">
      <c r="A1638" s="6"/>
      <c r="B1638" s="27"/>
    </row>
    <row r="1639" spans="1:3" x14ac:dyDescent="0.25">
      <c r="A1639" s="6"/>
      <c r="B1639" s="27"/>
      <c r="C1639" t="s">
        <v>668</v>
      </c>
    </row>
    <row r="1640" spans="1:3" x14ac:dyDescent="0.25">
      <c r="A1640" s="6"/>
      <c r="B1640" s="27"/>
    </row>
    <row r="1641" spans="1:3" x14ac:dyDescent="0.25">
      <c r="A1641" s="6"/>
      <c r="B1641" s="27"/>
      <c r="C1641" t="str">
        <f>CONCATENATE("    ",B1634)</f>
        <v xml:space="preserve">    This variant is not associated with increased risk.</v>
      </c>
    </row>
    <row r="1642" spans="1:3" x14ac:dyDescent="0.25">
      <c r="A1642" s="5"/>
      <c r="B1642" s="27"/>
    </row>
    <row r="1643" spans="1:3" x14ac:dyDescent="0.25">
      <c r="A1643" s="5"/>
      <c r="B1643" s="27"/>
      <c r="C1643" t="s">
        <v>669</v>
      </c>
    </row>
    <row r="1644" spans="1:3" x14ac:dyDescent="0.25">
      <c r="A1644" s="5"/>
      <c r="B1644" s="27"/>
    </row>
    <row r="1645" spans="1:3" x14ac:dyDescent="0.25">
      <c r="A1645" s="5"/>
      <c r="B1645" s="27"/>
      <c r="C1645" t="str">
        <f>CONCATENATE( "    &lt;piechart percentage=",B1635," /&gt;")</f>
        <v xml:space="preserve">    &lt;piechart percentage=46.2 /&gt;</v>
      </c>
    </row>
    <row r="1646" spans="1:3" x14ac:dyDescent="0.25">
      <c r="A1646" s="5"/>
      <c r="B1646" s="27"/>
      <c r="C1646" t="str">
        <f>"  &lt;/Genotype&gt;"</f>
        <v xml:space="preserve">  &lt;/Genotype&gt;</v>
      </c>
    </row>
    <row r="1647" spans="1:3" x14ac:dyDescent="0.25">
      <c r="A1647" s="5"/>
      <c r="B1647" s="27"/>
      <c r="C1647" t="str">
        <f>C1597</f>
        <v>&lt;# C645T  #&gt;</v>
      </c>
    </row>
    <row r="1648" spans="1:3" x14ac:dyDescent="0.25">
      <c r="A1648" s="5" t="s">
        <v>35</v>
      </c>
      <c r="B1648" s="1" t="s">
        <v>235</v>
      </c>
      <c r="C1648" t="str">
        <f>CONCATENATE("  &lt;Genotype hgvs=",CHAR(34),B1648,B1649,";",B1650,CHAR(34)," name=",CHAR(34),B1599,CHAR(34),"&gt; ")</f>
        <v xml:space="preserve">  &lt;Genotype hgvs="NC_000017.11:g.[30237328T&gt;C];[30237328=]" name="C645T "&gt; </v>
      </c>
    </row>
    <row r="1649" spans="1:3" x14ac:dyDescent="0.25">
      <c r="A1649" s="5" t="s">
        <v>36</v>
      </c>
      <c r="B1649" s="27" t="s">
        <v>255</v>
      </c>
    </row>
    <row r="1650" spans="1:3" x14ac:dyDescent="0.25">
      <c r="A1650" s="5" t="s">
        <v>27</v>
      </c>
      <c r="B1650" s="27" t="s">
        <v>256</v>
      </c>
      <c r="C1650" t="s">
        <v>667</v>
      </c>
    </row>
    <row r="1651" spans="1:3" x14ac:dyDescent="0.25">
      <c r="A1651" s="5" t="s">
        <v>40</v>
      </c>
      <c r="B1651" s="27" t="str">
        <f>CONCATENATE("People with this variant have one copy of the ",B1602," variant. This substitution of a single nucleotide is known as a missense mutation.")</f>
        <v>People with this variant have one copy of the [C645T](https://www.ncbi.nlm.nih.gov/clinvar/variation/17503/) variant. This substitution of a single nucleotide is known as a missense mutation.</v>
      </c>
      <c r="C1651" t="s">
        <v>13</v>
      </c>
    </row>
    <row r="1652" spans="1:3" x14ac:dyDescent="0.25">
      <c r="A1652" s="6" t="s">
        <v>41</v>
      </c>
      <c r="B1652" s="27" t="s">
        <v>216</v>
      </c>
      <c r="C1652" t="str">
        <f>CONCATENATE("    ",B1651)</f>
        <v xml:space="preserve">    People with this variant have one copy of the [C645T](https://www.ncbi.nlm.nih.gov/clinvar/variation/17503/) variant. This substitution of a single nucleotide is known as a missense mutation.</v>
      </c>
    </row>
    <row r="1653" spans="1:3" x14ac:dyDescent="0.25">
      <c r="A1653" s="6" t="s">
        <v>42</v>
      </c>
      <c r="B1653" s="27">
        <v>39.700000000000003</v>
      </c>
    </row>
    <row r="1654" spans="1:3" x14ac:dyDescent="0.25">
      <c r="A1654" s="5"/>
      <c r="B1654" s="27"/>
      <c r="C1654" t="s">
        <v>668</v>
      </c>
    </row>
    <row r="1655" spans="1:3" x14ac:dyDescent="0.25">
      <c r="A1655" s="6"/>
      <c r="B1655" s="27"/>
    </row>
    <row r="1656" spans="1:3" x14ac:dyDescent="0.25">
      <c r="A1656" s="6"/>
      <c r="B1656" s="27"/>
      <c r="C1656" t="str">
        <f>CONCATENATE("    ",B1652)</f>
        <v xml:space="preserve">    You are in the Mild Loss of Function category. See below for more information.</v>
      </c>
    </row>
    <row r="1657" spans="1:3" x14ac:dyDescent="0.25">
      <c r="A1657" s="6"/>
      <c r="B1657" s="27"/>
    </row>
    <row r="1658" spans="1:3" x14ac:dyDescent="0.25">
      <c r="A1658" s="6"/>
      <c r="B1658" s="27"/>
      <c r="C1658" t="s">
        <v>669</v>
      </c>
    </row>
    <row r="1659" spans="1:3" x14ac:dyDescent="0.25">
      <c r="A1659" s="5"/>
      <c r="B1659" s="27"/>
    </row>
    <row r="1660" spans="1:3" x14ac:dyDescent="0.25">
      <c r="A1660" s="5"/>
      <c r="B1660" s="27"/>
      <c r="C1660" t="str">
        <f>CONCATENATE( "    &lt;piechart percentage=",B1653," /&gt;")</f>
        <v xml:space="preserve">    &lt;piechart percentage=39.7 /&gt;</v>
      </c>
    </row>
    <row r="1661" spans="1:3" x14ac:dyDescent="0.25">
      <c r="A1661" s="5"/>
      <c r="B1661" s="27"/>
      <c r="C1661" t="str">
        <f>"  &lt;/Genotype&gt;"</f>
        <v xml:space="preserve">  &lt;/Genotype&gt;</v>
      </c>
    </row>
    <row r="1662" spans="1:3" x14ac:dyDescent="0.25">
      <c r="A1662" s="5" t="s">
        <v>43</v>
      </c>
      <c r="B1662" s="27" t="str">
        <f>CONCATENATE("People with this variant have two copies of the ",B1602," variant. This substitution of a single nucleotide is known as a missense mutation.")</f>
        <v>People with this variant have two copies of the [C645T](https://www.ncbi.nlm.nih.gov/clinvar/variation/17503/) variant. This substitution of a single nucleotide is known as a missense mutation.</v>
      </c>
      <c r="C1662" t="str">
        <f>CONCATENATE("  &lt;Genotype hgvs=",CHAR(34),B1648,B1649,";",B1649,CHAR(34)," name=",CHAR(34),B1599,CHAR(34),"&gt; ")</f>
        <v xml:space="preserve">  &lt;Genotype hgvs="NC_000017.11:g.[30237328T&gt;C];[30237328T&gt;C]" name="C645T "&gt; </v>
      </c>
    </row>
    <row r="1663" spans="1:3" x14ac:dyDescent="0.25">
      <c r="A1663" s="6" t="s">
        <v>44</v>
      </c>
      <c r="B1663" s="27" t="s">
        <v>191</v>
      </c>
      <c r="C1663" t="s">
        <v>13</v>
      </c>
    </row>
    <row r="1664" spans="1:3" x14ac:dyDescent="0.25">
      <c r="A1664" s="6" t="s">
        <v>42</v>
      </c>
      <c r="B1664" s="27">
        <v>42.9</v>
      </c>
      <c r="C1664" t="s">
        <v>667</v>
      </c>
    </row>
    <row r="1665" spans="1:3" x14ac:dyDescent="0.25">
      <c r="A1665" s="6"/>
      <c r="B1665" s="27"/>
    </row>
    <row r="1666" spans="1:3" x14ac:dyDescent="0.25">
      <c r="A1666" s="5"/>
      <c r="B1666" s="27"/>
      <c r="C1666" t="str">
        <f>CONCATENATE("    ",B1662)</f>
        <v xml:space="preserve">    People with this variant have two copies of the [C645T](https://www.ncbi.nlm.nih.gov/clinvar/variation/17503/) variant. This substitution of a single nucleotide is known as a missense mutation.</v>
      </c>
    </row>
    <row r="1667" spans="1:3" x14ac:dyDescent="0.25">
      <c r="A1667" s="6"/>
      <c r="B1667" s="27"/>
    </row>
    <row r="1668" spans="1:3" x14ac:dyDescent="0.25">
      <c r="A1668" s="6"/>
      <c r="B1668" s="27"/>
      <c r="C1668" t="s">
        <v>668</v>
      </c>
    </row>
    <row r="1669" spans="1:3" x14ac:dyDescent="0.25">
      <c r="A1669" s="6"/>
      <c r="B1669" s="27"/>
    </row>
    <row r="1670" spans="1:3" x14ac:dyDescent="0.25">
      <c r="A1670" s="6"/>
      <c r="B1670" s="27"/>
      <c r="C1670" t="str">
        <f>CONCATENATE("    ",B1663)</f>
        <v xml:space="preserve">    You are in the Moderate Loss of Function category. See below for more information.</v>
      </c>
    </row>
    <row r="1671" spans="1:3" x14ac:dyDescent="0.25">
      <c r="A1671" s="6"/>
      <c r="B1671" s="27"/>
    </row>
    <row r="1672" spans="1:3" x14ac:dyDescent="0.25">
      <c r="A1672" s="5"/>
      <c r="B1672" s="27"/>
      <c r="C1672" t="s">
        <v>669</v>
      </c>
    </row>
    <row r="1673" spans="1:3" x14ac:dyDescent="0.25">
      <c r="A1673" s="5"/>
      <c r="B1673" s="27"/>
    </row>
    <row r="1674" spans="1:3" x14ac:dyDescent="0.25">
      <c r="A1674" s="5"/>
      <c r="B1674" s="27"/>
      <c r="C1674" t="str">
        <f>CONCATENATE( "    &lt;piechart percentage=",B1664," /&gt;")</f>
        <v xml:space="preserve">    &lt;piechart percentage=42.9 /&gt;</v>
      </c>
    </row>
    <row r="1675" spans="1:3" x14ac:dyDescent="0.25">
      <c r="A1675" s="5"/>
      <c r="B1675" s="27"/>
      <c r="C1675" t="str">
        <f>"  &lt;/Genotype&gt;"</f>
        <v xml:space="preserve">  &lt;/Genotype&gt;</v>
      </c>
    </row>
    <row r="1676" spans="1:3" x14ac:dyDescent="0.25">
      <c r="A1676" s="5" t="s">
        <v>45</v>
      </c>
      <c r="B1676" s="27" t="str">
        <f>CONCATENATE("Your ",B1585," gene has no variants. A normal gene is referred to as a ",CHAR(34),"wild-type",CHAR(34)," gene.")</f>
        <v>Your CHRNA3 gene has no variants. A normal gene is referred to as a "wild-type" gene.</v>
      </c>
      <c r="C1676" t="str">
        <f>CONCATENATE("  &lt;Genotype hgvs=",CHAR(34),B1648,B1650,";",B1650,CHAR(34)," name=",CHAR(34),B1599,CHAR(34),"&gt; ")</f>
        <v xml:space="preserve">  &lt;Genotype hgvs="NC_000017.11:g.[30237328=];[30237328=]" name="C645T "&gt; </v>
      </c>
    </row>
    <row r="1677" spans="1:3" x14ac:dyDescent="0.25">
      <c r="A1677" s="6" t="s">
        <v>46</v>
      </c>
      <c r="B1677" s="27" t="s">
        <v>147</v>
      </c>
      <c r="C1677" t="s">
        <v>13</v>
      </c>
    </row>
    <row r="1678" spans="1:3" x14ac:dyDescent="0.25">
      <c r="A1678" s="6" t="s">
        <v>42</v>
      </c>
      <c r="B1678" s="27">
        <v>17.399999999999999</v>
      </c>
      <c r="C1678" t="s">
        <v>667</v>
      </c>
    </row>
    <row r="1679" spans="1:3" x14ac:dyDescent="0.25">
      <c r="A1679" s="5"/>
      <c r="B1679" s="27"/>
    </row>
    <row r="1680" spans="1:3" x14ac:dyDescent="0.25">
      <c r="A1680" s="6"/>
      <c r="B1680" s="27"/>
      <c r="C1680" t="str">
        <f>CONCATENATE("    ",B1676)</f>
        <v xml:space="preserve">    Your CHRNA3 gene has no variants. A normal gene is referred to as a "wild-type" gene.</v>
      </c>
    </row>
    <row r="1681" spans="1:3" x14ac:dyDescent="0.25">
      <c r="A1681" s="6"/>
      <c r="B1681" s="27"/>
    </row>
    <row r="1682" spans="1:3" x14ac:dyDescent="0.25">
      <c r="A1682" s="6"/>
      <c r="B1682" s="27"/>
      <c r="C1682" t="s">
        <v>668</v>
      </c>
    </row>
    <row r="1683" spans="1:3" x14ac:dyDescent="0.25">
      <c r="A1683" s="6"/>
      <c r="B1683" s="27"/>
    </row>
    <row r="1684" spans="1:3" x14ac:dyDescent="0.25">
      <c r="A1684" s="6"/>
      <c r="B1684" s="27"/>
      <c r="C1684" t="str">
        <f>CONCATENATE("    ",B1677)</f>
        <v xml:space="preserve">    This variant is not associated with increased risk.</v>
      </c>
    </row>
    <row r="1685" spans="1:3" x14ac:dyDescent="0.25">
      <c r="A1685" s="5"/>
      <c r="B1685" s="27"/>
    </row>
    <row r="1686" spans="1:3" x14ac:dyDescent="0.25">
      <c r="A1686" s="5"/>
      <c r="B1686" s="27"/>
      <c r="C1686" t="s">
        <v>669</v>
      </c>
    </row>
    <row r="1687" spans="1:3" x14ac:dyDescent="0.25">
      <c r="A1687" s="5"/>
      <c r="B1687" s="27"/>
    </row>
    <row r="1688" spans="1:3" x14ac:dyDescent="0.25">
      <c r="A1688" s="5"/>
      <c r="B1688" s="27"/>
      <c r="C1688" t="str">
        <f>CONCATENATE( "    &lt;piechart percentage=",B1678," /&gt;")</f>
        <v xml:space="preserve">    &lt;piechart percentage=17.4 /&gt;</v>
      </c>
    </row>
    <row r="1689" spans="1:3" x14ac:dyDescent="0.25">
      <c r="A1689" s="5"/>
      <c r="B1689" s="27"/>
      <c r="C1689" t="str">
        <f>"  &lt;/Genotype&gt;"</f>
        <v xml:space="preserve">  &lt;/Genotype&gt;</v>
      </c>
    </row>
    <row r="1690" spans="1:3" x14ac:dyDescent="0.25">
      <c r="A1690" s="5" t="s">
        <v>47</v>
      </c>
      <c r="B1690" s="27" t="str">
        <f>CONCATENATE("Your ",B1585," gene has an unknown variant.")</f>
        <v>Your CHRNA3 gene has an unknown variant.</v>
      </c>
      <c r="C1690" t="str">
        <f>CONCATENATE("  &lt;Genotype hgvs=",CHAR(34),"unknown",CHAR(34),"&gt; ")</f>
        <v xml:space="preserve">  &lt;Genotype hgvs="unknown"&gt; </v>
      </c>
    </row>
    <row r="1691" spans="1:3" x14ac:dyDescent="0.25">
      <c r="A1691" s="6" t="s">
        <v>47</v>
      </c>
      <c r="B1691" s="27" t="s">
        <v>149</v>
      </c>
      <c r="C1691" t="s">
        <v>13</v>
      </c>
    </row>
    <row r="1692" spans="1:3" x14ac:dyDescent="0.25">
      <c r="A1692" s="6" t="s">
        <v>42</v>
      </c>
      <c r="B1692" s="27"/>
      <c r="C1692" t="s">
        <v>667</v>
      </c>
    </row>
    <row r="1693" spans="1:3" x14ac:dyDescent="0.25">
      <c r="A1693" s="6"/>
      <c r="B1693" s="27"/>
    </row>
    <row r="1694" spans="1:3" x14ac:dyDescent="0.25">
      <c r="A1694" s="6"/>
      <c r="B1694" s="27"/>
      <c r="C1694" t="str">
        <f>CONCATENATE("    ",B1690)</f>
        <v xml:space="preserve">    Your CHRNA3 gene has an unknown variant.</v>
      </c>
    </row>
    <row r="1695" spans="1:3" x14ac:dyDescent="0.25">
      <c r="A1695" s="6"/>
      <c r="B1695" s="27"/>
    </row>
    <row r="1696" spans="1:3" x14ac:dyDescent="0.25">
      <c r="A1696" s="6"/>
      <c r="B1696" s="27"/>
      <c r="C1696" t="s">
        <v>668</v>
      </c>
    </row>
    <row r="1697" spans="1:3" x14ac:dyDescent="0.25">
      <c r="A1697" s="6"/>
      <c r="B1697" s="27"/>
    </row>
    <row r="1698" spans="1:3" x14ac:dyDescent="0.25">
      <c r="A1698" s="5"/>
      <c r="B1698" s="27"/>
      <c r="C1698" t="str">
        <f>CONCATENATE("    ",B1691)</f>
        <v xml:space="preserve">    The effect is unknown.</v>
      </c>
    </row>
    <row r="1699" spans="1:3" x14ac:dyDescent="0.25">
      <c r="A1699" s="6"/>
      <c r="B1699" s="27"/>
    </row>
    <row r="1700" spans="1:3" x14ac:dyDescent="0.25">
      <c r="A1700" s="5"/>
      <c r="B1700" s="27"/>
      <c r="C1700" t="s">
        <v>669</v>
      </c>
    </row>
    <row r="1701" spans="1:3" x14ac:dyDescent="0.25">
      <c r="A1701" s="5"/>
      <c r="B1701" s="27"/>
    </row>
    <row r="1702" spans="1:3" x14ac:dyDescent="0.25">
      <c r="A1702" s="5"/>
      <c r="B1702" s="27"/>
      <c r="C1702" t="str">
        <f>CONCATENATE( "    &lt;piechart percentage=",B1692," /&gt;")</f>
        <v xml:space="preserve">    &lt;piechart percentage= /&gt;</v>
      </c>
    </row>
    <row r="1703" spans="1:3" x14ac:dyDescent="0.25">
      <c r="A1703" s="5"/>
      <c r="B1703" s="27"/>
      <c r="C1703" t="str">
        <f>"  &lt;/Genotype&gt;"</f>
        <v xml:space="preserve">  &lt;/Genotype&gt;</v>
      </c>
    </row>
    <row r="1704" spans="1:3" x14ac:dyDescent="0.25">
      <c r="A1704" s="5" t="s">
        <v>45</v>
      </c>
      <c r="B1704" s="27" t="str">
        <f>CONCATENATE("Your ",B1585," gene has no variants. A normal gene is referred to as a ",CHAR(34),"wild-type",CHAR(34)," gene.")</f>
        <v>Your CHRNA3 gene has no variants. A normal gene is referred to as a "wild-type" gene.</v>
      </c>
      <c r="C1704" t="str">
        <f>CONCATENATE("  &lt;Genotype hgvs=",CHAR(34),"wild-type",CHAR(34),"&gt;")</f>
        <v xml:space="preserve">  &lt;Genotype hgvs="wild-type"&gt;</v>
      </c>
    </row>
    <row r="1705" spans="1:3" x14ac:dyDescent="0.25">
      <c r="A1705" s="6" t="s">
        <v>46</v>
      </c>
      <c r="B1705" s="27" t="s">
        <v>217</v>
      </c>
      <c r="C1705" t="s">
        <v>13</v>
      </c>
    </row>
    <row r="1706" spans="1:3" x14ac:dyDescent="0.25">
      <c r="A1706" s="6" t="s">
        <v>42</v>
      </c>
      <c r="B1706" s="27"/>
      <c r="C1706" t="s">
        <v>667</v>
      </c>
    </row>
    <row r="1707" spans="1:3" x14ac:dyDescent="0.25">
      <c r="A1707" s="6"/>
      <c r="B1707" s="27"/>
    </row>
    <row r="1708" spans="1:3" x14ac:dyDescent="0.25">
      <c r="A1708" s="6"/>
      <c r="B1708" s="27"/>
      <c r="C1708" t="str">
        <f>CONCATENATE("    ",B1704)</f>
        <v xml:space="preserve">    Your CHRNA3 gene has no variants. A normal gene is referred to as a "wild-type" gene.</v>
      </c>
    </row>
    <row r="1709" spans="1:3" x14ac:dyDescent="0.25">
      <c r="A1709" s="6"/>
      <c r="B1709" s="27"/>
    </row>
    <row r="1710" spans="1:3" x14ac:dyDescent="0.25">
      <c r="A1710" s="6"/>
      <c r="B1710" s="27"/>
      <c r="C1710" t="s">
        <v>668</v>
      </c>
    </row>
    <row r="1711" spans="1:3" x14ac:dyDescent="0.25">
      <c r="A1711" s="6"/>
      <c r="B1711" s="27"/>
    </row>
    <row r="1712" spans="1:3" x14ac:dyDescent="0.25">
      <c r="A1712" s="6"/>
      <c r="B1712" s="27"/>
      <c r="C1712" t="str">
        <f>CONCATENATE("    ",B1705)</f>
        <v xml:space="preserve">    Your variant is not associated with any loss of function.</v>
      </c>
    </row>
    <row r="1713" spans="1:3" x14ac:dyDescent="0.25">
      <c r="A1713" s="6"/>
      <c r="B1713" s="27"/>
    </row>
    <row r="1714" spans="1:3" x14ac:dyDescent="0.25">
      <c r="A1714" s="6"/>
      <c r="B1714" s="27"/>
      <c r="C1714" t="s">
        <v>669</v>
      </c>
    </row>
    <row r="1715" spans="1:3" x14ac:dyDescent="0.25">
      <c r="A1715" s="5"/>
      <c r="B1715" s="27"/>
    </row>
    <row r="1716" spans="1:3" x14ac:dyDescent="0.25">
      <c r="A1716" s="6"/>
      <c r="B1716" s="27"/>
      <c r="C1716" t="str">
        <f>CONCATENATE( "    &lt;piechart percentage=",B1706," /&gt;")</f>
        <v xml:space="preserve">    &lt;piechart percentage= /&gt;</v>
      </c>
    </row>
    <row r="1717" spans="1:3" x14ac:dyDescent="0.25">
      <c r="A1717" s="6"/>
      <c r="B1717" s="27"/>
      <c r="C1717" t="str">
        <f>"  &lt;/Genotype&gt;"</f>
        <v xml:space="preserve">  &lt;/Genotype&gt;</v>
      </c>
    </row>
    <row r="1718" spans="1:3" x14ac:dyDescent="0.25">
      <c r="A1718" s="6"/>
      <c r="B1718" s="27"/>
      <c r="C1718" t="str">
        <f>"&lt;/GeneAnalysis&gt;"</f>
        <v>&lt;/GeneAnalysis&gt;</v>
      </c>
    </row>
    <row r="1719" spans="1:3" s="33" customFormat="1" x14ac:dyDescent="0.25"/>
    <row r="1720" spans="1:3" s="33" customFormat="1" x14ac:dyDescent="0.25">
      <c r="A1720" s="34"/>
      <c r="B1720" s="32"/>
    </row>
    <row r="1721" spans="1:3" x14ac:dyDescent="0.25">
      <c r="A1721" s="6" t="s">
        <v>4</v>
      </c>
      <c r="B1721" s="27" t="s">
        <v>335</v>
      </c>
      <c r="C1721" t="str">
        <f>CONCATENATE("&lt;GeneAnalysis gene=",CHAR(34),B1721,CHAR(34)," interval=",CHAR(34),B1722,CHAR(34),"&gt; ")</f>
        <v xml:space="preserve">&lt;GeneAnalysis gene="CHRNA3" interval="NC_000015.10:g.78593052_78621295"&gt; </v>
      </c>
    </row>
    <row r="1722" spans="1:3" x14ac:dyDescent="0.25">
      <c r="A1722" s="6" t="s">
        <v>23</v>
      </c>
      <c r="B1722" s="27" t="s">
        <v>336</v>
      </c>
    </row>
    <row r="1723" spans="1:3" x14ac:dyDescent="0.25">
      <c r="A1723" s="6" t="s">
        <v>24</v>
      </c>
      <c r="B1723" s="27" t="s">
        <v>332</v>
      </c>
      <c r="C1723" t="str">
        <f>CONCATENATE("# What are some common mutations of ",B1721,"?")</f>
        <v># What are some common mutations of CHRNA3?</v>
      </c>
    </row>
    <row r="1724" spans="1:3" x14ac:dyDescent="0.25">
      <c r="A1724" s="6" t="s">
        <v>20</v>
      </c>
      <c r="B1724" s="27" t="s">
        <v>21</v>
      </c>
      <c r="C1724" t="s">
        <v>13</v>
      </c>
    </row>
    <row r="1725" spans="1:3" x14ac:dyDescent="0.25">
      <c r="B1725" s="27"/>
      <c r="C1725" t="str">
        <f>CONCATENATE("There are ",B1723," well-known variants in ",B1721,": ",B1732," and ",B1738,".")</f>
        <v>There are two well-known variants in CHRNA3: [C78606381T](https://www.ncbi.nlm.nih.gov/projects/SNP/snp_ref.cgi?rs=12914385) and [C645T](https://www.ncbi.nlm.nih.gov/clinvar/variation/17503/).</v>
      </c>
    </row>
    <row r="1726" spans="1:3" x14ac:dyDescent="0.25">
      <c r="B1726" s="27"/>
    </row>
    <row r="1727" spans="1:3" x14ac:dyDescent="0.25">
      <c r="A1727" s="6"/>
      <c r="B1727" s="27"/>
      <c r="C1727" t="str">
        <f>CONCATENATE("&lt;# ",B1729," #&gt;")</f>
        <v>&lt;# C78606381T #&gt;</v>
      </c>
    </row>
    <row r="1728" spans="1:3" x14ac:dyDescent="0.25">
      <c r="A1728" s="6" t="s">
        <v>25</v>
      </c>
      <c r="B1728" s="1" t="s">
        <v>337</v>
      </c>
      <c r="C1728" t="str">
        <f>CONCATENATE("  &lt;Variant hgvs=",CHAR(34),B1728,CHAR(34)," name=",CHAR(34),B1729,CHAR(34),"&gt; ")</f>
        <v xml:space="preserve">  &lt;Variant hgvs="NC_000015.10:g.78606381C&gt;T" name="C78606381T"&gt; </v>
      </c>
    </row>
    <row r="1729" spans="1:3" x14ac:dyDescent="0.25">
      <c r="A1729" s="5" t="s">
        <v>26</v>
      </c>
      <c r="B1729" s="30" t="s">
        <v>339</v>
      </c>
    </row>
    <row r="1730" spans="1:3" x14ac:dyDescent="0.25">
      <c r="A1730" s="5" t="s">
        <v>27</v>
      </c>
      <c r="B1730" s="27" t="s">
        <v>207</v>
      </c>
      <c r="C1730" t="str">
        <f>CONCATENATE("    This variant is a change at a specific point in the ",B1721," gene from ",B1730," to ",B1731," resulting in incorrect ",B1724,"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731" spans="1:3" x14ac:dyDescent="0.25">
      <c r="A1731" s="5" t="s">
        <v>28</v>
      </c>
      <c r="B1731" s="27" t="s">
        <v>33</v>
      </c>
      <c r="C1731" t="s">
        <v>13</v>
      </c>
    </row>
    <row r="1732" spans="1:3" x14ac:dyDescent="0.25">
      <c r="A1732" s="5" t="s">
        <v>36</v>
      </c>
      <c r="B1732" s="30" t="s">
        <v>341</v>
      </c>
      <c r="C1732" t="str">
        <f>"  &lt;/Variant&gt;"</f>
        <v xml:space="preserve">  &lt;/Variant&gt;</v>
      </c>
    </row>
    <row r="1733" spans="1:3" x14ac:dyDescent="0.25">
      <c r="B1733" s="27"/>
      <c r="C1733" t="str">
        <f>CONCATENATE("&lt;# ",B1735," #&gt;")</f>
        <v>&lt;# C645T  #&gt;</v>
      </c>
    </row>
    <row r="1734" spans="1:3" x14ac:dyDescent="0.25">
      <c r="A1734" s="6" t="s">
        <v>25</v>
      </c>
      <c r="B1734" s="1" t="s">
        <v>338</v>
      </c>
      <c r="C1734" t="str">
        <f>CONCATENATE("  &lt;Variant hgvs=",CHAR(34),B1734,CHAR(34)," name=",CHAR(34),B1735,CHAR(34),"&gt; ")</f>
        <v xml:space="preserve">  &lt;Variant hgvs="NC_000015.10:g.78601997G&gt;A" name="C645T "&gt; </v>
      </c>
    </row>
    <row r="1735" spans="1:3" x14ac:dyDescent="0.25">
      <c r="A1735" s="5" t="s">
        <v>26</v>
      </c>
      <c r="B1735" s="30" t="s">
        <v>340</v>
      </c>
    </row>
    <row r="1736" spans="1:3" x14ac:dyDescent="0.25">
      <c r="A1736" s="5" t="s">
        <v>27</v>
      </c>
      <c r="B1736" s="27" t="s">
        <v>34</v>
      </c>
      <c r="C1736" t="str">
        <f>CONCATENATE("    This variant is a change at a specific point in the ",B1721," gene from ",B1736," to ",B1737," resulting in incorrect ",B1724,"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737" spans="1:3" x14ac:dyDescent="0.25">
      <c r="A1737" s="5" t="s">
        <v>28</v>
      </c>
      <c r="B1737" s="27" t="s">
        <v>61</v>
      </c>
    </row>
    <row r="1738" spans="1:3" x14ac:dyDescent="0.25">
      <c r="A1738" s="6" t="s">
        <v>36</v>
      </c>
      <c r="B1738" s="30" t="s">
        <v>351</v>
      </c>
      <c r="C1738" t="str">
        <f>"  &lt;/Variant&gt;"</f>
        <v xml:space="preserve">  &lt;/Variant&gt;</v>
      </c>
    </row>
    <row r="1739" spans="1:3" s="33" customFormat="1" x14ac:dyDescent="0.25">
      <c r="A1739" s="31"/>
      <c r="B1739" s="32"/>
    </row>
    <row r="1740" spans="1:3" s="33" customFormat="1" x14ac:dyDescent="0.25">
      <c r="A1740" s="31"/>
      <c r="B1740" s="32"/>
      <c r="C1740" t="str">
        <f>C1727</f>
        <v>&lt;# C78606381T #&gt;</v>
      </c>
    </row>
    <row r="1741" spans="1:3" x14ac:dyDescent="0.25">
      <c r="A1741" s="5" t="s">
        <v>35</v>
      </c>
      <c r="B1741" s="40" t="s">
        <v>342</v>
      </c>
      <c r="C1741" t="str">
        <f>CONCATENATE("  &lt;Genotype hgvs=",CHAR(34),B1741,B1742,";",B1743,CHAR(34)," name=",CHAR(34),B1729,CHAR(34),"&gt; ")</f>
        <v xml:space="preserve">  &lt;Genotype hgvs="NC_000015.10:g.[78606381C&gt;T];[78606381=]" name="C78606381T"&gt; </v>
      </c>
    </row>
    <row r="1742" spans="1:3" x14ac:dyDescent="0.25">
      <c r="A1742" s="5" t="s">
        <v>36</v>
      </c>
      <c r="B1742" s="27" t="s">
        <v>343</v>
      </c>
    </row>
    <row r="1743" spans="1:3" x14ac:dyDescent="0.25">
      <c r="A1743" s="5" t="s">
        <v>27</v>
      </c>
      <c r="B1743" s="27" t="s">
        <v>344</v>
      </c>
      <c r="C1743" t="s">
        <v>667</v>
      </c>
    </row>
    <row r="1744" spans="1:3" x14ac:dyDescent="0.25">
      <c r="A1744" s="5" t="s">
        <v>40</v>
      </c>
      <c r="B1744" s="27" t="str">
        <f>CONCATENATE("People with this variant have one copy of the ",B1732,"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744" t="s">
        <v>13</v>
      </c>
    </row>
    <row r="1745" spans="1:3" x14ac:dyDescent="0.25">
      <c r="A1745" s="6" t="s">
        <v>41</v>
      </c>
      <c r="B1745" s="27" t="s">
        <v>216</v>
      </c>
      <c r="C1745" t="str">
        <f>CONCATENATE("    ",B1744)</f>
        <v xml:space="preserve">    People with this variant have one copy of the [C78606381T](https://www.ncbi.nlm.nih.gov/projects/SNP/snp_ref.cgi?rs=12914385) variant. This substitution of a single nucleotide is known as a missense mutation.</v>
      </c>
    </row>
    <row r="1746" spans="1:3" x14ac:dyDescent="0.25">
      <c r="A1746" s="6" t="s">
        <v>42</v>
      </c>
      <c r="B1746" s="27">
        <v>37.9</v>
      </c>
    </row>
    <row r="1747" spans="1:3" x14ac:dyDescent="0.25">
      <c r="A1747" s="5"/>
      <c r="B1747" s="27"/>
      <c r="C1747" t="s">
        <v>668</v>
      </c>
    </row>
    <row r="1748" spans="1:3" x14ac:dyDescent="0.25">
      <c r="A1748" s="6"/>
      <c r="B1748" s="27"/>
    </row>
    <row r="1749" spans="1:3" x14ac:dyDescent="0.25">
      <c r="A1749" s="6"/>
      <c r="B1749" s="27"/>
      <c r="C1749" t="str">
        <f>CONCATENATE("    ",B1745)</f>
        <v xml:space="preserve">    You are in the Mild Loss of Function category. See below for more information.</v>
      </c>
    </row>
    <row r="1750" spans="1:3" x14ac:dyDescent="0.25">
      <c r="A1750" s="6"/>
      <c r="B1750" s="27"/>
    </row>
    <row r="1751" spans="1:3" x14ac:dyDescent="0.25">
      <c r="A1751" s="6"/>
      <c r="B1751" s="27"/>
      <c r="C1751" t="s">
        <v>669</v>
      </c>
    </row>
    <row r="1752" spans="1:3" x14ac:dyDescent="0.25">
      <c r="A1752" s="5"/>
      <c r="B1752" s="27"/>
    </row>
    <row r="1753" spans="1:3" x14ac:dyDescent="0.25">
      <c r="A1753" s="5"/>
      <c r="B1753" s="27"/>
      <c r="C1753" t="str">
        <f>CONCATENATE( "    &lt;piechart percentage=",B1746," /&gt;")</f>
        <v xml:space="preserve">    &lt;piechart percentage=37.9 /&gt;</v>
      </c>
    </row>
    <row r="1754" spans="1:3" x14ac:dyDescent="0.25">
      <c r="A1754" s="5"/>
      <c r="B1754" s="27"/>
      <c r="C1754" t="str">
        <f>"  &lt;/Genotype&gt;"</f>
        <v xml:space="preserve">  &lt;/Genotype&gt;</v>
      </c>
    </row>
    <row r="1755" spans="1:3" x14ac:dyDescent="0.25">
      <c r="A1755" s="5" t="s">
        <v>43</v>
      </c>
      <c r="B1755" s="27" t="s">
        <v>345</v>
      </c>
      <c r="C1755" t="str">
        <f>CONCATENATE("  &lt;Genotype hgvs=",CHAR(34),B1741,B1742,";",B1742,CHAR(34)," name=",CHAR(34),B1729,CHAR(34),"&gt; ")</f>
        <v xml:space="preserve">  &lt;Genotype hgvs="NC_000015.10:g.[78606381C&gt;T];[78606381C&gt;T]" name="C78606381T"&gt; </v>
      </c>
    </row>
    <row r="1756" spans="1:3" x14ac:dyDescent="0.25">
      <c r="A1756" s="6" t="s">
        <v>44</v>
      </c>
      <c r="B1756" s="27" t="s">
        <v>191</v>
      </c>
      <c r="C1756" t="s">
        <v>13</v>
      </c>
    </row>
    <row r="1757" spans="1:3" x14ac:dyDescent="0.25">
      <c r="A1757" s="6" t="s">
        <v>42</v>
      </c>
      <c r="B1757" s="27">
        <v>15.9</v>
      </c>
      <c r="C1757" t="s">
        <v>667</v>
      </c>
    </row>
    <row r="1758" spans="1:3" x14ac:dyDescent="0.25">
      <c r="A1758" s="6"/>
      <c r="B1758" s="27"/>
    </row>
    <row r="1759" spans="1:3" x14ac:dyDescent="0.25">
      <c r="A1759" s="5"/>
      <c r="B1759" s="27"/>
      <c r="C1759" t="str">
        <f>CONCATENATE("    ",B1755)</f>
        <v xml:space="preserve">    People with this variant have two copies of the [C78606381T](https://www.ncbi.nlm.nih.gov/projects/SNP/snp_ref.cgi?rs=12914385) variant. This substitution of a single nucleotide is known as a missense mutation.
</v>
      </c>
    </row>
    <row r="1760" spans="1:3" x14ac:dyDescent="0.25">
      <c r="A1760" s="6"/>
      <c r="B1760" s="27"/>
    </row>
    <row r="1761" spans="1:3" x14ac:dyDescent="0.25">
      <c r="A1761" s="6"/>
      <c r="B1761" s="27"/>
      <c r="C1761" t="s">
        <v>668</v>
      </c>
    </row>
    <row r="1762" spans="1:3" x14ac:dyDescent="0.25">
      <c r="A1762" s="6"/>
      <c r="B1762" s="27"/>
    </row>
    <row r="1763" spans="1:3" x14ac:dyDescent="0.25">
      <c r="A1763" s="6"/>
      <c r="B1763" s="27"/>
      <c r="C1763" t="str">
        <f>CONCATENATE("    ",B1756)</f>
        <v xml:space="preserve">    You are in the Moderate Loss of Function category. See below for more information.</v>
      </c>
    </row>
    <row r="1764" spans="1:3" x14ac:dyDescent="0.25">
      <c r="A1764" s="6"/>
      <c r="B1764" s="27"/>
    </row>
    <row r="1765" spans="1:3" x14ac:dyDescent="0.25">
      <c r="A1765" s="5"/>
      <c r="B1765" s="27"/>
      <c r="C1765" t="s">
        <v>669</v>
      </c>
    </row>
    <row r="1766" spans="1:3" x14ac:dyDescent="0.25">
      <c r="A1766" s="5"/>
      <c r="B1766" s="27"/>
    </row>
    <row r="1767" spans="1:3" x14ac:dyDescent="0.25">
      <c r="A1767" s="5"/>
      <c r="B1767" s="27"/>
      <c r="C1767" t="str">
        <f>CONCATENATE( "    &lt;piechart percentage=",B1757," /&gt;")</f>
        <v xml:space="preserve">    &lt;piechart percentage=15.9 /&gt;</v>
      </c>
    </row>
    <row r="1768" spans="1:3" x14ac:dyDescent="0.25">
      <c r="A1768" s="5"/>
      <c r="B1768" s="27"/>
      <c r="C1768" t="str">
        <f>"  &lt;/Genotype&gt;"</f>
        <v xml:space="preserve">  &lt;/Genotype&gt;</v>
      </c>
    </row>
    <row r="1769" spans="1:3" x14ac:dyDescent="0.25">
      <c r="A1769" s="5" t="s">
        <v>45</v>
      </c>
      <c r="B1769" s="27" t="str">
        <f>CONCATENATE("Your ",B1721," gene has no variants. A normal gene is referred to as a ",CHAR(34),"wild-type",CHAR(34)," gene.")</f>
        <v>Your CHRNA3 gene has no variants. A normal gene is referred to as a "wild-type" gene.</v>
      </c>
      <c r="C1769" t="str">
        <f>CONCATENATE("  &lt;Genotype hgvs=",CHAR(34),B1741,B1743,";",B1743,CHAR(34)," name=",CHAR(34),B1729,CHAR(34),"&gt; ")</f>
        <v xml:space="preserve">  &lt;Genotype hgvs="NC_000015.10:g.[78606381=];[78606381=]" name="C78606381T"&gt; </v>
      </c>
    </row>
    <row r="1770" spans="1:3" x14ac:dyDescent="0.25">
      <c r="A1770" s="6" t="s">
        <v>46</v>
      </c>
      <c r="B1770" s="27" t="s">
        <v>147</v>
      </c>
      <c r="C1770" t="s">
        <v>13</v>
      </c>
    </row>
    <row r="1771" spans="1:3" x14ac:dyDescent="0.25">
      <c r="A1771" s="6" t="s">
        <v>42</v>
      </c>
      <c r="B1771" s="27">
        <v>46.2</v>
      </c>
      <c r="C1771" t="s">
        <v>667</v>
      </c>
    </row>
    <row r="1772" spans="1:3" x14ac:dyDescent="0.25">
      <c r="A1772" s="5"/>
      <c r="B1772" s="27"/>
    </row>
    <row r="1773" spans="1:3" x14ac:dyDescent="0.25">
      <c r="A1773" s="6"/>
      <c r="B1773" s="27"/>
      <c r="C1773" t="str">
        <f>CONCATENATE("    ",B1769)</f>
        <v xml:space="preserve">    Your CHRNA3 gene has no variants. A normal gene is referred to as a "wild-type" gene.</v>
      </c>
    </row>
    <row r="1774" spans="1:3" x14ac:dyDescent="0.25">
      <c r="A1774" s="6"/>
      <c r="B1774" s="27"/>
    </row>
    <row r="1775" spans="1:3" x14ac:dyDescent="0.25">
      <c r="A1775" s="6"/>
      <c r="B1775" s="27"/>
      <c r="C1775" t="s">
        <v>668</v>
      </c>
    </row>
    <row r="1776" spans="1:3" x14ac:dyDescent="0.25">
      <c r="A1776" s="6"/>
      <c r="B1776" s="27"/>
    </row>
    <row r="1777" spans="1:3" x14ac:dyDescent="0.25">
      <c r="A1777" s="6"/>
      <c r="B1777" s="27"/>
      <c r="C1777" t="str">
        <f>CONCATENATE("    ",B1770)</f>
        <v xml:space="preserve">    This variant is not associated with increased risk.</v>
      </c>
    </row>
    <row r="1778" spans="1:3" x14ac:dyDescent="0.25">
      <c r="A1778" s="5"/>
      <c r="B1778" s="27"/>
    </row>
    <row r="1779" spans="1:3" x14ac:dyDescent="0.25">
      <c r="A1779" s="5"/>
      <c r="B1779" s="27"/>
      <c r="C1779" t="s">
        <v>669</v>
      </c>
    </row>
    <row r="1780" spans="1:3" x14ac:dyDescent="0.25">
      <c r="A1780" s="5"/>
      <c r="B1780" s="27"/>
    </row>
    <row r="1781" spans="1:3" x14ac:dyDescent="0.25">
      <c r="A1781" s="5"/>
      <c r="B1781" s="27"/>
      <c r="C1781" t="str">
        <f>CONCATENATE( "    &lt;piechart percentage=",B1771," /&gt;")</f>
        <v xml:space="preserve">    &lt;piechart percentage=46.2 /&gt;</v>
      </c>
    </row>
    <row r="1782" spans="1:3" x14ac:dyDescent="0.25">
      <c r="A1782" s="5"/>
      <c r="B1782" s="27"/>
      <c r="C1782" t="str">
        <f>"  &lt;/Genotype&gt;"</f>
        <v xml:space="preserve">  &lt;/Genotype&gt;</v>
      </c>
    </row>
    <row r="1783" spans="1:3" x14ac:dyDescent="0.25">
      <c r="A1783" s="5"/>
      <c r="B1783" s="27"/>
      <c r="C1783" t="str">
        <f>C1733</f>
        <v>&lt;# C645T  #&gt;</v>
      </c>
    </row>
    <row r="1784" spans="1:3" x14ac:dyDescent="0.25">
      <c r="A1784" s="5" t="s">
        <v>35</v>
      </c>
      <c r="B1784" s="1" t="s">
        <v>235</v>
      </c>
      <c r="C1784" t="str">
        <f>CONCATENATE("  &lt;Genotype hgvs=",CHAR(34),B1784,B1785,";",B1786,CHAR(34)," name=",CHAR(34),B1735,CHAR(34),"&gt; ")</f>
        <v xml:space="preserve">  &lt;Genotype hgvs="NC_000017.11:g.[30237328T&gt;C];[30237328=]" name="C645T "&gt; </v>
      </c>
    </row>
    <row r="1785" spans="1:3" x14ac:dyDescent="0.25">
      <c r="A1785" s="5" t="s">
        <v>36</v>
      </c>
      <c r="B1785" s="27" t="s">
        <v>255</v>
      </c>
    </row>
    <row r="1786" spans="1:3" x14ac:dyDescent="0.25">
      <c r="A1786" s="5" t="s">
        <v>27</v>
      </c>
      <c r="B1786" s="27" t="s">
        <v>256</v>
      </c>
      <c r="C1786" t="s">
        <v>667</v>
      </c>
    </row>
    <row r="1787" spans="1:3" x14ac:dyDescent="0.25">
      <c r="A1787" s="5" t="s">
        <v>40</v>
      </c>
      <c r="B1787" s="27" t="str">
        <f>CONCATENATE("People with this variant have one copy of the ",B1738," variant. This substitution of a single nucleotide is known as a missense mutation.")</f>
        <v>People with this variant have one copy of the [C645T](https://www.ncbi.nlm.nih.gov/clinvar/variation/17503/) variant. This substitution of a single nucleotide is known as a missense mutation.</v>
      </c>
      <c r="C1787" t="s">
        <v>13</v>
      </c>
    </row>
    <row r="1788" spans="1:3" x14ac:dyDescent="0.25">
      <c r="A1788" s="6" t="s">
        <v>41</v>
      </c>
      <c r="B1788" s="27" t="s">
        <v>216</v>
      </c>
      <c r="C1788" t="str">
        <f>CONCATENATE("    ",B1787)</f>
        <v xml:space="preserve">    People with this variant have one copy of the [C645T](https://www.ncbi.nlm.nih.gov/clinvar/variation/17503/) variant. This substitution of a single nucleotide is known as a missense mutation.</v>
      </c>
    </row>
    <row r="1789" spans="1:3" x14ac:dyDescent="0.25">
      <c r="A1789" s="6" t="s">
        <v>42</v>
      </c>
      <c r="B1789" s="27">
        <v>39.700000000000003</v>
      </c>
    </row>
    <row r="1790" spans="1:3" x14ac:dyDescent="0.25">
      <c r="A1790" s="5"/>
      <c r="B1790" s="27"/>
      <c r="C1790" t="s">
        <v>668</v>
      </c>
    </row>
    <row r="1791" spans="1:3" x14ac:dyDescent="0.25">
      <c r="A1791" s="6"/>
      <c r="B1791" s="27"/>
    </row>
    <row r="1792" spans="1:3" x14ac:dyDescent="0.25">
      <c r="A1792" s="6"/>
      <c r="B1792" s="27"/>
      <c r="C1792" t="str">
        <f>CONCATENATE("    ",B1788)</f>
        <v xml:space="preserve">    You are in the Mild Loss of Function category. See below for more information.</v>
      </c>
    </row>
    <row r="1793" spans="1:3" x14ac:dyDescent="0.25">
      <c r="A1793" s="6"/>
      <c r="B1793" s="27"/>
    </row>
    <row r="1794" spans="1:3" x14ac:dyDescent="0.25">
      <c r="A1794" s="6"/>
      <c r="B1794" s="27"/>
      <c r="C1794" t="s">
        <v>669</v>
      </c>
    </row>
    <row r="1795" spans="1:3" x14ac:dyDescent="0.25">
      <c r="A1795" s="5"/>
      <c r="B1795" s="27"/>
    </row>
    <row r="1796" spans="1:3" x14ac:dyDescent="0.25">
      <c r="A1796" s="5"/>
      <c r="B1796" s="27"/>
      <c r="C1796" t="str">
        <f>CONCATENATE( "    &lt;piechart percentage=",B1789," /&gt;")</f>
        <v xml:space="preserve">    &lt;piechart percentage=39.7 /&gt;</v>
      </c>
    </row>
    <row r="1797" spans="1:3" x14ac:dyDescent="0.25">
      <c r="A1797" s="5"/>
      <c r="B1797" s="27"/>
      <c r="C1797" t="str">
        <f>"  &lt;/Genotype&gt;"</f>
        <v xml:space="preserve">  &lt;/Genotype&gt;</v>
      </c>
    </row>
    <row r="1798" spans="1:3" x14ac:dyDescent="0.25">
      <c r="A1798" s="5" t="s">
        <v>43</v>
      </c>
      <c r="B1798" s="27" t="str">
        <f>CONCATENATE("People with this variant have two copies of the ",B1738," variant. This substitution of a single nucleotide is known as a missense mutation.")</f>
        <v>People with this variant have two copies of the [C645T](https://www.ncbi.nlm.nih.gov/clinvar/variation/17503/) variant. This substitution of a single nucleotide is known as a missense mutation.</v>
      </c>
      <c r="C1798" t="str">
        <f>CONCATENATE("  &lt;Genotype hgvs=",CHAR(34),B1784,B1785,";",B1785,CHAR(34)," name=",CHAR(34),B1735,CHAR(34),"&gt; ")</f>
        <v xml:space="preserve">  &lt;Genotype hgvs="NC_000017.11:g.[30237328T&gt;C];[30237328T&gt;C]" name="C645T "&gt; </v>
      </c>
    </row>
    <row r="1799" spans="1:3" x14ac:dyDescent="0.25">
      <c r="A1799" s="6" t="s">
        <v>44</v>
      </c>
      <c r="B1799" s="27" t="s">
        <v>191</v>
      </c>
      <c r="C1799" t="s">
        <v>13</v>
      </c>
    </row>
    <row r="1800" spans="1:3" x14ac:dyDescent="0.25">
      <c r="A1800" s="6" t="s">
        <v>42</v>
      </c>
      <c r="B1800" s="27">
        <v>42.9</v>
      </c>
      <c r="C1800" t="s">
        <v>667</v>
      </c>
    </row>
    <row r="1801" spans="1:3" x14ac:dyDescent="0.25">
      <c r="A1801" s="6"/>
      <c r="B1801" s="27"/>
    </row>
    <row r="1802" spans="1:3" x14ac:dyDescent="0.25">
      <c r="A1802" s="5"/>
      <c r="B1802" s="27"/>
      <c r="C1802" t="str">
        <f>CONCATENATE("    ",B1798)</f>
        <v xml:space="preserve">    People with this variant have two copies of the [C645T](https://www.ncbi.nlm.nih.gov/clinvar/variation/17503/) variant. This substitution of a single nucleotide is known as a missense mutation.</v>
      </c>
    </row>
    <row r="1803" spans="1:3" x14ac:dyDescent="0.25">
      <c r="A1803" s="6"/>
      <c r="B1803" s="27"/>
    </row>
    <row r="1804" spans="1:3" x14ac:dyDescent="0.25">
      <c r="A1804" s="6"/>
      <c r="B1804" s="27"/>
      <c r="C1804" t="s">
        <v>668</v>
      </c>
    </row>
    <row r="1805" spans="1:3" x14ac:dyDescent="0.25">
      <c r="A1805" s="6"/>
      <c r="B1805" s="27"/>
    </row>
    <row r="1806" spans="1:3" x14ac:dyDescent="0.25">
      <c r="A1806" s="6"/>
      <c r="B1806" s="27"/>
      <c r="C1806" t="str">
        <f>CONCATENATE("    ",B1799)</f>
        <v xml:space="preserve">    You are in the Moderate Loss of Function category. See below for more information.</v>
      </c>
    </row>
    <row r="1807" spans="1:3" x14ac:dyDescent="0.25">
      <c r="A1807" s="6"/>
      <c r="B1807" s="27"/>
    </row>
    <row r="1808" spans="1:3" x14ac:dyDescent="0.25">
      <c r="A1808" s="5"/>
      <c r="B1808" s="27"/>
      <c r="C1808" t="s">
        <v>669</v>
      </c>
    </row>
    <row r="1809" spans="1:3" x14ac:dyDescent="0.25">
      <c r="A1809" s="5"/>
      <c r="B1809" s="27"/>
    </row>
    <row r="1810" spans="1:3" x14ac:dyDescent="0.25">
      <c r="A1810" s="5"/>
      <c r="B1810" s="27"/>
      <c r="C1810" t="str">
        <f>CONCATENATE( "    &lt;piechart percentage=",B1800," /&gt;")</f>
        <v xml:space="preserve">    &lt;piechart percentage=42.9 /&gt;</v>
      </c>
    </row>
    <row r="1811" spans="1:3" x14ac:dyDescent="0.25">
      <c r="A1811" s="5"/>
      <c r="B1811" s="27"/>
      <c r="C1811" t="str">
        <f>"  &lt;/Genotype&gt;"</f>
        <v xml:space="preserve">  &lt;/Genotype&gt;</v>
      </c>
    </row>
    <row r="1812" spans="1:3" x14ac:dyDescent="0.25">
      <c r="A1812" s="5" t="s">
        <v>45</v>
      </c>
      <c r="B1812" s="27" t="str">
        <f>CONCATENATE("Your ",B1721," gene has no variants. A normal gene is referred to as a ",CHAR(34),"wild-type",CHAR(34)," gene.")</f>
        <v>Your CHRNA3 gene has no variants. A normal gene is referred to as a "wild-type" gene.</v>
      </c>
      <c r="C1812" t="str">
        <f>CONCATENATE("  &lt;Genotype hgvs=",CHAR(34),B1784,B1786,";",B1786,CHAR(34)," name=",CHAR(34),B1735,CHAR(34),"&gt; ")</f>
        <v xml:space="preserve">  &lt;Genotype hgvs="NC_000017.11:g.[30237328=];[30237328=]" name="C645T "&gt; </v>
      </c>
    </row>
    <row r="1813" spans="1:3" x14ac:dyDescent="0.25">
      <c r="A1813" s="6" t="s">
        <v>46</v>
      </c>
      <c r="B1813" s="27" t="s">
        <v>147</v>
      </c>
      <c r="C1813" t="s">
        <v>13</v>
      </c>
    </row>
    <row r="1814" spans="1:3" x14ac:dyDescent="0.25">
      <c r="A1814" s="6" t="s">
        <v>42</v>
      </c>
      <c r="B1814" s="27">
        <v>17.399999999999999</v>
      </c>
      <c r="C1814" t="s">
        <v>667</v>
      </c>
    </row>
    <row r="1815" spans="1:3" x14ac:dyDescent="0.25">
      <c r="A1815" s="5"/>
      <c r="B1815" s="27"/>
    </row>
    <row r="1816" spans="1:3" x14ac:dyDescent="0.25">
      <c r="A1816" s="6"/>
      <c r="B1816" s="27"/>
      <c r="C1816" t="str">
        <f>CONCATENATE("    ",B1812)</f>
        <v xml:space="preserve">    Your CHRNA3 gene has no variants. A normal gene is referred to as a "wild-type" gene.</v>
      </c>
    </row>
    <row r="1817" spans="1:3" x14ac:dyDescent="0.25">
      <c r="A1817" s="6"/>
      <c r="B1817" s="27"/>
    </row>
    <row r="1818" spans="1:3" x14ac:dyDescent="0.25">
      <c r="A1818" s="6"/>
      <c r="B1818" s="27"/>
      <c r="C1818" t="s">
        <v>668</v>
      </c>
    </row>
    <row r="1819" spans="1:3" x14ac:dyDescent="0.25">
      <c r="A1819" s="6"/>
      <c r="B1819" s="27"/>
    </row>
    <row r="1820" spans="1:3" x14ac:dyDescent="0.25">
      <c r="A1820" s="6"/>
      <c r="B1820" s="27"/>
      <c r="C1820" t="str">
        <f>CONCATENATE("    ",B1813)</f>
        <v xml:space="preserve">    This variant is not associated with increased risk.</v>
      </c>
    </row>
    <row r="1821" spans="1:3" x14ac:dyDescent="0.25">
      <c r="A1821" s="5"/>
      <c r="B1821" s="27"/>
    </row>
    <row r="1822" spans="1:3" x14ac:dyDescent="0.25">
      <c r="A1822" s="5"/>
      <c r="B1822" s="27"/>
      <c r="C1822" t="s">
        <v>669</v>
      </c>
    </row>
    <row r="1823" spans="1:3" x14ac:dyDescent="0.25">
      <c r="A1823" s="5"/>
      <c r="B1823" s="27"/>
    </row>
    <row r="1824" spans="1:3" x14ac:dyDescent="0.25">
      <c r="A1824" s="5"/>
      <c r="B1824" s="27"/>
      <c r="C1824" t="str">
        <f>CONCATENATE( "    &lt;piechart percentage=",B1814," /&gt;")</f>
        <v xml:space="preserve">    &lt;piechart percentage=17.4 /&gt;</v>
      </c>
    </row>
    <row r="1825" spans="1:3" x14ac:dyDescent="0.25">
      <c r="A1825" s="5"/>
      <c r="B1825" s="27"/>
      <c r="C1825" t="str">
        <f>"  &lt;/Genotype&gt;"</f>
        <v xml:space="preserve">  &lt;/Genotype&gt;</v>
      </c>
    </row>
    <row r="1826" spans="1:3" x14ac:dyDescent="0.25">
      <c r="A1826" s="5" t="s">
        <v>47</v>
      </c>
      <c r="B1826" s="27" t="str">
        <f>CONCATENATE("Your ",B1721," gene has an unknown variant.")</f>
        <v>Your CHRNA3 gene has an unknown variant.</v>
      </c>
      <c r="C1826" t="str">
        <f>CONCATENATE("  &lt;Genotype hgvs=",CHAR(34),"unknown",CHAR(34),"&gt; ")</f>
        <v xml:space="preserve">  &lt;Genotype hgvs="unknown"&gt; </v>
      </c>
    </row>
    <row r="1827" spans="1:3" x14ac:dyDescent="0.25">
      <c r="A1827" s="6" t="s">
        <v>47</v>
      </c>
      <c r="B1827" s="27" t="s">
        <v>149</v>
      </c>
      <c r="C1827" t="s">
        <v>13</v>
      </c>
    </row>
    <row r="1828" spans="1:3" x14ac:dyDescent="0.25">
      <c r="A1828" s="6" t="s">
        <v>42</v>
      </c>
      <c r="B1828" s="27"/>
      <c r="C1828" t="s">
        <v>667</v>
      </c>
    </row>
    <row r="1829" spans="1:3" x14ac:dyDescent="0.25">
      <c r="A1829" s="6"/>
      <c r="B1829" s="27"/>
    </row>
    <row r="1830" spans="1:3" x14ac:dyDescent="0.25">
      <c r="A1830" s="6"/>
      <c r="B1830" s="27"/>
      <c r="C1830" t="str">
        <f>CONCATENATE("    ",B1826)</f>
        <v xml:space="preserve">    Your CHRNA3 gene has an unknown variant.</v>
      </c>
    </row>
    <row r="1831" spans="1:3" x14ac:dyDescent="0.25">
      <c r="A1831" s="6"/>
      <c r="B1831" s="27"/>
    </row>
    <row r="1832" spans="1:3" x14ac:dyDescent="0.25">
      <c r="A1832" s="6"/>
      <c r="B1832" s="27"/>
      <c r="C1832" t="s">
        <v>668</v>
      </c>
    </row>
    <row r="1833" spans="1:3" x14ac:dyDescent="0.25">
      <c r="A1833" s="6"/>
      <c r="B1833" s="27"/>
    </row>
    <row r="1834" spans="1:3" x14ac:dyDescent="0.25">
      <c r="A1834" s="5"/>
      <c r="B1834" s="27"/>
      <c r="C1834" t="str">
        <f>CONCATENATE("    ",B1827)</f>
        <v xml:space="preserve">    The effect is unknown.</v>
      </c>
    </row>
    <row r="1835" spans="1:3" x14ac:dyDescent="0.25">
      <c r="A1835" s="6"/>
      <c r="B1835" s="27"/>
    </row>
    <row r="1836" spans="1:3" x14ac:dyDescent="0.25">
      <c r="A1836" s="5"/>
      <c r="B1836" s="27"/>
      <c r="C1836" t="s">
        <v>669</v>
      </c>
    </row>
    <row r="1837" spans="1:3" x14ac:dyDescent="0.25">
      <c r="A1837" s="5"/>
      <c r="B1837" s="27"/>
    </row>
    <row r="1838" spans="1:3" x14ac:dyDescent="0.25">
      <c r="A1838" s="5"/>
      <c r="B1838" s="27"/>
      <c r="C1838" t="str">
        <f>CONCATENATE( "    &lt;piechart percentage=",B1828," /&gt;")</f>
        <v xml:space="preserve">    &lt;piechart percentage= /&gt;</v>
      </c>
    </row>
    <row r="1839" spans="1:3" x14ac:dyDescent="0.25">
      <c r="A1839" s="5"/>
      <c r="B1839" s="27"/>
      <c r="C1839" t="str">
        <f>"  &lt;/Genotype&gt;"</f>
        <v xml:space="preserve">  &lt;/Genotype&gt;</v>
      </c>
    </row>
    <row r="1840" spans="1:3" x14ac:dyDescent="0.25">
      <c r="A1840" s="5" t="s">
        <v>45</v>
      </c>
      <c r="B1840" s="27" t="str">
        <f>CONCATENATE("Your ",B1721," gene has no variants. A normal gene is referred to as a ",CHAR(34),"wild-type",CHAR(34)," gene.")</f>
        <v>Your CHRNA3 gene has no variants. A normal gene is referred to as a "wild-type" gene.</v>
      </c>
      <c r="C1840" t="str">
        <f>CONCATENATE("  &lt;Genotype hgvs=",CHAR(34),"wild-type",CHAR(34),"&gt;")</f>
        <v xml:space="preserve">  &lt;Genotype hgvs="wild-type"&gt;</v>
      </c>
    </row>
    <row r="1841" spans="1:3" x14ac:dyDescent="0.25">
      <c r="A1841" s="6" t="s">
        <v>46</v>
      </c>
      <c r="B1841" s="27" t="s">
        <v>217</v>
      </c>
      <c r="C1841" t="s">
        <v>13</v>
      </c>
    </row>
    <row r="1842" spans="1:3" x14ac:dyDescent="0.25">
      <c r="A1842" s="6" t="s">
        <v>42</v>
      </c>
      <c r="B1842" s="27"/>
      <c r="C1842" t="s">
        <v>667</v>
      </c>
    </row>
    <row r="1843" spans="1:3" x14ac:dyDescent="0.25">
      <c r="A1843" s="6"/>
      <c r="B1843" s="27"/>
    </row>
    <row r="1844" spans="1:3" x14ac:dyDescent="0.25">
      <c r="A1844" s="6"/>
      <c r="B1844" s="27"/>
      <c r="C1844" t="str">
        <f>CONCATENATE("    ",B1840)</f>
        <v xml:space="preserve">    Your CHRNA3 gene has no variants. A normal gene is referred to as a "wild-type" gene.</v>
      </c>
    </row>
    <row r="1845" spans="1:3" x14ac:dyDescent="0.25">
      <c r="A1845" s="6"/>
      <c r="B1845" s="27"/>
    </row>
    <row r="1846" spans="1:3" x14ac:dyDescent="0.25">
      <c r="A1846" s="6"/>
      <c r="B1846" s="27"/>
      <c r="C1846" t="s">
        <v>668</v>
      </c>
    </row>
    <row r="1847" spans="1:3" x14ac:dyDescent="0.25">
      <c r="A1847" s="6"/>
      <c r="B1847" s="27"/>
    </row>
    <row r="1848" spans="1:3" x14ac:dyDescent="0.25">
      <c r="A1848" s="6"/>
      <c r="B1848" s="27"/>
      <c r="C1848" t="str">
        <f>CONCATENATE("    ",B1841)</f>
        <v xml:space="preserve">    Your variant is not associated with any loss of function.</v>
      </c>
    </row>
    <row r="1849" spans="1:3" x14ac:dyDescent="0.25">
      <c r="A1849" s="6"/>
      <c r="B1849" s="27"/>
    </row>
    <row r="1850" spans="1:3" x14ac:dyDescent="0.25">
      <c r="A1850" s="6"/>
      <c r="B1850" s="27"/>
      <c r="C1850" t="s">
        <v>669</v>
      </c>
    </row>
    <row r="1851" spans="1:3" x14ac:dyDescent="0.25">
      <c r="A1851" s="5"/>
      <c r="B1851" s="27"/>
    </row>
    <row r="1852" spans="1:3" x14ac:dyDescent="0.25">
      <c r="A1852" s="6"/>
      <c r="B1852" s="27"/>
      <c r="C1852" t="str">
        <f>CONCATENATE( "    &lt;piechart percentage=",B1842," /&gt;")</f>
        <v xml:space="preserve">    &lt;piechart percentage= /&gt;</v>
      </c>
    </row>
    <row r="1853" spans="1:3" x14ac:dyDescent="0.25">
      <c r="A1853" s="6"/>
      <c r="B1853" s="27"/>
      <c r="C1853" t="str">
        <f>"  &lt;/Genotype&gt;"</f>
        <v xml:space="preserve">  &lt;/Genotype&gt;</v>
      </c>
    </row>
    <row r="1854" spans="1:3" x14ac:dyDescent="0.25">
      <c r="A1854" s="6"/>
      <c r="B1854" s="27"/>
      <c r="C1854" t="str">
        <f>"&lt;/GeneAnalysis&gt;"</f>
        <v>&lt;/GeneAnalysis&gt;</v>
      </c>
    </row>
    <row r="1855" spans="1:3" s="33" customFormat="1" x14ac:dyDescent="0.25"/>
    <row r="1856" spans="1:3" s="33" customFormat="1" x14ac:dyDescent="0.25">
      <c r="A1856" s="34"/>
      <c r="B1856" s="32"/>
    </row>
    <row r="1857" spans="1:3" x14ac:dyDescent="0.25">
      <c r="A1857" s="6" t="s">
        <v>4</v>
      </c>
      <c r="B1857" s="27" t="s">
        <v>335</v>
      </c>
      <c r="C1857" t="str">
        <f>CONCATENATE("&lt;GeneAnalysis gene=",CHAR(34),B1857,CHAR(34)," interval=",CHAR(34),B1858,CHAR(34),"&gt; ")</f>
        <v xml:space="preserve">&lt;GeneAnalysis gene="CHRNA3" interval="NC_000015.10:g.78593052_78621295"&gt; </v>
      </c>
    </row>
    <row r="1858" spans="1:3" x14ac:dyDescent="0.25">
      <c r="A1858" s="6" t="s">
        <v>23</v>
      </c>
      <c r="B1858" s="27" t="s">
        <v>336</v>
      </c>
    </row>
    <row r="1859" spans="1:3" x14ac:dyDescent="0.25">
      <c r="A1859" s="6" t="s">
        <v>24</v>
      </c>
      <c r="B1859" s="27" t="s">
        <v>332</v>
      </c>
      <c r="C1859" t="str">
        <f>CONCATENATE("# What are some common mutations of ",B1857,"?")</f>
        <v># What are some common mutations of CHRNA3?</v>
      </c>
    </row>
    <row r="1860" spans="1:3" x14ac:dyDescent="0.25">
      <c r="A1860" s="6" t="s">
        <v>20</v>
      </c>
      <c r="B1860" s="27" t="s">
        <v>21</v>
      </c>
      <c r="C1860" t="s">
        <v>13</v>
      </c>
    </row>
    <row r="1861" spans="1:3" x14ac:dyDescent="0.25">
      <c r="B1861" s="27"/>
      <c r="C1861" t="str">
        <f>CONCATENATE("There are ",B1859," well-known variants in ",B1857,": ",B1868," and ",B1874,".")</f>
        <v>There are two well-known variants in CHRNA3: [C78606381T](https://www.ncbi.nlm.nih.gov/projects/SNP/snp_ref.cgi?rs=12914385) and [C645T](https://www.ncbi.nlm.nih.gov/clinvar/variation/17503/).</v>
      </c>
    </row>
    <row r="1862" spans="1:3" x14ac:dyDescent="0.25">
      <c r="B1862" s="27"/>
    </row>
    <row r="1863" spans="1:3" x14ac:dyDescent="0.25">
      <c r="A1863" s="6"/>
      <c r="B1863" s="27"/>
      <c r="C1863" t="str">
        <f>CONCATENATE("&lt;# ",B1865," #&gt;")</f>
        <v>&lt;# C78606381T #&gt;</v>
      </c>
    </row>
    <row r="1864" spans="1:3" x14ac:dyDescent="0.25">
      <c r="A1864" s="6" t="s">
        <v>25</v>
      </c>
      <c r="B1864" s="1" t="s">
        <v>337</v>
      </c>
      <c r="C1864" t="str">
        <f>CONCATENATE("  &lt;Variant hgvs=",CHAR(34),B1864,CHAR(34)," name=",CHAR(34),B1865,CHAR(34),"&gt; ")</f>
        <v xml:space="preserve">  &lt;Variant hgvs="NC_000015.10:g.78606381C&gt;T" name="C78606381T"&gt; </v>
      </c>
    </row>
    <row r="1865" spans="1:3" x14ac:dyDescent="0.25">
      <c r="A1865" s="5" t="s">
        <v>26</v>
      </c>
      <c r="B1865" s="30" t="s">
        <v>339</v>
      </c>
    </row>
    <row r="1866" spans="1:3" x14ac:dyDescent="0.25">
      <c r="A1866" s="5" t="s">
        <v>27</v>
      </c>
      <c r="B1866" s="27" t="s">
        <v>207</v>
      </c>
      <c r="C1866" t="str">
        <f>CONCATENATE("    This variant is a change at a specific point in the ",B1857," gene from ",B1866," to ",B1867," resulting in incorrect ",B1860,"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867" spans="1:3" x14ac:dyDescent="0.25">
      <c r="A1867" s="5" t="s">
        <v>28</v>
      </c>
      <c r="B1867" s="27" t="s">
        <v>33</v>
      </c>
      <c r="C1867" t="s">
        <v>13</v>
      </c>
    </row>
    <row r="1868" spans="1:3" x14ac:dyDescent="0.25">
      <c r="A1868" s="5" t="s">
        <v>36</v>
      </c>
      <c r="B1868" s="30" t="s">
        <v>341</v>
      </c>
      <c r="C1868" t="str">
        <f>"  &lt;/Variant&gt;"</f>
        <v xml:space="preserve">  &lt;/Variant&gt;</v>
      </c>
    </row>
    <row r="1869" spans="1:3" x14ac:dyDescent="0.25">
      <c r="B1869" s="27"/>
      <c r="C1869" t="str">
        <f>CONCATENATE("&lt;# ",B1871," #&gt;")</f>
        <v>&lt;# C645T  #&gt;</v>
      </c>
    </row>
    <row r="1870" spans="1:3" x14ac:dyDescent="0.25">
      <c r="A1870" s="6" t="s">
        <v>25</v>
      </c>
      <c r="B1870" s="1" t="s">
        <v>338</v>
      </c>
      <c r="C1870" t="str">
        <f>CONCATENATE("  &lt;Variant hgvs=",CHAR(34),B1870,CHAR(34)," name=",CHAR(34),B1871,CHAR(34),"&gt; ")</f>
        <v xml:space="preserve">  &lt;Variant hgvs="NC_000015.10:g.78601997G&gt;A" name="C645T "&gt; </v>
      </c>
    </row>
    <row r="1871" spans="1:3" x14ac:dyDescent="0.25">
      <c r="A1871" s="5" t="s">
        <v>26</v>
      </c>
      <c r="B1871" s="30" t="s">
        <v>340</v>
      </c>
    </row>
    <row r="1872" spans="1:3" x14ac:dyDescent="0.25">
      <c r="A1872" s="5" t="s">
        <v>27</v>
      </c>
      <c r="B1872" s="27" t="s">
        <v>34</v>
      </c>
      <c r="C1872" t="str">
        <f>CONCATENATE("    This variant is a change at a specific point in the ",B1857," gene from ",B1872," to ",B1873," resulting in incorrect ",B1860,"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873" spans="1:3" x14ac:dyDescent="0.25">
      <c r="A1873" s="5" t="s">
        <v>28</v>
      </c>
      <c r="B1873" s="27" t="s">
        <v>61</v>
      </c>
    </row>
    <row r="1874" spans="1:3" x14ac:dyDescent="0.25">
      <c r="A1874" s="6" t="s">
        <v>36</v>
      </c>
      <c r="B1874" s="30" t="s">
        <v>351</v>
      </c>
      <c r="C1874" t="str">
        <f>"  &lt;/Variant&gt;"</f>
        <v xml:space="preserve">  &lt;/Variant&gt;</v>
      </c>
    </row>
    <row r="1875" spans="1:3" s="33" customFormat="1" x14ac:dyDescent="0.25">
      <c r="A1875" s="31"/>
      <c r="B1875" s="32"/>
    </row>
    <row r="1876" spans="1:3" s="33" customFormat="1" x14ac:dyDescent="0.25">
      <c r="A1876" s="31"/>
      <c r="B1876" s="32"/>
      <c r="C1876" t="str">
        <f>C1863</f>
        <v>&lt;# C78606381T #&gt;</v>
      </c>
    </row>
    <row r="1877" spans="1:3" x14ac:dyDescent="0.25">
      <c r="A1877" s="5" t="s">
        <v>35</v>
      </c>
      <c r="B1877" s="40" t="s">
        <v>342</v>
      </c>
      <c r="C1877" t="str">
        <f>CONCATENATE("  &lt;Genotype hgvs=",CHAR(34),B1877,B1878,";",B1879,CHAR(34)," name=",CHAR(34),B1865,CHAR(34),"&gt; ")</f>
        <v xml:space="preserve">  &lt;Genotype hgvs="NC_000015.10:g.[78606381C&gt;T];[78606381=]" name="C78606381T"&gt; </v>
      </c>
    </row>
    <row r="1878" spans="1:3" x14ac:dyDescent="0.25">
      <c r="A1878" s="5" t="s">
        <v>36</v>
      </c>
      <c r="B1878" s="27" t="s">
        <v>343</v>
      </c>
    </row>
    <row r="1879" spans="1:3" x14ac:dyDescent="0.25">
      <c r="A1879" s="5" t="s">
        <v>27</v>
      </c>
      <c r="B1879" s="27" t="s">
        <v>344</v>
      </c>
      <c r="C1879" t="s">
        <v>667</v>
      </c>
    </row>
    <row r="1880" spans="1:3" x14ac:dyDescent="0.25">
      <c r="A1880" s="5" t="s">
        <v>40</v>
      </c>
      <c r="B1880" s="27" t="str">
        <f>CONCATENATE("People with this variant have one copy of the ",B1868,"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880" t="s">
        <v>13</v>
      </c>
    </row>
    <row r="1881" spans="1:3" x14ac:dyDescent="0.25">
      <c r="A1881" s="6" t="s">
        <v>41</v>
      </c>
      <c r="B1881" s="27" t="s">
        <v>216</v>
      </c>
      <c r="C1881" t="str">
        <f>CONCATENATE("    ",B1880)</f>
        <v xml:space="preserve">    People with this variant have one copy of the [C78606381T](https://www.ncbi.nlm.nih.gov/projects/SNP/snp_ref.cgi?rs=12914385) variant. This substitution of a single nucleotide is known as a missense mutation.</v>
      </c>
    </row>
    <row r="1882" spans="1:3" x14ac:dyDescent="0.25">
      <c r="A1882" s="6" t="s">
        <v>42</v>
      </c>
      <c r="B1882" s="27">
        <v>37.9</v>
      </c>
    </row>
    <row r="1883" spans="1:3" x14ac:dyDescent="0.25">
      <c r="A1883" s="5"/>
      <c r="B1883" s="27"/>
      <c r="C1883" t="s">
        <v>668</v>
      </c>
    </row>
    <row r="1884" spans="1:3" x14ac:dyDescent="0.25">
      <c r="A1884" s="6"/>
      <c r="B1884" s="27"/>
    </row>
    <row r="1885" spans="1:3" x14ac:dyDescent="0.25">
      <c r="A1885" s="6"/>
      <c r="B1885" s="27"/>
      <c r="C1885" t="str">
        <f>CONCATENATE("    ",B1881)</f>
        <v xml:space="preserve">    You are in the Mild Loss of Function category. See below for more information.</v>
      </c>
    </row>
    <row r="1886" spans="1:3" x14ac:dyDescent="0.25">
      <c r="A1886" s="6"/>
      <c r="B1886" s="27"/>
    </row>
    <row r="1887" spans="1:3" x14ac:dyDescent="0.25">
      <c r="A1887" s="6"/>
      <c r="B1887" s="27"/>
      <c r="C1887" t="s">
        <v>669</v>
      </c>
    </row>
    <row r="1888" spans="1:3" x14ac:dyDescent="0.25">
      <c r="A1888" s="5"/>
      <c r="B1888" s="27"/>
    </row>
    <row r="1889" spans="1:3" x14ac:dyDescent="0.25">
      <c r="A1889" s="5"/>
      <c r="B1889" s="27"/>
      <c r="C1889" t="str">
        <f>CONCATENATE( "    &lt;piechart percentage=",B1882," /&gt;")</f>
        <v xml:space="preserve">    &lt;piechart percentage=37.9 /&gt;</v>
      </c>
    </row>
    <row r="1890" spans="1:3" x14ac:dyDescent="0.25">
      <c r="A1890" s="5"/>
      <c r="B1890" s="27"/>
      <c r="C1890" t="str">
        <f>"  &lt;/Genotype&gt;"</f>
        <v xml:space="preserve">  &lt;/Genotype&gt;</v>
      </c>
    </row>
    <row r="1891" spans="1:3" x14ac:dyDescent="0.25">
      <c r="A1891" s="5" t="s">
        <v>43</v>
      </c>
      <c r="B1891" s="27" t="s">
        <v>345</v>
      </c>
      <c r="C1891" t="str">
        <f>CONCATENATE("  &lt;Genotype hgvs=",CHAR(34),B1877,B1878,";",B1878,CHAR(34)," name=",CHAR(34),B1865,CHAR(34),"&gt; ")</f>
        <v xml:space="preserve">  &lt;Genotype hgvs="NC_000015.10:g.[78606381C&gt;T];[78606381C&gt;T]" name="C78606381T"&gt; </v>
      </c>
    </row>
    <row r="1892" spans="1:3" x14ac:dyDescent="0.25">
      <c r="A1892" s="6" t="s">
        <v>44</v>
      </c>
      <c r="B1892" s="27" t="s">
        <v>191</v>
      </c>
      <c r="C1892" t="s">
        <v>13</v>
      </c>
    </row>
    <row r="1893" spans="1:3" x14ac:dyDescent="0.25">
      <c r="A1893" s="6" t="s">
        <v>42</v>
      </c>
      <c r="B1893" s="27">
        <v>15.9</v>
      </c>
      <c r="C1893" t="s">
        <v>667</v>
      </c>
    </row>
    <row r="1894" spans="1:3" x14ac:dyDescent="0.25">
      <c r="A1894" s="6"/>
      <c r="B1894" s="27"/>
    </row>
    <row r="1895" spans="1:3" x14ac:dyDescent="0.25">
      <c r="A1895" s="5"/>
      <c r="B1895" s="27"/>
      <c r="C1895" t="str">
        <f>CONCATENATE("    ",B1891)</f>
        <v xml:space="preserve">    People with this variant have two copies of the [C78606381T](https://www.ncbi.nlm.nih.gov/projects/SNP/snp_ref.cgi?rs=12914385) variant. This substitution of a single nucleotide is known as a missense mutation.
</v>
      </c>
    </row>
    <row r="1896" spans="1:3" x14ac:dyDescent="0.25">
      <c r="A1896" s="6"/>
      <c r="B1896" s="27"/>
    </row>
    <row r="1897" spans="1:3" x14ac:dyDescent="0.25">
      <c r="A1897" s="6"/>
      <c r="B1897" s="27"/>
      <c r="C1897" t="s">
        <v>668</v>
      </c>
    </row>
    <row r="1898" spans="1:3" x14ac:dyDescent="0.25">
      <c r="A1898" s="6"/>
      <c r="B1898" s="27"/>
    </row>
    <row r="1899" spans="1:3" x14ac:dyDescent="0.25">
      <c r="A1899" s="6"/>
      <c r="B1899" s="27"/>
      <c r="C1899" t="str">
        <f>CONCATENATE("    ",B1892)</f>
        <v xml:space="preserve">    You are in the Moderate Loss of Function category. See below for more information.</v>
      </c>
    </row>
    <row r="1900" spans="1:3" x14ac:dyDescent="0.25">
      <c r="A1900" s="6"/>
      <c r="B1900" s="27"/>
    </row>
    <row r="1901" spans="1:3" x14ac:dyDescent="0.25">
      <c r="A1901" s="5"/>
      <c r="B1901" s="27"/>
      <c r="C1901" t="s">
        <v>669</v>
      </c>
    </row>
    <row r="1902" spans="1:3" x14ac:dyDescent="0.25">
      <c r="A1902" s="5"/>
      <c r="B1902" s="27"/>
    </row>
    <row r="1903" spans="1:3" x14ac:dyDescent="0.25">
      <c r="A1903" s="5"/>
      <c r="B1903" s="27"/>
      <c r="C1903" t="str">
        <f>CONCATENATE( "    &lt;piechart percentage=",B1893," /&gt;")</f>
        <v xml:space="preserve">    &lt;piechart percentage=15.9 /&gt;</v>
      </c>
    </row>
    <row r="1904" spans="1:3" x14ac:dyDescent="0.25">
      <c r="A1904" s="5"/>
      <c r="B1904" s="27"/>
      <c r="C1904" t="str">
        <f>"  &lt;/Genotype&gt;"</f>
        <v xml:space="preserve">  &lt;/Genotype&gt;</v>
      </c>
    </row>
    <row r="1905" spans="1:3" x14ac:dyDescent="0.25">
      <c r="A1905" s="5" t="s">
        <v>45</v>
      </c>
      <c r="B1905" s="27" t="str">
        <f>CONCATENATE("Your ",B1857," gene has no variants. A normal gene is referred to as a ",CHAR(34),"wild-type",CHAR(34)," gene.")</f>
        <v>Your CHRNA3 gene has no variants. A normal gene is referred to as a "wild-type" gene.</v>
      </c>
      <c r="C1905" t="str">
        <f>CONCATENATE("  &lt;Genotype hgvs=",CHAR(34),B1877,B1879,";",B1879,CHAR(34)," name=",CHAR(34),B1865,CHAR(34),"&gt; ")</f>
        <v xml:space="preserve">  &lt;Genotype hgvs="NC_000015.10:g.[78606381=];[78606381=]" name="C78606381T"&gt; </v>
      </c>
    </row>
    <row r="1906" spans="1:3" x14ac:dyDescent="0.25">
      <c r="A1906" s="6" t="s">
        <v>46</v>
      </c>
      <c r="B1906" s="27" t="s">
        <v>147</v>
      </c>
      <c r="C1906" t="s">
        <v>13</v>
      </c>
    </row>
    <row r="1907" spans="1:3" x14ac:dyDescent="0.25">
      <c r="A1907" s="6" t="s">
        <v>42</v>
      </c>
      <c r="B1907" s="27">
        <v>46.2</v>
      </c>
      <c r="C1907" t="s">
        <v>667</v>
      </c>
    </row>
    <row r="1908" spans="1:3" x14ac:dyDescent="0.25">
      <c r="A1908" s="5"/>
      <c r="B1908" s="27"/>
    </row>
    <row r="1909" spans="1:3" x14ac:dyDescent="0.25">
      <c r="A1909" s="6"/>
      <c r="B1909" s="27"/>
      <c r="C1909" t="str">
        <f>CONCATENATE("    ",B1905)</f>
        <v xml:space="preserve">    Your CHRNA3 gene has no variants. A normal gene is referred to as a "wild-type" gene.</v>
      </c>
    </row>
    <row r="1910" spans="1:3" x14ac:dyDescent="0.25">
      <c r="A1910" s="6"/>
      <c r="B1910" s="27"/>
    </row>
    <row r="1911" spans="1:3" x14ac:dyDescent="0.25">
      <c r="A1911" s="6"/>
      <c r="B1911" s="27"/>
      <c r="C1911" t="s">
        <v>668</v>
      </c>
    </row>
    <row r="1912" spans="1:3" x14ac:dyDescent="0.25">
      <c r="A1912" s="6"/>
      <c r="B1912" s="27"/>
    </row>
    <row r="1913" spans="1:3" x14ac:dyDescent="0.25">
      <c r="A1913" s="6"/>
      <c r="B1913" s="27"/>
      <c r="C1913" t="str">
        <f>CONCATENATE("    ",B1906)</f>
        <v xml:space="preserve">    This variant is not associated with increased risk.</v>
      </c>
    </row>
    <row r="1914" spans="1:3" x14ac:dyDescent="0.25">
      <c r="A1914" s="5"/>
      <c r="B1914" s="27"/>
    </row>
    <row r="1915" spans="1:3" x14ac:dyDescent="0.25">
      <c r="A1915" s="5"/>
      <c r="B1915" s="27"/>
      <c r="C1915" t="s">
        <v>669</v>
      </c>
    </row>
    <row r="1916" spans="1:3" x14ac:dyDescent="0.25">
      <c r="A1916" s="5"/>
      <c r="B1916" s="27"/>
    </row>
    <row r="1917" spans="1:3" x14ac:dyDescent="0.25">
      <c r="A1917" s="5"/>
      <c r="B1917" s="27"/>
      <c r="C1917" t="str">
        <f>CONCATENATE( "    &lt;piechart percentage=",B1907," /&gt;")</f>
        <v xml:space="preserve">    &lt;piechart percentage=46.2 /&gt;</v>
      </c>
    </row>
    <row r="1918" spans="1:3" x14ac:dyDescent="0.25">
      <c r="A1918" s="5"/>
      <c r="B1918" s="27"/>
      <c r="C1918" t="str">
        <f>"  &lt;/Genotype&gt;"</f>
        <v xml:space="preserve">  &lt;/Genotype&gt;</v>
      </c>
    </row>
    <row r="1919" spans="1:3" x14ac:dyDescent="0.25">
      <c r="A1919" s="5"/>
      <c r="B1919" s="27"/>
      <c r="C1919" t="str">
        <f>C1869</f>
        <v>&lt;# C645T  #&gt;</v>
      </c>
    </row>
    <row r="1920" spans="1:3" x14ac:dyDescent="0.25">
      <c r="A1920" s="5" t="s">
        <v>35</v>
      </c>
      <c r="B1920" s="1" t="s">
        <v>235</v>
      </c>
      <c r="C1920" t="str">
        <f>CONCATENATE("  &lt;Genotype hgvs=",CHAR(34),B1920,B1921,";",B1922,CHAR(34)," name=",CHAR(34),B1871,CHAR(34),"&gt; ")</f>
        <v xml:space="preserve">  &lt;Genotype hgvs="NC_000017.11:g.[30237328T&gt;C];[30237328=]" name="C645T "&gt; </v>
      </c>
    </row>
    <row r="1921" spans="1:3" x14ac:dyDescent="0.25">
      <c r="A1921" s="5" t="s">
        <v>36</v>
      </c>
      <c r="B1921" s="27" t="s">
        <v>255</v>
      </c>
    </row>
    <row r="1922" spans="1:3" x14ac:dyDescent="0.25">
      <c r="A1922" s="5" t="s">
        <v>27</v>
      </c>
      <c r="B1922" s="27" t="s">
        <v>256</v>
      </c>
      <c r="C1922" t="s">
        <v>667</v>
      </c>
    </row>
    <row r="1923" spans="1:3" x14ac:dyDescent="0.25">
      <c r="A1923" s="5" t="s">
        <v>40</v>
      </c>
      <c r="B1923" s="27" t="str">
        <f>CONCATENATE("People with this variant have one copy of the ",B1874," variant. This substitution of a single nucleotide is known as a missense mutation.")</f>
        <v>People with this variant have one copy of the [C645T](https://www.ncbi.nlm.nih.gov/clinvar/variation/17503/) variant. This substitution of a single nucleotide is known as a missense mutation.</v>
      </c>
      <c r="C1923" t="s">
        <v>13</v>
      </c>
    </row>
    <row r="1924" spans="1:3" x14ac:dyDescent="0.25">
      <c r="A1924" s="6" t="s">
        <v>41</v>
      </c>
      <c r="B1924" s="27" t="s">
        <v>216</v>
      </c>
      <c r="C1924" t="str">
        <f>CONCATENATE("    ",B1923)</f>
        <v xml:space="preserve">    People with this variant have one copy of the [C645T](https://www.ncbi.nlm.nih.gov/clinvar/variation/17503/) variant. This substitution of a single nucleotide is known as a missense mutation.</v>
      </c>
    </row>
    <row r="1925" spans="1:3" x14ac:dyDescent="0.25">
      <c r="A1925" s="6" t="s">
        <v>42</v>
      </c>
      <c r="B1925" s="27">
        <v>39.700000000000003</v>
      </c>
    </row>
    <row r="1926" spans="1:3" x14ac:dyDescent="0.25">
      <c r="A1926" s="5"/>
      <c r="B1926" s="27"/>
      <c r="C1926" t="s">
        <v>668</v>
      </c>
    </row>
    <row r="1927" spans="1:3" x14ac:dyDescent="0.25">
      <c r="A1927" s="6"/>
      <c r="B1927" s="27"/>
    </row>
    <row r="1928" spans="1:3" x14ac:dyDescent="0.25">
      <c r="A1928" s="6"/>
      <c r="B1928" s="27"/>
      <c r="C1928" t="str">
        <f>CONCATENATE("    ",B1924)</f>
        <v xml:space="preserve">    You are in the Mild Loss of Function category. See below for more information.</v>
      </c>
    </row>
    <row r="1929" spans="1:3" x14ac:dyDescent="0.25">
      <c r="A1929" s="6"/>
      <c r="B1929" s="27"/>
    </row>
    <row r="1930" spans="1:3" x14ac:dyDescent="0.25">
      <c r="A1930" s="6"/>
      <c r="B1930" s="27"/>
      <c r="C1930" t="s">
        <v>669</v>
      </c>
    </row>
    <row r="1931" spans="1:3" x14ac:dyDescent="0.25">
      <c r="A1931" s="5"/>
      <c r="B1931" s="27"/>
    </row>
    <row r="1932" spans="1:3" x14ac:dyDescent="0.25">
      <c r="A1932" s="5"/>
      <c r="B1932" s="27"/>
      <c r="C1932" t="str">
        <f>CONCATENATE( "    &lt;piechart percentage=",B1925," /&gt;")</f>
        <v xml:space="preserve">    &lt;piechart percentage=39.7 /&gt;</v>
      </c>
    </row>
    <row r="1933" spans="1:3" x14ac:dyDescent="0.25">
      <c r="A1933" s="5"/>
      <c r="B1933" s="27"/>
      <c r="C1933" t="str">
        <f>"  &lt;/Genotype&gt;"</f>
        <v xml:space="preserve">  &lt;/Genotype&gt;</v>
      </c>
    </row>
    <row r="1934" spans="1:3" x14ac:dyDescent="0.25">
      <c r="A1934" s="5" t="s">
        <v>43</v>
      </c>
      <c r="B1934" s="27" t="str">
        <f>CONCATENATE("People with this variant have two copies of the ",B1874," variant. This substitution of a single nucleotide is known as a missense mutation.")</f>
        <v>People with this variant have two copies of the [C645T](https://www.ncbi.nlm.nih.gov/clinvar/variation/17503/) variant. This substitution of a single nucleotide is known as a missense mutation.</v>
      </c>
      <c r="C1934" t="str">
        <f>CONCATENATE("  &lt;Genotype hgvs=",CHAR(34),B1920,B1921,";",B1921,CHAR(34)," name=",CHAR(34),B1871,CHAR(34),"&gt; ")</f>
        <v xml:space="preserve">  &lt;Genotype hgvs="NC_000017.11:g.[30237328T&gt;C];[30237328T&gt;C]" name="C645T "&gt; </v>
      </c>
    </row>
    <row r="1935" spans="1:3" x14ac:dyDescent="0.25">
      <c r="A1935" s="6" t="s">
        <v>44</v>
      </c>
      <c r="B1935" s="27" t="s">
        <v>191</v>
      </c>
      <c r="C1935" t="s">
        <v>13</v>
      </c>
    </row>
    <row r="1936" spans="1:3" x14ac:dyDescent="0.25">
      <c r="A1936" s="6" t="s">
        <v>42</v>
      </c>
      <c r="B1936" s="27">
        <v>42.9</v>
      </c>
      <c r="C1936" t="s">
        <v>667</v>
      </c>
    </row>
    <row r="1937" spans="1:3" x14ac:dyDescent="0.25">
      <c r="A1937" s="6"/>
      <c r="B1937" s="27"/>
    </row>
    <row r="1938" spans="1:3" x14ac:dyDescent="0.25">
      <c r="A1938" s="5"/>
      <c r="B1938" s="27"/>
      <c r="C1938" t="str">
        <f>CONCATENATE("    ",B1934)</f>
        <v xml:space="preserve">    People with this variant have two copies of the [C645T](https://www.ncbi.nlm.nih.gov/clinvar/variation/17503/) variant. This substitution of a single nucleotide is known as a missense mutation.</v>
      </c>
    </row>
    <row r="1939" spans="1:3" x14ac:dyDescent="0.25">
      <c r="A1939" s="6"/>
      <c r="B1939" s="27"/>
    </row>
    <row r="1940" spans="1:3" x14ac:dyDescent="0.25">
      <c r="A1940" s="6"/>
      <c r="B1940" s="27"/>
      <c r="C1940" t="s">
        <v>668</v>
      </c>
    </row>
    <row r="1941" spans="1:3" x14ac:dyDescent="0.25">
      <c r="A1941" s="6"/>
      <c r="B1941" s="27"/>
    </row>
    <row r="1942" spans="1:3" x14ac:dyDescent="0.25">
      <c r="A1942" s="6"/>
      <c r="B1942" s="27"/>
      <c r="C1942" t="str">
        <f>CONCATENATE("    ",B1935)</f>
        <v xml:space="preserve">    You are in the Moderate Loss of Function category. See below for more information.</v>
      </c>
    </row>
    <row r="1943" spans="1:3" x14ac:dyDescent="0.25">
      <c r="A1943" s="6"/>
      <c r="B1943" s="27"/>
    </row>
    <row r="1944" spans="1:3" x14ac:dyDescent="0.25">
      <c r="A1944" s="5"/>
      <c r="B1944" s="27"/>
      <c r="C1944" t="s">
        <v>669</v>
      </c>
    </row>
    <row r="1945" spans="1:3" x14ac:dyDescent="0.25">
      <c r="A1945" s="5"/>
      <c r="B1945" s="27"/>
    </row>
    <row r="1946" spans="1:3" x14ac:dyDescent="0.25">
      <c r="A1946" s="5"/>
      <c r="B1946" s="27"/>
      <c r="C1946" t="str">
        <f>CONCATENATE( "    &lt;piechart percentage=",B1936," /&gt;")</f>
        <v xml:space="preserve">    &lt;piechart percentage=42.9 /&gt;</v>
      </c>
    </row>
    <row r="1947" spans="1:3" x14ac:dyDescent="0.25">
      <c r="A1947" s="5"/>
      <c r="B1947" s="27"/>
      <c r="C1947" t="str">
        <f>"  &lt;/Genotype&gt;"</f>
        <v xml:space="preserve">  &lt;/Genotype&gt;</v>
      </c>
    </row>
    <row r="1948" spans="1:3" x14ac:dyDescent="0.25">
      <c r="A1948" s="5" t="s">
        <v>45</v>
      </c>
      <c r="B1948" s="27" t="str">
        <f>CONCATENATE("Your ",B1857," gene has no variants. A normal gene is referred to as a ",CHAR(34),"wild-type",CHAR(34)," gene.")</f>
        <v>Your CHRNA3 gene has no variants. A normal gene is referred to as a "wild-type" gene.</v>
      </c>
      <c r="C1948" t="str">
        <f>CONCATENATE("  &lt;Genotype hgvs=",CHAR(34),B1920,B1922,";",B1922,CHAR(34)," name=",CHAR(34),B1871,CHAR(34),"&gt; ")</f>
        <v xml:space="preserve">  &lt;Genotype hgvs="NC_000017.11:g.[30237328=];[30237328=]" name="C645T "&gt; </v>
      </c>
    </row>
    <row r="1949" spans="1:3" x14ac:dyDescent="0.25">
      <c r="A1949" s="6" t="s">
        <v>46</v>
      </c>
      <c r="B1949" s="27" t="s">
        <v>147</v>
      </c>
      <c r="C1949" t="s">
        <v>13</v>
      </c>
    </row>
    <row r="1950" spans="1:3" x14ac:dyDescent="0.25">
      <c r="A1950" s="6" t="s">
        <v>42</v>
      </c>
      <c r="B1950" s="27">
        <v>17.399999999999999</v>
      </c>
      <c r="C1950" t="s">
        <v>667</v>
      </c>
    </row>
    <row r="1951" spans="1:3" x14ac:dyDescent="0.25">
      <c r="A1951" s="5"/>
      <c r="B1951" s="27"/>
    </row>
    <row r="1952" spans="1:3" x14ac:dyDescent="0.25">
      <c r="A1952" s="6"/>
      <c r="B1952" s="27"/>
      <c r="C1952" t="str">
        <f>CONCATENATE("    ",B1948)</f>
        <v xml:space="preserve">    Your CHRNA3 gene has no variants. A normal gene is referred to as a "wild-type" gene.</v>
      </c>
    </row>
    <row r="1953" spans="1:3" x14ac:dyDescent="0.25">
      <c r="A1953" s="6"/>
      <c r="B1953" s="27"/>
    </row>
    <row r="1954" spans="1:3" x14ac:dyDescent="0.25">
      <c r="A1954" s="6"/>
      <c r="B1954" s="27"/>
      <c r="C1954" t="s">
        <v>668</v>
      </c>
    </row>
    <row r="1955" spans="1:3" x14ac:dyDescent="0.25">
      <c r="A1955" s="6"/>
      <c r="B1955" s="27"/>
    </row>
    <row r="1956" spans="1:3" x14ac:dyDescent="0.25">
      <c r="A1956" s="6"/>
      <c r="B1956" s="27"/>
      <c r="C1956" t="str">
        <f>CONCATENATE("    ",B1949)</f>
        <v xml:space="preserve">    This variant is not associated with increased risk.</v>
      </c>
    </row>
    <row r="1957" spans="1:3" x14ac:dyDescent="0.25">
      <c r="A1957" s="5"/>
      <c r="B1957" s="27"/>
    </row>
    <row r="1958" spans="1:3" x14ac:dyDescent="0.25">
      <c r="A1958" s="5"/>
      <c r="B1958" s="27"/>
      <c r="C1958" t="s">
        <v>669</v>
      </c>
    </row>
    <row r="1959" spans="1:3" x14ac:dyDescent="0.25">
      <c r="A1959" s="5"/>
      <c r="B1959" s="27"/>
    </row>
    <row r="1960" spans="1:3" x14ac:dyDescent="0.25">
      <c r="A1960" s="5"/>
      <c r="B1960" s="27"/>
      <c r="C1960" t="str">
        <f>CONCATENATE( "    &lt;piechart percentage=",B1950," /&gt;")</f>
        <v xml:space="preserve">    &lt;piechart percentage=17.4 /&gt;</v>
      </c>
    </row>
    <row r="1961" spans="1:3" x14ac:dyDescent="0.25">
      <c r="A1961" s="5"/>
      <c r="B1961" s="27"/>
      <c r="C1961" t="str">
        <f>"  &lt;/Genotype&gt;"</f>
        <v xml:space="preserve">  &lt;/Genotype&gt;</v>
      </c>
    </row>
    <row r="1962" spans="1:3" x14ac:dyDescent="0.25">
      <c r="A1962" s="5" t="s">
        <v>47</v>
      </c>
      <c r="B1962" s="27" t="str">
        <f>CONCATENATE("Your ",B1857," gene has an unknown variant.")</f>
        <v>Your CHRNA3 gene has an unknown variant.</v>
      </c>
      <c r="C1962" t="str">
        <f>CONCATENATE("  &lt;Genotype hgvs=",CHAR(34),"unknown",CHAR(34),"&gt; ")</f>
        <v xml:space="preserve">  &lt;Genotype hgvs="unknown"&gt; </v>
      </c>
    </row>
    <row r="1963" spans="1:3" x14ac:dyDescent="0.25">
      <c r="A1963" s="6" t="s">
        <v>47</v>
      </c>
      <c r="B1963" s="27" t="s">
        <v>149</v>
      </c>
      <c r="C1963" t="s">
        <v>13</v>
      </c>
    </row>
    <row r="1964" spans="1:3" x14ac:dyDescent="0.25">
      <c r="A1964" s="6" t="s">
        <v>42</v>
      </c>
      <c r="B1964" s="27"/>
      <c r="C1964" t="s">
        <v>667</v>
      </c>
    </row>
    <row r="1965" spans="1:3" x14ac:dyDescent="0.25">
      <c r="A1965" s="6"/>
      <c r="B1965" s="27"/>
    </row>
    <row r="1966" spans="1:3" x14ac:dyDescent="0.25">
      <c r="A1966" s="6"/>
      <c r="B1966" s="27"/>
      <c r="C1966" t="str">
        <f>CONCATENATE("    ",B1962)</f>
        <v xml:space="preserve">    Your CHRNA3 gene has an unknown variant.</v>
      </c>
    </row>
    <row r="1967" spans="1:3" x14ac:dyDescent="0.25">
      <c r="A1967" s="6"/>
      <c r="B1967" s="27"/>
    </row>
    <row r="1968" spans="1:3" x14ac:dyDescent="0.25">
      <c r="A1968" s="6"/>
      <c r="B1968" s="27"/>
      <c r="C1968" t="s">
        <v>668</v>
      </c>
    </row>
    <row r="1969" spans="1:3" x14ac:dyDescent="0.25">
      <c r="A1969" s="6"/>
      <c r="B1969" s="27"/>
    </row>
    <row r="1970" spans="1:3" x14ac:dyDescent="0.25">
      <c r="A1970" s="5"/>
      <c r="B1970" s="27"/>
      <c r="C1970" t="str">
        <f>CONCATENATE("    ",B1963)</f>
        <v xml:space="preserve">    The effect is unknown.</v>
      </c>
    </row>
    <row r="1971" spans="1:3" x14ac:dyDescent="0.25">
      <c r="A1971" s="6"/>
      <c r="B1971" s="27"/>
    </row>
    <row r="1972" spans="1:3" x14ac:dyDescent="0.25">
      <c r="A1972" s="5"/>
      <c r="B1972" s="27"/>
      <c r="C1972" t="s">
        <v>669</v>
      </c>
    </row>
    <row r="1973" spans="1:3" x14ac:dyDescent="0.25">
      <c r="A1973" s="5"/>
      <c r="B1973" s="27"/>
    </row>
    <row r="1974" spans="1:3" x14ac:dyDescent="0.25">
      <c r="A1974" s="5"/>
      <c r="B1974" s="27"/>
      <c r="C1974" t="str">
        <f>CONCATENATE( "    &lt;piechart percentage=",B1964," /&gt;")</f>
        <v xml:space="preserve">    &lt;piechart percentage= /&gt;</v>
      </c>
    </row>
    <row r="1975" spans="1:3" x14ac:dyDescent="0.25">
      <c r="A1975" s="5"/>
      <c r="B1975" s="27"/>
      <c r="C1975" t="str">
        <f>"  &lt;/Genotype&gt;"</f>
        <v xml:space="preserve">  &lt;/Genotype&gt;</v>
      </c>
    </row>
    <row r="1976" spans="1:3" x14ac:dyDescent="0.25">
      <c r="A1976" s="5" t="s">
        <v>45</v>
      </c>
      <c r="B1976" s="27" t="str">
        <f>CONCATENATE("Your ",B1857," gene has no variants. A normal gene is referred to as a ",CHAR(34),"wild-type",CHAR(34)," gene.")</f>
        <v>Your CHRNA3 gene has no variants. A normal gene is referred to as a "wild-type" gene.</v>
      </c>
      <c r="C1976" t="str">
        <f>CONCATENATE("  &lt;Genotype hgvs=",CHAR(34),"wild-type",CHAR(34),"&gt;")</f>
        <v xml:space="preserve">  &lt;Genotype hgvs="wild-type"&gt;</v>
      </c>
    </row>
    <row r="1977" spans="1:3" x14ac:dyDescent="0.25">
      <c r="A1977" s="6" t="s">
        <v>46</v>
      </c>
      <c r="B1977" s="27" t="s">
        <v>217</v>
      </c>
      <c r="C1977" t="s">
        <v>13</v>
      </c>
    </row>
    <row r="1978" spans="1:3" x14ac:dyDescent="0.25">
      <c r="A1978" s="6" t="s">
        <v>42</v>
      </c>
      <c r="B1978" s="27"/>
      <c r="C1978" t="s">
        <v>667</v>
      </c>
    </row>
    <row r="1979" spans="1:3" x14ac:dyDescent="0.25">
      <c r="A1979" s="6"/>
      <c r="B1979" s="27"/>
    </row>
    <row r="1980" spans="1:3" x14ac:dyDescent="0.25">
      <c r="A1980" s="6"/>
      <c r="B1980" s="27"/>
      <c r="C1980" t="str">
        <f>CONCATENATE("    ",B1976)</f>
        <v xml:space="preserve">    Your CHRNA3 gene has no variants. A normal gene is referred to as a "wild-type" gene.</v>
      </c>
    </row>
    <row r="1981" spans="1:3" x14ac:dyDescent="0.25">
      <c r="A1981" s="6"/>
      <c r="B1981" s="27"/>
    </row>
    <row r="1982" spans="1:3" x14ac:dyDescent="0.25">
      <c r="A1982" s="6"/>
      <c r="B1982" s="27"/>
      <c r="C1982" t="s">
        <v>668</v>
      </c>
    </row>
    <row r="1983" spans="1:3" x14ac:dyDescent="0.25">
      <c r="A1983" s="6"/>
      <c r="B1983" s="27"/>
    </row>
    <row r="1984" spans="1:3" x14ac:dyDescent="0.25">
      <c r="A1984" s="6"/>
      <c r="B1984" s="27"/>
      <c r="C1984" t="str">
        <f>CONCATENATE("    ",B1977)</f>
        <v xml:space="preserve">    Your variant is not associated with any loss of function.</v>
      </c>
    </row>
    <row r="1985" spans="1:3" x14ac:dyDescent="0.25">
      <c r="A1985" s="6"/>
      <c r="B1985" s="27"/>
    </row>
    <row r="1986" spans="1:3" x14ac:dyDescent="0.25">
      <c r="A1986" s="6"/>
      <c r="B1986" s="27"/>
      <c r="C1986" t="s">
        <v>669</v>
      </c>
    </row>
    <row r="1987" spans="1:3" x14ac:dyDescent="0.25">
      <c r="A1987" s="5"/>
      <c r="B1987" s="27"/>
    </row>
    <row r="1988" spans="1:3" x14ac:dyDescent="0.25">
      <c r="A1988" s="6"/>
      <c r="B1988" s="27"/>
      <c r="C1988" t="str">
        <f>CONCATENATE( "    &lt;piechart percentage=",B1978," /&gt;")</f>
        <v xml:space="preserve">    &lt;piechart percentage= /&gt;</v>
      </c>
    </row>
    <row r="1989" spans="1:3" x14ac:dyDescent="0.25">
      <c r="A1989" s="6"/>
      <c r="B1989" s="27"/>
      <c r="C1989" t="str">
        <f>"  &lt;/Genotype&gt;"</f>
        <v xml:space="preserve">  &lt;/Genotype&gt;</v>
      </c>
    </row>
    <row r="1990" spans="1:3" x14ac:dyDescent="0.25">
      <c r="A1990" s="6"/>
      <c r="B1990" s="27"/>
      <c r="C1990" t="str">
        <f>"&lt;/GeneAnalysis&gt;"</f>
        <v>&lt;/GeneAnalysis&gt;</v>
      </c>
    </row>
    <row r="1991" spans="1:3" s="33" customFormat="1" x14ac:dyDescent="0.25"/>
    <row r="1992" spans="1:3" s="33" customFormat="1" x14ac:dyDescent="0.25">
      <c r="A1992" s="34"/>
      <c r="B1992" s="32"/>
    </row>
    <row r="1993" spans="1:3" x14ac:dyDescent="0.25">
      <c r="A1993" s="6" t="s">
        <v>4</v>
      </c>
      <c r="B1993" s="27" t="s">
        <v>335</v>
      </c>
      <c r="C1993" t="str">
        <f>CONCATENATE("&lt;GeneAnalysis gene=",CHAR(34),B1993,CHAR(34)," interval=",CHAR(34),B1994,CHAR(34),"&gt; ")</f>
        <v xml:space="preserve">&lt;GeneAnalysis gene="CHRNA3" interval="NC_000015.10:g.78593052_78621295"&gt; </v>
      </c>
    </row>
    <row r="1994" spans="1:3" x14ac:dyDescent="0.25">
      <c r="A1994" s="6" t="s">
        <v>23</v>
      </c>
      <c r="B1994" s="27" t="s">
        <v>336</v>
      </c>
    </row>
    <row r="1995" spans="1:3" x14ac:dyDescent="0.25">
      <c r="A1995" s="6" t="s">
        <v>24</v>
      </c>
      <c r="B1995" s="27" t="s">
        <v>332</v>
      </c>
      <c r="C1995" t="str">
        <f>CONCATENATE("# What are some common mutations of ",B1993,"?")</f>
        <v># What are some common mutations of CHRNA3?</v>
      </c>
    </row>
    <row r="1996" spans="1:3" x14ac:dyDescent="0.25">
      <c r="A1996" s="6" t="s">
        <v>20</v>
      </c>
      <c r="B1996" s="27" t="s">
        <v>21</v>
      </c>
      <c r="C1996" t="s">
        <v>13</v>
      </c>
    </row>
    <row r="1997" spans="1:3" x14ac:dyDescent="0.25">
      <c r="B1997" s="27"/>
      <c r="C1997" t="str">
        <f>CONCATENATE("There are ",B1995," well-known variants in ",B1993,": ",B2004," and ",B2010,".")</f>
        <v>There are two well-known variants in CHRNA3: [C78606381T](https://www.ncbi.nlm.nih.gov/projects/SNP/snp_ref.cgi?rs=12914385) and [C645T](https://www.ncbi.nlm.nih.gov/clinvar/variation/17503/).</v>
      </c>
    </row>
    <row r="1998" spans="1:3" x14ac:dyDescent="0.25">
      <c r="B1998" s="27"/>
    </row>
    <row r="1999" spans="1:3" x14ac:dyDescent="0.25">
      <c r="A1999" s="6"/>
      <c r="B1999" s="27"/>
      <c r="C1999" t="str">
        <f>CONCATENATE("&lt;# ",B2001," #&gt;")</f>
        <v>&lt;# C78606381T #&gt;</v>
      </c>
    </row>
    <row r="2000" spans="1:3" x14ac:dyDescent="0.25">
      <c r="A2000" s="6" t="s">
        <v>25</v>
      </c>
      <c r="B2000" s="1" t="s">
        <v>337</v>
      </c>
      <c r="C2000" t="str">
        <f>CONCATENATE("  &lt;Variant hgvs=",CHAR(34),B2000,CHAR(34)," name=",CHAR(34),B2001,CHAR(34),"&gt; ")</f>
        <v xml:space="preserve">  &lt;Variant hgvs="NC_000015.10:g.78606381C&gt;T" name="C78606381T"&gt; </v>
      </c>
    </row>
    <row r="2001" spans="1:3" x14ac:dyDescent="0.25">
      <c r="A2001" s="5" t="s">
        <v>26</v>
      </c>
      <c r="B2001" s="30" t="s">
        <v>339</v>
      </c>
    </row>
    <row r="2002" spans="1:3" x14ac:dyDescent="0.25">
      <c r="A2002" s="5" t="s">
        <v>27</v>
      </c>
      <c r="B2002" s="27" t="s">
        <v>207</v>
      </c>
      <c r="C2002" t="str">
        <f>CONCATENATE("    This variant is a change at a specific point in the ",B1993," gene from ",B2002," to ",B2003," resulting in incorrect ",B1996,"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003" spans="1:3" x14ac:dyDescent="0.25">
      <c r="A2003" s="5" t="s">
        <v>28</v>
      </c>
      <c r="B2003" s="27" t="s">
        <v>33</v>
      </c>
      <c r="C2003" t="s">
        <v>13</v>
      </c>
    </row>
    <row r="2004" spans="1:3" x14ac:dyDescent="0.25">
      <c r="A2004" s="5" t="s">
        <v>36</v>
      </c>
      <c r="B2004" s="30" t="s">
        <v>341</v>
      </c>
      <c r="C2004" t="str">
        <f>"  &lt;/Variant&gt;"</f>
        <v xml:space="preserve">  &lt;/Variant&gt;</v>
      </c>
    </row>
    <row r="2005" spans="1:3" x14ac:dyDescent="0.25">
      <c r="B2005" s="27"/>
      <c r="C2005" t="str">
        <f>CONCATENATE("&lt;# ",B2007," #&gt;")</f>
        <v>&lt;# C645T  #&gt;</v>
      </c>
    </row>
    <row r="2006" spans="1:3" x14ac:dyDescent="0.25">
      <c r="A2006" s="6" t="s">
        <v>25</v>
      </c>
      <c r="B2006" s="1" t="s">
        <v>338</v>
      </c>
      <c r="C2006" t="str">
        <f>CONCATENATE("  &lt;Variant hgvs=",CHAR(34),B2006,CHAR(34)," name=",CHAR(34),B2007,CHAR(34),"&gt; ")</f>
        <v xml:space="preserve">  &lt;Variant hgvs="NC_000015.10:g.78601997G&gt;A" name="C645T "&gt; </v>
      </c>
    </row>
    <row r="2007" spans="1:3" x14ac:dyDescent="0.25">
      <c r="A2007" s="5" t="s">
        <v>26</v>
      </c>
      <c r="B2007" s="30" t="s">
        <v>340</v>
      </c>
    </row>
    <row r="2008" spans="1:3" x14ac:dyDescent="0.25">
      <c r="A2008" s="5" t="s">
        <v>27</v>
      </c>
      <c r="B2008" s="27" t="s">
        <v>34</v>
      </c>
      <c r="C2008" t="str">
        <f>CONCATENATE("    This variant is a change at a specific point in the ",B1993," gene from ",B2008," to ",B2009," resulting in incorrect ",B1996,"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009" spans="1:3" x14ac:dyDescent="0.25">
      <c r="A2009" s="5" t="s">
        <v>28</v>
      </c>
      <c r="B2009" s="27" t="s">
        <v>61</v>
      </c>
    </row>
    <row r="2010" spans="1:3" x14ac:dyDescent="0.25">
      <c r="A2010" s="6" t="s">
        <v>36</v>
      </c>
      <c r="B2010" s="30" t="s">
        <v>351</v>
      </c>
      <c r="C2010" t="str">
        <f>"  &lt;/Variant&gt;"</f>
        <v xml:space="preserve">  &lt;/Variant&gt;</v>
      </c>
    </row>
    <row r="2011" spans="1:3" s="33" customFormat="1" x14ac:dyDescent="0.25">
      <c r="A2011" s="31"/>
      <c r="B2011" s="32"/>
    </row>
    <row r="2012" spans="1:3" s="33" customFormat="1" x14ac:dyDescent="0.25">
      <c r="A2012" s="31"/>
      <c r="B2012" s="32"/>
      <c r="C2012" t="str">
        <f>C1999</f>
        <v>&lt;# C78606381T #&gt;</v>
      </c>
    </row>
    <row r="2013" spans="1:3" x14ac:dyDescent="0.25">
      <c r="A2013" s="5" t="s">
        <v>35</v>
      </c>
      <c r="B2013" s="40" t="s">
        <v>342</v>
      </c>
      <c r="C2013" t="str">
        <f>CONCATENATE("  &lt;Genotype hgvs=",CHAR(34),B2013,B2014,";",B2015,CHAR(34)," name=",CHAR(34),B2001,CHAR(34),"&gt; ")</f>
        <v xml:space="preserve">  &lt;Genotype hgvs="NC_000015.10:g.[78606381C&gt;T];[78606381=]" name="C78606381T"&gt; </v>
      </c>
    </row>
    <row r="2014" spans="1:3" x14ac:dyDescent="0.25">
      <c r="A2014" s="5" t="s">
        <v>36</v>
      </c>
      <c r="B2014" s="27" t="s">
        <v>343</v>
      </c>
    </row>
    <row r="2015" spans="1:3" x14ac:dyDescent="0.25">
      <c r="A2015" s="5" t="s">
        <v>27</v>
      </c>
      <c r="B2015" s="27" t="s">
        <v>344</v>
      </c>
      <c r="C2015" t="s">
        <v>667</v>
      </c>
    </row>
    <row r="2016" spans="1:3" x14ac:dyDescent="0.25">
      <c r="A2016" s="5" t="s">
        <v>40</v>
      </c>
      <c r="B2016" s="27" t="str">
        <f>CONCATENATE("People with this variant have one copy of the ",B2004,"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016" t="s">
        <v>13</v>
      </c>
    </row>
    <row r="2017" spans="1:3" x14ac:dyDescent="0.25">
      <c r="A2017" s="6" t="s">
        <v>41</v>
      </c>
      <c r="B2017" s="27" t="s">
        <v>216</v>
      </c>
      <c r="C2017" t="str">
        <f>CONCATENATE("    ",B2016)</f>
        <v xml:space="preserve">    People with this variant have one copy of the [C78606381T](https://www.ncbi.nlm.nih.gov/projects/SNP/snp_ref.cgi?rs=12914385) variant. This substitution of a single nucleotide is known as a missense mutation.</v>
      </c>
    </row>
    <row r="2018" spans="1:3" x14ac:dyDescent="0.25">
      <c r="A2018" s="6" t="s">
        <v>42</v>
      </c>
      <c r="B2018" s="27">
        <v>37.9</v>
      </c>
    </row>
    <row r="2019" spans="1:3" x14ac:dyDescent="0.25">
      <c r="A2019" s="5"/>
      <c r="B2019" s="27"/>
      <c r="C2019" t="s">
        <v>668</v>
      </c>
    </row>
    <row r="2020" spans="1:3" x14ac:dyDescent="0.25">
      <c r="A2020" s="6"/>
      <c r="B2020" s="27"/>
    </row>
    <row r="2021" spans="1:3" x14ac:dyDescent="0.25">
      <c r="A2021" s="6"/>
      <c r="B2021" s="27"/>
      <c r="C2021" t="str">
        <f>CONCATENATE("    ",B2017)</f>
        <v xml:space="preserve">    You are in the Mild Loss of Function category. See below for more information.</v>
      </c>
    </row>
    <row r="2022" spans="1:3" x14ac:dyDescent="0.25">
      <c r="A2022" s="6"/>
      <c r="B2022" s="27"/>
    </row>
    <row r="2023" spans="1:3" x14ac:dyDescent="0.25">
      <c r="A2023" s="6"/>
      <c r="B2023" s="27"/>
      <c r="C2023" t="s">
        <v>669</v>
      </c>
    </row>
    <row r="2024" spans="1:3" x14ac:dyDescent="0.25">
      <c r="A2024" s="5"/>
      <c r="B2024" s="27"/>
    </row>
    <row r="2025" spans="1:3" x14ac:dyDescent="0.25">
      <c r="A2025" s="5"/>
      <c r="B2025" s="27"/>
      <c r="C2025" t="str">
        <f>CONCATENATE( "    &lt;piechart percentage=",B2018," /&gt;")</f>
        <v xml:space="preserve">    &lt;piechart percentage=37.9 /&gt;</v>
      </c>
    </row>
    <row r="2026" spans="1:3" x14ac:dyDescent="0.25">
      <c r="A2026" s="5"/>
      <c r="B2026" s="27"/>
      <c r="C2026" t="str">
        <f>"  &lt;/Genotype&gt;"</f>
        <v xml:space="preserve">  &lt;/Genotype&gt;</v>
      </c>
    </row>
    <row r="2027" spans="1:3" x14ac:dyDescent="0.25">
      <c r="A2027" s="5" t="s">
        <v>43</v>
      </c>
      <c r="B2027" s="27" t="s">
        <v>345</v>
      </c>
      <c r="C2027" t="str">
        <f>CONCATENATE("  &lt;Genotype hgvs=",CHAR(34),B2013,B2014,";",B2014,CHAR(34)," name=",CHAR(34),B2001,CHAR(34),"&gt; ")</f>
        <v xml:space="preserve">  &lt;Genotype hgvs="NC_000015.10:g.[78606381C&gt;T];[78606381C&gt;T]" name="C78606381T"&gt; </v>
      </c>
    </row>
    <row r="2028" spans="1:3" x14ac:dyDescent="0.25">
      <c r="A2028" s="6" t="s">
        <v>44</v>
      </c>
      <c r="B2028" s="27" t="s">
        <v>191</v>
      </c>
      <c r="C2028" t="s">
        <v>13</v>
      </c>
    </row>
    <row r="2029" spans="1:3" x14ac:dyDescent="0.25">
      <c r="A2029" s="6" t="s">
        <v>42</v>
      </c>
      <c r="B2029" s="27">
        <v>15.9</v>
      </c>
      <c r="C2029" t="s">
        <v>667</v>
      </c>
    </row>
    <row r="2030" spans="1:3" x14ac:dyDescent="0.25">
      <c r="A2030" s="6"/>
      <c r="B2030" s="27"/>
    </row>
    <row r="2031" spans="1:3" x14ac:dyDescent="0.25">
      <c r="A2031" s="5"/>
      <c r="B2031" s="27"/>
      <c r="C2031" t="str">
        <f>CONCATENATE("    ",B2027)</f>
        <v xml:space="preserve">    People with this variant have two copies of the [C78606381T](https://www.ncbi.nlm.nih.gov/projects/SNP/snp_ref.cgi?rs=12914385) variant. This substitution of a single nucleotide is known as a missense mutation.
</v>
      </c>
    </row>
    <row r="2032" spans="1:3" x14ac:dyDescent="0.25">
      <c r="A2032" s="6"/>
      <c r="B2032" s="27"/>
    </row>
    <row r="2033" spans="1:3" x14ac:dyDescent="0.25">
      <c r="A2033" s="6"/>
      <c r="B2033" s="27"/>
      <c r="C2033" t="s">
        <v>668</v>
      </c>
    </row>
    <row r="2034" spans="1:3" x14ac:dyDescent="0.25">
      <c r="A2034" s="6"/>
      <c r="B2034" s="27"/>
    </row>
    <row r="2035" spans="1:3" x14ac:dyDescent="0.25">
      <c r="A2035" s="6"/>
      <c r="B2035" s="27"/>
      <c r="C2035" t="str">
        <f>CONCATENATE("    ",B2028)</f>
        <v xml:space="preserve">    You are in the Moderate Loss of Function category. See below for more information.</v>
      </c>
    </row>
    <row r="2036" spans="1:3" x14ac:dyDescent="0.25">
      <c r="A2036" s="6"/>
      <c r="B2036" s="27"/>
    </row>
    <row r="2037" spans="1:3" x14ac:dyDescent="0.25">
      <c r="A2037" s="5"/>
      <c r="B2037" s="27"/>
      <c r="C2037" t="s">
        <v>669</v>
      </c>
    </row>
    <row r="2038" spans="1:3" x14ac:dyDescent="0.25">
      <c r="A2038" s="5"/>
      <c r="B2038" s="27"/>
    </row>
    <row r="2039" spans="1:3" x14ac:dyDescent="0.25">
      <c r="A2039" s="5"/>
      <c r="B2039" s="27"/>
      <c r="C2039" t="str">
        <f>CONCATENATE( "    &lt;piechart percentage=",B2029," /&gt;")</f>
        <v xml:space="preserve">    &lt;piechart percentage=15.9 /&gt;</v>
      </c>
    </row>
    <row r="2040" spans="1:3" x14ac:dyDescent="0.25">
      <c r="A2040" s="5"/>
      <c r="B2040" s="27"/>
      <c r="C2040" t="str">
        <f>"  &lt;/Genotype&gt;"</f>
        <v xml:space="preserve">  &lt;/Genotype&gt;</v>
      </c>
    </row>
    <row r="2041" spans="1:3" x14ac:dyDescent="0.25">
      <c r="A2041" s="5" t="s">
        <v>45</v>
      </c>
      <c r="B2041" s="27" t="str">
        <f>CONCATENATE("Your ",B1993," gene has no variants. A normal gene is referred to as a ",CHAR(34),"wild-type",CHAR(34)," gene.")</f>
        <v>Your CHRNA3 gene has no variants. A normal gene is referred to as a "wild-type" gene.</v>
      </c>
      <c r="C2041" t="str">
        <f>CONCATENATE("  &lt;Genotype hgvs=",CHAR(34),B2013,B2015,";",B2015,CHAR(34)," name=",CHAR(34),B2001,CHAR(34),"&gt; ")</f>
        <v xml:space="preserve">  &lt;Genotype hgvs="NC_000015.10:g.[78606381=];[78606381=]" name="C78606381T"&gt; </v>
      </c>
    </row>
    <row r="2042" spans="1:3" x14ac:dyDescent="0.25">
      <c r="A2042" s="6" t="s">
        <v>46</v>
      </c>
      <c r="B2042" s="27" t="s">
        <v>147</v>
      </c>
      <c r="C2042" t="s">
        <v>13</v>
      </c>
    </row>
    <row r="2043" spans="1:3" x14ac:dyDescent="0.25">
      <c r="A2043" s="6" t="s">
        <v>42</v>
      </c>
      <c r="B2043" s="27">
        <v>46.2</v>
      </c>
      <c r="C2043" t="s">
        <v>667</v>
      </c>
    </row>
    <row r="2044" spans="1:3" x14ac:dyDescent="0.25">
      <c r="A2044" s="5"/>
      <c r="B2044" s="27"/>
    </row>
    <row r="2045" spans="1:3" x14ac:dyDescent="0.25">
      <c r="A2045" s="6"/>
      <c r="B2045" s="27"/>
      <c r="C2045" t="str">
        <f>CONCATENATE("    ",B2041)</f>
        <v xml:space="preserve">    Your CHRNA3 gene has no variants. A normal gene is referred to as a "wild-type" gene.</v>
      </c>
    </row>
    <row r="2046" spans="1:3" x14ac:dyDescent="0.25">
      <c r="A2046" s="6"/>
      <c r="B2046" s="27"/>
    </row>
    <row r="2047" spans="1:3" x14ac:dyDescent="0.25">
      <c r="A2047" s="6"/>
      <c r="B2047" s="27"/>
      <c r="C2047" t="s">
        <v>668</v>
      </c>
    </row>
    <row r="2048" spans="1:3" x14ac:dyDescent="0.25">
      <c r="A2048" s="6"/>
      <c r="B2048" s="27"/>
    </row>
    <row r="2049" spans="1:3" x14ac:dyDescent="0.25">
      <c r="A2049" s="6"/>
      <c r="B2049" s="27"/>
      <c r="C2049" t="str">
        <f>CONCATENATE("    ",B2042)</f>
        <v xml:space="preserve">    This variant is not associated with increased risk.</v>
      </c>
    </row>
    <row r="2050" spans="1:3" x14ac:dyDescent="0.25">
      <c r="A2050" s="5"/>
      <c r="B2050" s="27"/>
    </row>
    <row r="2051" spans="1:3" x14ac:dyDescent="0.25">
      <c r="A2051" s="5"/>
      <c r="B2051" s="27"/>
      <c r="C2051" t="s">
        <v>669</v>
      </c>
    </row>
    <row r="2052" spans="1:3" x14ac:dyDescent="0.25">
      <c r="A2052" s="5"/>
      <c r="B2052" s="27"/>
    </row>
    <row r="2053" spans="1:3" x14ac:dyDescent="0.25">
      <c r="A2053" s="5"/>
      <c r="B2053" s="27"/>
      <c r="C2053" t="str">
        <f>CONCATENATE( "    &lt;piechart percentage=",B2043," /&gt;")</f>
        <v xml:space="preserve">    &lt;piechart percentage=46.2 /&gt;</v>
      </c>
    </row>
    <row r="2054" spans="1:3" x14ac:dyDescent="0.25">
      <c r="A2054" s="5"/>
      <c r="B2054" s="27"/>
      <c r="C2054" t="str">
        <f>"  &lt;/Genotype&gt;"</f>
        <v xml:space="preserve">  &lt;/Genotype&gt;</v>
      </c>
    </row>
    <row r="2055" spans="1:3" x14ac:dyDescent="0.25">
      <c r="A2055" s="5"/>
      <c r="B2055" s="27"/>
      <c r="C2055" t="str">
        <f>C2005</f>
        <v>&lt;# C645T  #&gt;</v>
      </c>
    </row>
    <row r="2056" spans="1:3" x14ac:dyDescent="0.25">
      <c r="A2056" s="5" t="s">
        <v>35</v>
      </c>
      <c r="B2056" s="1" t="s">
        <v>235</v>
      </c>
      <c r="C2056" t="str">
        <f>CONCATENATE("  &lt;Genotype hgvs=",CHAR(34),B2056,B2057,";",B2058,CHAR(34)," name=",CHAR(34),B2007,CHAR(34),"&gt; ")</f>
        <v xml:space="preserve">  &lt;Genotype hgvs="NC_000017.11:g.[30237328T&gt;C];[30237328=]" name="C645T "&gt; </v>
      </c>
    </row>
    <row r="2057" spans="1:3" x14ac:dyDescent="0.25">
      <c r="A2057" s="5" t="s">
        <v>36</v>
      </c>
      <c r="B2057" s="27" t="s">
        <v>255</v>
      </c>
    </row>
    <row r="2058" spans="1:3" x14ac:dyDescent="0.25">
      <c r="A2058" s="5" t="s">
        <v>27</v>
      </c>
      <c r="B2058" s="27" t="s">
        <v>256</v>
      </c>
      <c r="C2058" t="s">
        <v>667</v>
      </c>
    </row>
    <row r="2059" spans="1:3" x14ac:dyDescent="0.25">
      <c r="A2059" s="5" t="s">
        <v>40</v>
      </c>
      <c r="B2059" s="27" t="str">
        <f>CONCATENATE("People with this variant have one copy of the ",B2010," variant. This substitution of a single nucleotide is known as a missense mutation.")</f>
        <v>People with this variant have one copy of the [C645T](https://www.ncbi.nlm.nih.gov/clinvar/variation/17503/) variant. This substitution of a single nucleotide is known as a missense mutation.</v>
      </c>
      <c r="C2059" t="s">
        <v>13</v>
      </c>
    </row>
    <row r="2060" spans="1:3" x14ac:dyDescent="0.25">
      <c r="A2060" s="6" t="s">
        <v>41</v>
      </c>
      <c r="B2060" s="27" t="s">
        <v>216</v>
      </c>
      <c r="C2060" t="str">
        <f>CONCATENATE("    ",B2059)</f>
        <v xml:space="preserve">    People with this variant have one copy of the [C645T](https://www.ncbi.nlm.nih.gov/clinvar/variation/17503/) variant. This substitution of a single nucleotide is known as a missense mutation.</v>
      </c>
    </row>
    <row r="2061" spans="1:3" x14ac:dyDescent="0.25">
      <c r="A2061" s="6" t="s">
        <v>42</v>
      </c>
      <c r="B2061" s="27">
        <v>39.700000000000003</v>
      </c>
    </row>
    <row r="2062" spans="1:3" x14ac:dyDescent="0.25">
      <c r="A2062" s="5"/>
      <c r="B2062" s="27"/>
      <c r="C2062" t="s">
        <v>668</v>
      </c>
    </row>
    <row r="2063" spans="1:3" x14ac:dyDescent="0.25">
      <c r="A2063" s="6"/>
      <c r="B2063" s="27"/>
    </row>
    <row r="2064" spans="1:3" x14ac:dyDescent="0.25">
      <c r="A2064" s="6"/>
      <c r="B2064" s="27"/>
      <c r="C2064" t="str">
        <f>CONCATENATE("    ",B2060)</f>
        <v xml:space="preserve">    You are in the Mild Loss of Function category. See below for more information.</v>
      </c>
    </row>
    <row r="2065" spans="1:3" x14ac:dyDescent="0.25">
      <c r="A2065" s="6"/>
      <c r="B2065" s="27"/>
    </row>
    <row r="2066" spans="1:3" x14ac:dyDescent="0.25">
      <c r="A2066" s="6"/>
      <c r="B2066" s="27"/>
      <c r="C2066" t="s">
        <v>669</v>
      </c>
    </row>
    <row r="2067" spans="1:3" x14ac:dyDescent="0.25">
      <c r="A2067" s="5"/>
      <c r="B2067" s="27"/>
    </row>
    <row r="2068" spans="1:3" x14ac:dyDescent="0.25">
      <c r="A2068" s="5"/>
      <c r="B2068" s="27"/>
      <c r="C2068" t="str">
        <f>CONCATENATE( "    &lt;piechart percentage=",B2061," /&gt;")</f>
        <v xml:space="preserve">    &lt;piechart percentage=39.7 /&gt;</v>
      </c>
    </row>
    <row r="2069" spans="1:3" x14ac:dyDescent="0.25">
      <c r="A2069" s="5"/>
      <c r="B2069" s="27"/>
      <c r="C2069" t="str">
        <f>"  &lt;/Genotype&gt;"</f>
        <v xml:space="preserve">  &lt;/Genotype&gt;</v>
      </c>
    </row>
    <row r="2070" spans="1:3" x14ac:dyDescent="0.25">
      <c r="A2070" s="5" t="s">
        <v>43</v>
      </c>
      <c r="B2070" s="27" t="str">
        <f>CONCATENATE("People with this variant have two copies of the ",B2010," variant. This substitution of a single nucleotide is known as a missense mutation.")</f>
        <v>People with this variant have two copies of the [C645T](https://www.ncbi.nlm.nih.gov/clinvar/variation/17503/) variant. This substitution of a single nucleotide is known as a missense mutation.</v>
      </c>
      <c r="C2070" t="str">
        <f>CONCATENATE("  &lt;Genotype hgvs=",CHAR(34),B2056,B2057,";",B2057,CHAR(34)," name=",CHAR(34),B2007,CHAR(34),"&gt; ")</f>
        <v xml:space="preserve">  &lt;Genotype hgvs="NC_000017.11:g.[30237328T&gt;C];[30237328T&gt;C]" name="C645T "&gt; </v>
      </c>
    </row>
    <row r="2071" spans="1:3" x14ac:dyDescent="0.25">
      <c r="A2071" s="6" t="s">
        <v>44</v>
      </c>
      <c r="B2071" s="27" t="s">
        <v>191</v>
      </c>
      <c r="C2071" t="s">
        <v>13</v>
      </c>
    </row>
    <row r="2072" spans="1:3" x14ac:dyDescent="0.25">
      <c r="A2072" s="6" t="s">
        <v>42</v>
      </c>
      <c r="B2072" s="27">
        <v>42.9</v>
      </c>
      <c r="C2072" t="s">
        <v>667</v>
      </c>
    </row>
    <row r="2073" spans="1:3" x14ac:dyDescent="0.25">
      <c r="A2073" s="6"/>
      <c r="B2073" s="27"/>
    </row>
    <row r="2074" spans="1:3" x14ac:dyDescent="0.25">
      <c r="A2074" s="5"/>
      <c r="B2074" s="27"/>
      <c r="C2074" t="str">
        <f>CONCATENATE("    ",B2070)</f>
        <v xml:space="preserve">    People with this variant have two copies of the [C645T](https://www.ncbi.nlm.nih.gov/clinvar/variation/17503/) variant. This substitution of a single nucleotide is known as a missense mutation.</v>
      </c>
    </row>
    <row r="2075" spans="1:3" x14ac:dyDescent="0.25">
      <c r="A2075" s="6"/>
      <c r="B2075" s="27"/>
    </row>
    <row r="2076" spans="1:3" x14ac:dyDescent="0.25">
      <c r="A2076" s="6"/>
      <c r="B2076" s="27"/>
      <c r="C2076" t="s">
        <v>668</v>
      </c>
    </row>
    <row r="2077" spans="1:3" x14ac:dyDescent="0.25">
      <c r="A2077" s="6"/>
      <c r="B2077" s="27"/>
    </row>
    <row r="2078" spans="1:3" x14ac:dyDescent="0.25">
      <c r="A2078" s="6"/>
      <c r="B2078" s="27"/>
      <c r="C2078" t="str">
        <f>CONCATENATE("    ",B2071)</f>
        <v xml:space="preserve">    You are in the Moderate Loss of Function category. See below for more information.</v>
      </c>
    </row>
    <row r="2079" spans="1:3" x14ac:dyDescent="0.25">
      <c r="A2079" s="6"/>
      <c r="B2079" s="27"/>
    </row>
    <row r="2080" spans="1:3" x14ac:dyDescent="0.25">
      <c r="A2080" s="5"/>
      <c r="B2080" s="27"/>
      <c r="C2080" t="s">
        <v>669</v>
      </c>
    </row>
    <row r="2081" spans="1:3" x14ac:dyDescent="0.25">
      <c r="A2081" s="5"/>
      <c r="B2081" s="27"/>
    </row>
    <row r="2082" spans="1:3" x14ac:dyDescent="0.25">
      <c r="A2082" s="5"/>
      <c r="B2082" s="27"/>
      <c r="C2082" t="str">
        <f>CONCATENATE( "    &lt;piechart percentage=",B2072," /&gt;")</f>
        <v xml:space="preserve">    &lt;piechart percentage=42.9 /&gt;</v>
      </c>
    </row>
    <row r="2083" spans="1:3" x14ac:dyDescent="0.25">
      <c r="A2083" s="5"/>
      <c r="B2083" s="27"/>
      <c r="C2083" t="str">
        <f>"  &lt;/Genotype&gt;"</f>
        <v xml:space="preserve">  &lt;/Genotype&gt;</v>
      </c>
    </row>
    <row r="2084" spans="1:3" x14ac:dyDescent="0.25">
      <c r="A2084" s="5" t="s">
        <v>45</v>
      </c>
      <c r="B2084" s="27" t="str">
        <f>CONCATENATE("Your ",B1993," gene has no variants. A normal gene is referred to as a ",CHAR(34),"wild-type",CHAR(34)," gene.")</f>
        <v>Your CHRNA3 gene has no variants. A normal gene is referred to as a "wild-type" gene.</v>
      </c>
      <c r="C2084" t="str">
        <f>CONCATENATE("  &lt;Genotype hgvs=",CHAR(34),B2056,B2058,";",B2058,CHAR(34)," name=",CHAR(34),B2007,CHAR(34),"&gt; ")</f>
        <v xml:space="preserve">  &lt;Genotype hgvs="NC_000017.11:g.[30237328=];[30237328=]" name="C645T "&gt; </v>
      </c>
    </row>
    <row r="2085" spans="1:3" x14ac:dyDescent="0.25">
      <c r="A2085" s="6" t="s">
        <v>46</v>
      </c>
      <c r="B2085" s="27" t="s">
        <v>147</v>
      </c>
      <c r="C2085" t="s">
        <v>13</v>
      </c>
    </row>
    <row r="2086" spans="1:3" x14ac:dyDescent="0.25">
      <c r="A2086" s="6" t="s">
        <v>42</v>
      </c>
      <c r="B2086" s="27">
        <v>17.399999999999999</v>
      </c>
      <c r="C2086" t="s">
        <v>667</v>
      </c>
    </row>
    <row r="2087" spans="1:3" x14ac:dyDescent="0.25">
      <c r="A2087" s="5"/>
      <c r="B2087" s="27"/>
    </row>
    <row r="2088" spans="1:3" x14ac:dyDescent="0.25">
      <c r="A2088" s="6"/>
      <c r="B2088" s="27"/>
      <c r="C2088" t="str">
        <f>CONCATENATE("    ",B2084)</f>
        <v xml:space="preserve">    Your CHRNA3 gene has no variants. A normal gene is referred to as a "wild-type" gene.</v>
      </c>
    </row>
    <row r="2089" spans="1:3" x14ac:dyDescent="0.25">
      <c r="A2089" s="6"/>
      <c r="B2089" s="27"/>
    </row>
    <row r="2090" spans="1:3" x14ac:dyDescent="0.25">
      <c r="A2090" s="6"/>
      <c r="B2090" s="27"/>
      <c r="C2090" t="s">
        <v>668</v>
      </c>
    </row>
    <row r="2091" spans="1:3" x14ac:dyDescent="0.25">
      <c r="A2091" s="6"/>
      <c r="B2091" s="27"/>
    </row>
    <row r="2092" spans="1:3" x14ac:dyDescent="0.25">
      <c r="A2092" s="6"/>
      <c r="B2092" s="27"/>
      <c r="C2092" t="str">
        <f>CONCATENATE("    ",B2085)</f>
        <v xml:space="preserve">    This variant is not associated with increased risk.</v>
      </c>
    </row>
    <row r="2093" spans="1:3" x14ac:dyDescent="0.25">
      <c r="A2093" s="5"/>
      <c r="B2093" s="27"/>
    </row>
    <row r="2094" spans="1:3" x14ac:dyDescent="0.25">
      <c r="A2094" s="5"/>
      <c r="B2094" s="27"/>
      <c r="C2094" t="s">
        <v>669</v>
      </c>
    </row>
    <row r="2095" spans="1:3" x14ac:dyDescent="0.25">
      <c r="A2095" s="5"/>
      <c r="B2095" s="27"/>
    </row>
    <row r="2096" spans="1:3" x14ac:dyDescent="0.25">
      <c r="A2096" s="5"/>
      <c r="B2096" s="27"/>
      <c r="C2096" t="str">
        <f>CONCATENATE( "    &lt;piechart percentage=",B2086," /&gt;")</f>
        <v xml:space="preserve">    &lt;piechart percentage=17.4 /&gt;</v>
      </c>
    </row>
    <row r="2097" spans="1:3" x14ac:dyDescent="0.25">
      <c r="A2097" s="5"/>
      <c r="B2097" s="27"/>
      <c r="C2097" t="str">
        <f>"  &lt;/Genotype&gt;"</f>
        <v xml:space="preserve">  &lt;/Genotype&gt;</v>
      </c>
    </row>
    <row r="2098" spans="1:3" x14ac:dyDescent="0.25">
      <c r="A2098" s="5" t="s">
        <v>47</v>
      </c>
      <c r="B2098" s="27" t="str">
        <f>CONCATENATE("Your ",B1993," gene has an unknown variant.")</f>
        <v>Your CHRNA3 gene has an unknown variant.</v>
      </c>
      <c r="C2098" t="str">
        <f>CONCATENATE("  &lt;Genotype hgvs=",CHAR(34),"unknown",CHAR(34),"&gt; ")</f>
        <v xml:space="preserve">  &lt;Genotype hgvs="unknown"&gt; </v>
      </c>
    </row>
    <row r="2099" spans="1:3" x14ac:dyDescent="0.25">
      <c r="A2099" s="6" t="s">
        <v>47</v>
      </c>
      <c r="B2099" s="27" t="s">
        <v>149</v>
      </c>
      <c r="C2099" t="s">
        <v>13</v>
      </c>
    </row>
    <row r="2100" spans="1:3" x14ac:dyDescent="0.25">
      <c r="A2100" s="6" t="s">
        <v>42</v>
      </c>
      <c r="B2100" s="27"/>
      <c r="C2100" t="s">
        <v>667</v>
      </c>
    </row>
    <row r="2101" spans="1:3" x14ac:dyDescent="0.25">
      <c r="A2101" s="6"/>
      <c r="B2101" s="27"/>
    </row>
    <row r="2102" spans="1:3" x14ac:dyDescent="0.25">
      <c r="A2102" s="6"/>
      <c r="B2102" s="27"/>
      <c r="C2102" t="str">
        <f>CONCATENATE("    ",B2098)</f>
        <v xml:space="preserve">    Your CHRNA3 gene has an unknown variant.</v>
      </c>
    </row>
    <row r="2103" spans="1:3" x14ac:dyDescent="0.25">
      <c r="A2103" s="6"/>
      <c r="B2103" s="27"/>
    </row>
    <row r="2104" spans="1:3" x14ac:dyDescent="0.25">
      <c r="A2104" s="6"/>
      <c r="B2104" s="27"/>
      <c r="C2104" t="s">
        <v>668</v>
      </c>
    </row>
    <row r="2105" spans="1:3" x14ac:dyDescent="0.25">
      <c r="A2105" s="6"/>
      <c r="B2105" s="27"/>
    </row>
    <row r="2106" spans="1:3" x14ac:dyDescent="0.25">
      <c r="A2106" s="5"/>
      <c r="B2106" s="27"/>
      <c r="C2106" t="str">
        <f>CONCATENATE("    ",B2099)</f>
        <v xml:space="preserve">    The effect is unknown.</v>
      </c>
    </row>
    <row r="2107" spans="1:3" x14ac:dyDescent="0.25">
      <c r="A2107" s="6"/>
      <c r="B2107" s="27"/>
    </row>
    <row r="2108" spans="1:3" x14ac:dyDescent="0.25">
      <c r="A2108" s="5"/>
      <c r="B2108" s="27"/>
      <c r="C2108" t="s">
        <v>669</v>
      </c>
    </row>
    <row r="2109" spans="1:3" x14ac:dyDescent="0.25">
      <c r="A2109" s="5"/>
      <c r="B2109" s="27"/>
    </row>
    <row r="2110" spans="1:3" x14ac:dyDescent="0.25">
      <c r="A2110" s="5"/>
      <c r="B2110" s="27"/>
      <c r="C2110" t="str">
        <f>CONCATENATE( "    &lt;piechart percentage=",B2100," /&gt;")</f>
        <v xml:space="preserve">    &lt;piechart percentage= /&gt;</v>
      </c>
    </row>
    <row r="2111" spans="1:3" x14ac:dyDescent="0.25">
      <c r="A2111" s="5"/>
      <c r="B2111" s="27"/>
      <c r="C2111" t="str">
        <f>"  &lt;/Genotype&gt;"</f>
        <v xml:space="preserve">  &lt;/Genotype&gt;</v>
      </c>
    </row>
    <row r="2112" spans="1:3" x14ac:dyDescent="0.25">
      <c r="A2112" s="5" t="s">
        <v>45</v>
      </c>
      <c r="B2112" s="27" t="str">
        <f>CONCATENATE("Your ",B1993," gene has no variants. A normal gene is referred to as a ",CHAR(34),"wild-type",CHAR(34)," gene.")</f>
        <v>Your CHRNA3 gene has no variants. A normal gene is referred to as a "wild-type" gene.</v>
      </c>
      <c r="C2112" t="str">
        <f>CONCATENATE("  &lt;Genotype hgvs=",CHAR(34),"wild-type",CHAR(34),"&gt;")</f>
        <v xml:space="preserve">  &lt;Genotype hgvs="wild-type"&gt;</v>
      </c>
    </row>
    <row r="2113" spans="1:3" x14ac:dyDescent="0.25">
      <c r="A2113" s="6" t="s">
        <v>46</v>
      </c>
      <c r="B2113" s="27" t="s">
        <v>217</v>
      </c>
      <c r="C2113" t="s">
        <v>13</v>
      </c>
    </row>
    <row r="2114" spans="1:3" x14ac:dyDescent="0.25">
      <c r="A2114" s="6" t="s">
        <v>42</v>
      </c>
      <c r="B2114" s="27"/>
      <c r="C2114" t="s">
        <v>667</v>
      </c>
    </row>
    <row r="2115" spans="1:3" x14ac:dyDescent="0.25">
      <c r="A2115" s="6"/>
      <c r="B2115" s="27"/>
    </row>
    <row r="2116" spans="1:3" x14ac:dyDescent="0.25">
      <c r="A2116" s="6"/>
      <c r="B2116" s="27"/>
      <c r="C2116" t="str">
        <f>CONCATENATE("    ",B2112)</f>
        <v xml:space="preserve">    Your CHRNA3 gene has no variants. A normal gene is referred to as a "wild-type" gene.</v>
      </c>
    </row>
    <row r="2117" spans="1:3" x14ac:dyDescent="0.25">
      <c r="A2117" s="6"/>
      <c r="B2117" s="27"/>
    </row>
    <row r="2118" spans="1:3" x14ac:dyDescent="0.25">
      <c r="A2118" s="6"/>
      <c r="B2118" s="27"/>
      <c r="C2118" t="s">
        <v>668</v>
      </c>
    </row>
    <row r="2119" spans="1:3" x14ac:dyDescent="0.25">
      <c r="A2119" s="6"/>
      <c r="B2119" s="27"/>
    </row>
    <row r="2120" spans="1:3" x14ac:dyDescent="0.25">
      <c r="A2120" s="6"/>
      <c r="B2120" s="27"/>
      <c r="C2120" t="str">
        <f>CONCATENATE("    ",B2113)</f>
        <v xml:space="preserve">    Your variant is not associated with any loss of function.</v>
      </c>
    </row>
    <row r="2121" spans="1:3" x14ac:dyDescent="0.25">
      <c r="A2121" s="6"/>
      <c r="B2121" s="27"/>
    </row>
    <row r="2122" spans="1:3" x14ac:dyDescent="0.25">
      <c r="A2122" s="6"/>
      <c r="B2122" s="27"/>
      <c r="C2122" t="s">
        <v>669</v>
      </c>
    </row>
    <row r="2123" spans="1:3" x14ac:dyDescent="0.25">
      <c r="A2123" s="5"/>
      <c r="B2123" s="27"/>
    </row>
    <row r="2124" spans="1:3" x14ac:dyDescent="0.25">
      <c r="A2124" s="6"/>
      <c r="B2124" s="27"/>
      <c r="C2124" t="str">
        <f>CONCATENATE( "    &lt;piechart percentage=",B2114," /&gt;")</f>
        <v xml:space="preserve">    &lt;piechart percentage= /&gt;</v>
      </c>
    </row>
    <row r="2125" spans="1:3" x14ac:dyDescent="0.25">
      <c r="A2125" s="6"/>
      <c r="B2125" s="27"/>
      <c r="C2125" t="str">
        <f>"  &lt;/Genotype&gt;"</f>
        <v xml:space="preserve">  &lt;/Genotype&gt;</v>
      </c>
    </row>
    <row r="2126" spans="1:3" x14ac:dyDescent="0.25">
      <c r="A2126" s="6"/>
      <c r="B2126" s="27"/>
      <c r="C2126" t="str">
        <f>"&lt;/GeneAnalysis&gt;"</f>
        <v>&lt;/GeneAnalysis&gt;</v>
      </c>
    </row>
    <row r="2127" spans="1:3" s="33" customFormat="1" x14ac:dyDescent="0.25"/>
    <row r="2128" spans="1:3" s="33" customFormat="1" x14ac:dyDescent="0.25">
      <c r="A2128" s="34"/>
      <c r="B2128" s="32"/>
    </row>
    <row r="2129" spans="1:3" x14ac:dyDescent="0.25">
      <c r="A2129" s="6" t="s">
        <v>4</v>
      </c>
      <c r="B2129" s="27" t="s">
        <v>335</v>
      </c>
      <c r="C2129" t="str">
        <f>CONCATENATE("&lt;GeneAnalysis gene=",CHAR(34),B2129,CHAR(34)," interval=",CHAR(34),B2130,CHAR(34),"&gt; ")</f>
        <v xml:space="preserve">&lt;GeneAnalysis gene="CHRNA3" interval="NC_000015.10:g.78593052_78621295"&gt; </v>
      </c>
    </row>
    <row r="2130" spans="1:3" x14ac:dyDescent="0.25">
      <c r="A2130" s="6" t="s">
        <v>23</v>
      </c>
      <c r="B2130" s="27" t="s">
        <v>336</v>
      </c>
    </row>
    <row r="2131" spans="1:3" x14ac:dyDescent="0.25">
      <c r="A2131" s="6" t="s">
        <v>24</v>
      </c>
      <c r="B2131" s="27" t="s">
        <v>332</v>
      </c>
      <c r="C2131" t="str">
        <f>CONCATENATE("# What are some common mutations of ",B2129,"?")</f>
        <v># What are some common mutations of CHRNA3?</v>
      </c>
    </row>
    <row r="2132" spans="1:3" x14ac:dyDescent="0.25">
      <c r="A2132" s="6" t="s">
        <v>20</v>
      </c>
      <c r="B2132" s="27" t="s">
        <v>21</v>
      </c>
      <c r="C2132" t="s">
        <v>13</v>
      </c>
    </row>
    <row r="2133" spans="1:3" x14ac:dyDescent="0.25">
      <c r="B2133" s="27"/>
      <c r="C2133" t="str">
        <f>CONCATENATE("There are ",B2131," well-known variants in ",B2129,": ",B2140," and ",B2146,".")</f>
        <v>There are two well-known variants in CHRNA3: [C78606381T](https://www.ncbi.nlm.nih.gov/projects/SNP/snp_ref.cgi?rs=12914385) and [C645T](https://www.ncbi.nlm.nih.gov/clinvar/variation/17503/).</v>
      </c>
    </row>
    <row r="2134" spans="1:3" x14ac:dyDescent="0.25">
      <c r="B2134" s="27"/>
    </row>
    <row r="2135" spans="1:3" x14ac:dyDescent="0.25">
      <c r="A2135" s="6"/>
      <c r="B2135" s="27"/>
      <c r="C2135" t="str">
        <f>CONCATENATE("&lt;# ",B2137," #&gt;")</f>
        <v>&lt;# C78606381T #&gt;</v>
      </c>
    </row>
    <row r="2136" spans="1:3" x14ac:dyDescent="0.25">
      <c r="A2136" s="6" t="s">
        <v>25</v>
      </c>
      <c r="B2136" s="1" t="s">
        <v>337</v>
      </c>
      <c r="C2136" t="str">
        <f>CONCATENATE("  &lt;Variant hgvs=",CHAR(34),B2136,CHAR(34)," name=",CHAR(34),B2137,CHAR(34),"&gt; ")</f>
        <v xml:space="preserve">  &lt;Variant hgvs="NC_000015.10:g.78606381C&gt;T" name="C78606381T"&gt; </v>
      </c>
    </row>
    <row r="2137" spans="1:3" x14ac:dyDescent="0.25">
      <c r="A2137" s="5" t="s">
        <v>26</v>
      </c>
      <c r="B2137" s="30" t="s">
        <v>339</v>
      </c>
    </row>
    <row r="2138" spans="1:3" x14ac:dyDescent="0.25">
      <c r="A2138" s="5" t="s">
        <v>27</v>
      </c>
      <c r="B2138" s="27" t="s">
        <v>207</v>
      </c>
      <c r="C2138" t="str">
        <f>CONCATENATE("    This variant is a change at a specific point in the ",B2129," gene from ",B2138," to ",B2139," resulting in incorrect ",B2132,"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39" spans="1:3" x14ac:dyDescent="0.25">
      <c r="A2139" s="5" t="s">
        <v>28</v>
      </c>
      <c r="B2139" s="27" t="s">
        <v>33</v>
      </c>
      <c r="C2139" t="s">
        <v>13</v>
      </c>
    </row>
    <row r="2140" spans="1:3" x14ac:dyDescent="0.25">
      <c r="A2140" s="5" t="s">
        <v>36</v>
      </c>
      <c r="B2140" s="30" t="s">
        <v>341</v>
      </c>
      <c r="C2140" t="str">
        <f>"  &lt;/Variant&gt;"</f>
        <v xml:space="preserve">  &lt;/Variant&gt;</v>
      </c>
    </row>
    <row r="2141" spans="1:3" x14ac:dyDescent="0.25">
      <c r="B2141" s="27"/>
      <c r="C2141" t="str">
        <f>CONCATENATE("&lt;# ",B2143," #&gt;")</f>
        <v>&lt;# C645T  #&gt;</v>
      </c>
    </row>
    <row r="2142" spans="1:3" x14ac:dyDescent="0.25">
      <c r="A2142" s="6" t="s">
        <v>25</v>
      </c>
      <c r="B2142" s="1" t="s">
        <v>338</v>
      </c>
      <c r="C2142" t="str">
        <f>CONCATENATE("  &lt;Variant hgvs=",CHAR(34),B2142,CHAR(34)," name=",CHAR(34),B2143,CHAR(34),"&gt; ")</f>
        <v xml:space="preserve">  &lt;Variant hgvs="NC_000015.10:g.78601997G&gt;A" name="C645T "&gt; </v>
      </c>
    </row>
    <row r="2143" spans="1:3" x14ac:dyDescent="0.25">
      <c r="A2143" s="5" t="s">
        <v>26</v>
      </c>
      <c r="B2143" s="30" t="s">
        <v>340</v>
      </c>
    </row>
    <row r="2144" spans="1:3" x14ac:dyDescent="0.25">
      <c r="A2144" s="5" t="s">
        <v>27</v>
      </c>
      <c r="B2144" s="27" t="s">
        <v>34</v>
      </c>
      <c r="C2144" t="str">
        <f>CONCATENATE("    This variant is a change at a specific point in the ",B2129," gene from ",B2144," to ",B2145," resulting in incorrect ",B2132,"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145" spans="1:3" x14ac:dyDescent="0.25">
      <c r="A2145" s="5" t="s">
        <v>28</v>
      </c>
      <c r="B2145" s="27" t="s">
        <v>61</v>
      </c>
    </row>
    <row r="2146" spans="1:3" x14ac:dyDescent="0.25">
      <c r="A2146" s="6" t="s">
        <v>36</v>
      </c>
      <c r="B2146" s="30" t="s">
        <v>351</v>
      </c>
      <c r="C2146" t="str">
        <f>"  &lt;/Variant&gt;"</f>
        <v xml:space="preserve">  &lt;/Variant&gt;</v>
      </c>
    </row>
    <row r="2147" spans="1:3" s="33" customFormat="1" x14ac:dyDescent="0.25">
      <c r="A2147" s="31"/>
      <c r="B2147" s="32"/>
    </row>
    <row r="2148" spans="1:3" s="33" customFormat="1" x14ac:dyDescent="0.25">
      <c r="A2148" s="31"/>
      <c r="B2148" s="32"/>
      <c r="C2148" t="str">
        <f>C2135</f>
        <v>&lt;# C78606381T #&gt;</v>
      </c>
    </row>
    <row r="2149" spans="1:3" x14ac:dyDescent="0.25">
      <c r="A2149" s="5" t="s">
        <v>35</v>
      </c>
      <c r="B2149" s="40" t="s">
        <v>342</v>
      </c>
      <c r="C2149" t="str">
        <f>CONCATENATE("  &lt;Genotype hgvs=",CHAR(34),B2149,B2150,";",B2151,CHAR(34)," name=",CHAR(34),B2137,CHAR(34),"&gt; ")</f>
        <v xml:space="preserve">  &lt;Genotype hgvs="NC_000015.10:g.[78606381C&gt;T];[78606381=]" name="C78606381T"&gt; </v>
      </c>
    </row>
    <row r="2150" spans="1:3" x14ac:dyDescent="0.25">
      <c r="A2150" s="5" t="s">
        <v>36</v>
      </c>
      <c r="B2150" s="27" t="s">
        <v>343</v>
      </c>
    </row>
    <row r="2151" spans="1:3" x14ac:dyDescent="0.25">
      <c r="A2151" s="5" t="s">
        <v>27</v>
      </c>
      <c r="B2151" s="27" t="s">
        <v>344</v>
      </c>
      <c r="C2151" t="s">
        <v>667</v>
      </c>
    </row>
    <row r="2152" spans="1:3" x14ac:dyDescent="0.25">
      <c r="A2152" s="5" t="s">
        <v>40</v>
      </c>
      <c r="B2152" s="27" t="str">
        <f>CONCATENATE("People with this variant have one copy of the ",B2140,"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152" t="s">
        <v>13</v>
      </c>
    </row>
    <row r="2153" spans="1:3" x14ac:dyDescent="0.25">
      <c r="A2153" s="6" t="s">
        <v>41</v>
      </c>
      <c r="B2153" s="27" t="s">
        <v>216</v>
      </c>
      <c r="C2153" t="str">
        <f>CONCATENATE("    ",B2152)</f>
        <v xml:space="preserve">    People with this variant have one copy of the [C78606381T](https://www.ncbi.nlm.nih.gov/projects/SNP/snp_ref.cgi?rs=12914385) variant. This substitution of a single nucleotide is known as a missense mutation.</v>
      </c>
    </row>
    <row r="2154" spans="1:3" x14ac:dyDescent="0.25">
      <c r="A2154" s="6" t="s">
        <v>42</v>
      </c>
      <c r="B2154" s="27">
        <v>37.9</v>
      </c>
    </row>
    <row r="2155" spans="1:3" x14ac:dyDescent="0.25">
      <c r="A2155" s="5"/>
      <c r="B2155" s="27"/>
      <c r="C2155" t="s">
        <v>668</v>
      </c>
    </row>
    <row r="2156" spans="1:3" x14ac:dyDescent="0.25">
      <c r="A2156" s="6"/>
      <c r="B2156" s="27"/>
    </row>
    <row r="2157" spans="1:3" x14ac:dyDescent="0.25">
      <c r="A2157" s="6"/>
      <c r="B2157" s="27"/>
      <c r="C2157" t="str">
        <f>CONCATENATE("    ",B2153)</f>
        <v xml:space="preserve">    You are in the Mild Loss of Function category. See below for more information.</v>
      </c>
    </row>
    <row r="2158" spans="1:3" x14ac:dyDescent="0.25">
      <c r="A2158" s="6"/>
      <c r="B2158" s="27"/>
    </row>
    <row r="2159" spans="1:3" x14ac:dyDescent="0.25">
      <c r="A2159" s="6"/>
      <c r="B2159" s="27"/>
      <c r="C2159" t="s">
        <v>669</v>
      </c>
    </row>
    <row r="2160" spans="1:3" x14ac:dyDescent="0.25">
      <c r="A2160" s="5"/>
      <c r="B2160" s="27"/>
    </row>
    <row r="2161" spans="1:3" x14ac:dyDescent="0.25">
      <c r="A2161" s="5"/>
      <c r="B2161" s="27"/>
      <c r="C2161" t="str">
        <f>CONCATENATE( "    &lt;piechart percentage=",B2154," /&gt;")</f>
        <v xml:space="preserve">    &lt;piechart percentage=37.9 /&gt;</v>
      </c>
    </row>
    <row r="2162" spans="1:3" x14ac:dyDescent="0.25">
      <c r="A2162" s="5"/>
      <c r="B2162" s="27"/>
      <c r="C2162" t="str">
        <f>"  &lt;/Genotype&gt;"</f>
        <v xml:space="preserve">  &lt;/Genotype&gt;</v>
      </c>
    </row>
    <row r="2163" spans="1:3" x14ac:dyDescent="0.25">
      <c r="A2163" s="5" t="s">
        <v>43</v>
      </c>
      <c r="B2163" s="27" t="s">
        <v>345</v>
      </c>
      <c r="C2163" t="str">
        <f>CONCATENATE("  &lt;Genotype hgvs=",CHAR(34),B2149,B2150,";",B2150,CHAR(34)," name=",CHAR(34),B2137,CHAR(34),"&gt; ")</f>
        <v xml:space="preserve">  &lt;Genotype hgvs="NC_000015.10:g.[78606381C&gt;T];[78606381C&gt;T]" name="C78606381T"&gt; </v>
      </c>
    </row>
    <row r="2164" spans="1:3" x14ac:dyDescent="0.25">
      <c r="A2164" s="6" t="s">
        <v>44</v>
      </c>
      <c r="B2164" s="27" t="s">
        <v>191</v>
      </c>
      <c r="C2164" t="s">
        <v>13</v>
      </c>
    </row>
    <row r="2165" spans="1:3" x14ac:dyDescent="0.25">
      <c r="A2165" s="6" t="s">
        <v>42</v>
      </c>
      <c r="B2165" s="27">
        <v>15.9</v>
      </c>
      <c r="C2165" t="s">
        <v>667</v>
      </c>
    </row>
    <row r="2166" spans="1:3" x14ac:dyDescent="0.25">
      <c r="A2166" s="6"/>
      <c r="B2166" s="27"/>
    </row>
    <row r="2167" spans="1:3" x14ac:dyDescent="0.25">
      <c r="A2167" s="5"/>
      <c r="B2167" s="27"/>
      <c r="C2167" t="str">
        <f>CONCATENATE("    ",B2163)</f>
        <v xml:space="preserve">    People with this variant have two copies of the [C78606381T](https://www.ncbi.nlm.nih.gov/projects/SNP/snp_ref.cgi?rs=12914385) variant. This substitution of a single nucleotide is known as a missense mutation.
</v>
      </c>
    </row>
    <row r="2168" spans="1:3" x14ac:dyDescent="0.25">
      <c r="A2168" s="6"/>
      <c r="B2168" s="27"/>
    </row>
    <row r="2169" spans="1:3" x14ac:dyDescent="0.25">
      <c r="A2169" s="6"/>
      <c r="B2169" s="27"/>
      <c r="C2169" t="s">
        <v>668</v>
      </c>
    </row>
    <row r="2170" spans="1:3" x14ac:dyDescent="0.25">
      <c r="A2170" s="6"/>
      <c r="B2170" s="27"/>
    </row>
    <row r="2171" spans="1:3" x14ac:dyDescent="0.25">
      <c r="A2171" s="6"/>
      <c r="B2171" s="27"/>
      <c r="C2171" t="str">
        <f>CONCATENATE("    ",B2164)</f>
        <v xml:space="preserve">    You are in the Moderate Loss of Function category. See below for more information.</v>
      </c>
    </row>
    <row r="2172" spans="1:3" x14ac:dyDescent="0.25">
      <c r="A2172" s="6"/>
      <c r="B2172" s="27"/>
    </row>
    <row r="2173" spans="1:3" x14ac:dyDescent="0.25">
      <c r="A2173" s="5"/>
      <c r="B2173" s="27"/>
      <c r="C2173" t="s">
        <v>669</v>
      </c>
    </row>
    <row r="2174" spans="1:3" x14ac:dyDescent="0.25">
      <c r="A2174" s="5"/>
      <c r="B2174" s="27"/>
    </row>
    <row r="2175" spans="1:3" x14ac:dyDescent="0.25">
      <c r="A2175" s="5"/>
      <c r="B2175" s="27"/>
      <c r="C2175" t="str">
        <f>CONCATENATE( "    &lt;piechart percentage=",B2165," /&gt;")</f>
        <v xml:space="preserve">    &lt;piechart percentage=15.9 /&gt;</v>
      </c>
    </row>
    <row r="2176" spans="1:3" x14ac:dyDescent="0.25">
      <c r="A2176" s="5"/>
      <c r="B2176" s="27"/>
      <c r="C2176" t="str">
        <f>"  &lt;/Genotype&gt;"</f>
        <v xml:space="preserve">  &lt;/Genotype&gt;</v>
      </c>
    </row>
    <row r="2177" spans="1:3" x14ac:dyDescent="0.25">
      <c r="A2177" s="5" t="s">
        <v>45</v>
      </c>
      <c r="B2177" s="27" t="str">
        <f>CONCATENATE("Your ",B2129," gene has no variants. A normal gene is referred to as a ",CHAR(34),"wild-type",CHAR(34)," gene.")</f>
        <v>Your CHRNA3 gene has no variants. A normal gene is referred to as a "wild-type" gene.</v>
      </c>
      <c r="C2177" t="str">
        <f>CONCATENATE("  &lt;Genotype hgvs=",CHAR(34),B2149,B2151,";",B2151,CHAR(34)," name=",CHAR(34),B2137,CHAR(34),"&gt; ")</f>
        <v xml:space="preserve">  &lt;Genotype hgvs="NC_000015.10:g.[78606381=];[78606381=]" name="C78606381T"&gt; </v>
      </c>
    </row>
    <row r="2178" spans="1:3" x14ac:dyDescent="0.25">
      <c r="A2178" s="6" t="s">
        <v>46</v>
      </c>
      <c r="B2178" s="27" t="s">
        <v>147</v>
      </c>
      <c r="C2178" t="s">
        <v>13</v>
      </c>
    </row>
    <row r="2179" spans="1:3" x14ac:dyDescent="0.25">
      <c r="A2179" s="6" t="s">
        <v>42</v>
      </c>
      <c r="B2179" s="27">
        <v>46.2</v>
      </c>
      <c r="C2179" t="s">
        <v>667</v>
      </c>
    </row>
    <row r="2180" spans="1:3" x14ac:dyDescent="0.25">
      <c r="A2180" s="5"/>
      <c r="B2180" s="27"/>
    </row>
    <row r="2181" spans="1:3" x14ac:dyDescent="0.25">
      <c r="A2181" s="6"/>
      <c r="B2181" s="27"/>
      <c r="C2181" t="str">
        <f>CONCATENATE("    ",B2177)</f>
        <v xml:space="preserve">    Your CHRNA3 gene has no variants. A normal gene is referred to as a "wild-type" gene.</v>
      </c>
    </row>
    <row r="2182" spans="1:3" x14ac:dyDescent="0.25">
      <c r="A2182" s="6"/>
      <c r="B2182" s="27"/>
    </row>
    <row r="2183" spans="1:3" x14ac:dyDescent="0.25">
      <c r="A2183" s="6"/>
      <c r="B2183" s="27"/>
      <c r="C2183" t="s">
        <v>668</v>
      </c>
    </row>
    <row r="2184" spans="1:3" x14ac:dyDescent="0.25">
      <c r="A2184" s="6"/>
      <c r="B2184" s="27"/>
    </row>
    <row r="2185" spans="1:3" x14ac:dyDescent="0.25">
      <c r="A2185" s="6"/>
      <c r="B2185" s="27"/>
      <c r="C2185" t="str">
        <f>CONCATENATE("    ",B2178)</f>
        <v xml:space="preserve">    This variant is not associated with increased risk.</v>
      </c>
    </row>
    <row r="2186" spans="1:3" x14ac:dyDescent="0.25">
      <c r="A2186" s="5"/>
      <c r="B2186" s="27"/>
    </row>
    <row r="2187" spans="1:3" x14ac:dyDescent="0.25">
      <c r="A2187" s="5"/>
      <c r="B2187" s="27"/>
      <c r="C2187" t="s">
        <v>669</v>
      </c>
    </row>
    <row r="2188" spans="1:3" x14ac:dyDescent="0.25">
      <c r="A2188" s="5"/>
      <c r="B2188" s="27"/>
    </row>
    <row r="2189" spans="1:3" x14ac:dyDescent="0.25">
      <c r="A2189" s="5"/>
      <c r="B2189" s="27"/>
      <c r="C2189" t="str">
        <f>CONCATENATE( "    &lt;piechart percentage=",B2179," /&gt;")</f>
        <v xml:space="preserve">    &lt;piechart percentage=46.2 /&gt;</v>
      </c>
    </row>
    <row r="2190" spans="1:3" x14ac:dyDescent="0.25">
      <c r="A2190" s="5"/>
      <c r="B2190" s="27"/>
      <c r="C2190" t="str">
        <f>"  &lt;/Genotype&gt;"</f>
        <v xml:space="preserve">  &lt;/Genotype&gt;</v>
      </c>
    </row>
    <row r="2191" spans="1:3" x14ac:dyDescent="0.25">
      <c r="A2191" s="5"/>
      <c r="B2191" s="27"/>
      <c r="C2191" t="str">
        <f>C2141</f>
        <v>&lt;# C645T  #&gt;</v>
      </c>
    </row>
    <row r="2192" spans="1:3" x14ac:dyDescent="0.25">
      <c r="A2192" s="5" t="s">
        <v>35</v>
      </c>
      <c r="B2192" s="1" t="s">
        <v>235</v>
      </c>
      <c r="C2192" t="str">
        <f>CONCATENATE("  &lt;Genotype hgvs=",CHAR(34),B2192,B2193,";",B2194,CHAR(34)," name=",CHAR(34),B2143,CHAR(34),"&gt; ")</f>
        <v xml:space="preserve">  &lt;Genotype hgvs="NC_000017.11:g.[30237328T&gt;C];[30237328=]" name="C645T "&gt; </v>
      </c>
    </row>
    <row r="2193" spans="1:3" x14ac:dyDescent="0.25">
      <c r="A2193" s="5" t="s">
        <v>36</v>
      </c>
      <c r="B2193" s="27" t="s">
        <v>255</v>
      </c>
    </row>
    <row r="2194" spans="1:3" x14ac:dyDescent="0.25">
      <c r="A2194" s="5" t="s">
        <v>27</v>
      </c>
      <c r="B2194" s="27" t="s">
        <v>256</v>
      </c>
      <c r="C2194" t="s">
        <v>667</v>
      </c>
    </row>
    <row r="2195" spans="1:3" x14ac:dyDescent="0.25">
      <c r="A2195" s="5" t="s">
        <v>40</v>
      </c>
      <c r="B2195" s="27" t="str">
        <f>CONCATENATE("People with this variant have one copy of the ",B2146," variant. This substitution of a single nucleotide is known as a missense mutation.")</f>
        <v>People with this variant have one copy of the [C645T](https://www.ncbi.nlm.nih.gov/clinvar/variation/17503/) variant. This substitution of a single nucleotide is known as a missense mutation.</v>
      </c>
      <c r="C2195" t="s">
        <v>13</v>
      </c>
    </row>
    <row r="2196" spans="1:3" x14ac:dyDescent="0.25">
      <c r="A2196" s="6" t="s">
        <v>41</v>
      </c>
      <c r="B2196" s="27" t="s">
        <v>216</v>
      </c>
      <c r="C2196" t="str">
        <f>CONCATENATE("    ",B2195)</f>
        <v xml:space="preserve">    People with this variant have one copy of the [C645T](https://www.ncbi.nlm.nih.gov/clinvar/variation/17503/) variant. This substitution of a single nucleotide is known as a missense mutation.</v>
      </c>
    </row>
    <row r="2197" spans="1:3" x14ac:dyDescent="0.25">
      <c r="A2197" s="6" t="s">
        <v>42</v>
      </c>
      <c r="B2197" s="27">
        <v>39.700000000000003</v>
      </c>
    </row>
    <row r="2198" spans="1:3" x14ac:dyDescent="0.25">
      <c r="A2198" s="5"/>
      <c r="B2198" s="27"/>
      <c r="C2198" t="s">
        <v>668</v>
      </c>
    </row>
    <row r="2199" spans="1:3" x14ac:dyDescent="0.25">
      <c r="A2199" s="6"/>
      <c r="B2199" s="27"/>
    </row>
    <row r="2200" spans="1:3" x14ac:dyDescent="0.25">
      <c r="A2200" s="6"/>
      <c r="B2200" s="27"/>
      <c r="C2200" t="str">
        <f>CONCATENATE("    ",B2196)</f>
        <v xml:space="preserve">    You are in the Mild Loss of Function category. See below for more information.</v>
      </c>
    </row>
    <row r="2201" spans="1:3" x14ac:dyDescent="0.25">
      <c r="A2201" s="6"/>
      <c r="B2201" s="27"/>
    </row>
    <row r="2202" spans="1:3" x14ac:dyDescent="0.25">
      <c r="A2202" s="6"/>
      <c r="B2202" s="27"/>
      <c r="C2202" t="s">
        <v>669</v>
      </c>
    </row>
    <row r="2203" spans="1:3" x14ac:dyDescent="0.25">
      <c r="A2203" s="5"/>
      <c r="B2203" s="27"/>
    </row>
    <row r="2204" spans="1:3" x14ac:dyDescent="0.25">
      <c r="A2204" s="5"/>
      <c r="B2204" s="27"/>
      <c r="C2204" t="str">
        <f>CONCATENATE( "    &lt;piechart percentage=",B2197," /&gt;")</f>
        <v xml:space="preserve">    &lt;piechart percentage=39.7 /&gt;</v>
      </c>
    </row>
    <row r="2205" spans="1:3" x14ac:dyDescent="0.25">
      <c r="A2205" s="5"/>
      <c r="B2205" s="27"/>
      <c r="C2205" t="str">
        <f>"  &lt;/Genotype&gt;"</f>
        <v xml:space="preserve">  &lt;/Genotype&gt;</v>
      </c>
    </row>
    <row r="2206" spans="1:3" x14ac:dyDescent="0.25">
      <c r="A2206" s="5" t="s">
        <v>43</v>
      </c>
      <c r="B2206" s="27" t="str">
        <f>CONCATENATE("People with this variant have two copies of the ",B2146," variant. This substitution of a single nucleotide is known as a missense mutation.")</f>
        <v>People with this variant have two copies of the [C645T](https://www.ncbi.nlm.nih.gov/clinvar/variation/17503/) variant. This substitution of a single nucleotide is known as a missense mutation.</v>
      </c>
      <c r="C2206" t="str">
        <f>CONCATENATE("  &lt;Genotype hgvs=",CHAR(34),B2192,B2193,";",B2193,CHAR(34)," name=",CHAR(34),B2143,CHAR(34),"&gt; ")</f>
        <v xml:space="preserve">  &lt;Genotype hgvs="NC_000017.11:g.[30237328T&gt;C];[30237328T&gt;C]" name="C645T "&gt; </v>
      </c>
    </row>
    <row r="2207" spans="1:3" x14ac:dyDescent="0.25">
      <c r="A2207" s="6" t="s">
        <v>44</v>
      </c>
      <c r="B2207" s="27" t="s">
        <v>191</v>
      </c>
      <c r="C2207" t="s">
        <v>13</v>
      </c>
    </row>
    <row r="2208" spans="1:3" x14ac:dyDescent="0.25">
      <c r="A2208" s="6" t="s">
        <v>42</v>
      </c>
      <c r="B2208" s="27">
        <v>42.9</v>
      </c>
      <c r="C2208" t="s">
        <v>667</v>
      </c>
    </row>
    <row r="2209" spans="1:3" x14ac:dyDescent="0.25">
      <c r="A2209" s="6"/>
      <c r="B2209" s="27"/>
    </row>
    <row r="2210" spans="1:3" x14ac:dyDescent="0.25">
      <c r="A2210" s="5"/>
      <c r="B2210" s="27"/>
      <c r="C2210" t="str">
        <f>CONCATENATE("    ",B2206)</f>
        <v xml:space="preserve">    People with this variant have two copies of the [C645T](https://www.ncbi.nlm.nih.gov/clinvar/variation/17503/) variant. This substitution of a single nucleotide is known as a missense mutation.</v>
      </c>
    </row>
    <row r="2211" spans="1:3" x14ac:dyDescent="0.25">
      <c r="A2211" s="6"/>
      <c r="B2211" s="27"/>
    </row>
    <row r="2212" spans="1:3" x14ac:dyDescent="0.25">
      <c r="A2212" s="6"/>
      <c r="B2212" s="27"/>
      <c r="C2212" t="s">
        <v>668</v>
      </c>
    </row>
    <row r="2213" spans="1:3" x14ac:dyDescent="0.25">
      <c r="A2213" s="6"/>
      <c r="B2213" s="27"/>
    </row>
    <row r="2214" spans="1:3" x14ac:dyDescent="0.25">
      <c r="A2214" s="6"/>
      <c r="B2214" s="27"/>
      <c r="C2214" t="str">
        <f>CONCATENATE("    ",B2207)</f>
        <v xml:space="preserve">    You are in the Moderate Loss of Function category. See below for more information.</v>
      </c>
    </row>
    <row r="2215" spans="1:3" x14ac:dyDescent="0.25">
      <c r="A2215" s="6"/>
      <c r="B2215" s="27"/>
    </row>
    <row r="2216" spans="1:3" x14ac:dyDescent="0.25">
      <c r="A2216" s="5"/>
      <c r="B2216" s="27"/>
      <c r="C2216" t="s">
        <v>669</v>
      </c>
    </row>
    <row r="2217" spans="1:3" x14ac:dyDescent="0.25">
      <c r="A2217" s="5"/>
      <c r="B2217" s="27"/>
    </row>
    <row r="2218" spans="1:3" x14ac:dyDescent="0.25">
      <c r="A2218" s="5"/>
      <c r="B2218" s="27"/>
      <c r="C2218" t="str">
        <f>CONCATENATE( "    &lt;piechart percentage=",B2208," /&gt;")</f>
        <v xml:space="preserve">    &lt;piechart percentage=42.9 /&gt;</v>
      </c>
    </row>
    <row r="2219" spans="1:3" x14ac:dyDescent="0.25">
      <c r="A2219" s="5"/>
      <c r="B2219" s="27"/>
      <c r="C2219" t="str">
        <f>"  &lt;/Genotype&gt;"</f>
        <v xml:space="preserve">  &lt;/Genotype&gt;</v>
      </c>
    </row>
    <row r="2220" spans="1:3" x14ac:dyDescent="0.25">
      <c r="A2220" s="5" t="s">
        <v>45</v>
      </c>
      <c r="B2220" s="27" t="str">
        <f>CONCATENATE("Your ",B2129," gene has no variants. A normal gene is referred to as a ",CHAR(34),"wild-type",CHAR(34)," gene.")</f>
        <v>Your CHRNA3 gene has no variants. A normal gene is referred to as a "wild-type" gene.</v>
      </c>
      <c r="C2220" t="str">
        <f>CONCATENATE("  &lt;Genotype hgvs=",CHAR(34),B2192,B2194,";",B2194,CHAR(34)," name=",CHAR(34),B2143,CHAR(34),"&gt; ")</f>
        <v xml:space="preserve">  &lt;Genotype hgvs="NC_000017.11:g.[30237328=];[30237328=]" name="C645T "&gt; </v>
      </c>
    </row>
    <row r="2221" spans="1:3" x14ac:dyDescent="0.25">
      <c r="A2221" s="6" t="s">
        <v>46</v>
      </c>
      <c r="B2221" s="27" t="s">
        <v>147</v>
      </c>
      <c r="C2221" t="s">
        <v>13</v>
      </c>
    </row>
    <row r="2222" spans="1:3" x14ac:dyDescent="0.25">
      <c r="A2222" s="6" t="s">
        <v>42</v>
      </c>
      <c r="B2222" s="27">
        <v>17.399999999999999</v>
      </c>
      <c r="C2222" t="s">
        <v>667</v>
      </c>
    </row>
    <row r="2223" spans="1:3" x14ac:dyDescent="0.25">
      <c r="A2223" s="5"/>
      <c r="B2223" s="27"/>
    </row>
    <row r="2224" spans="1:3" x14ac:dyDescent="0.25">
      <c r="A2224" s="6"/>
      <c r="B2224" s="27"/>
      <c r="C2224" t="str">
        <f>CONCATENATE("    ",B2220)</f>
        <v xml:space="preserve">    Your CHRNA3 gene has no variants. A normal gene is referred to as a "wild-type" gene.</v>
      </c>
    </row>
    <row r="2225" spans="1:3" x14ac:dyDescent="0.25">
      <c r="A2225" s="6"/>
      <c r="B2225" s="27"/>
    </row>
    <row r="2226" spans="1:3" x14ac:dyDescent="0.25">
      <c r="A2226" s="6"/>
      <c r="B2226" s="27"/>
      <c r="C2226" t="s">
        <v>668</v>
      </c>
    </row>
    <row r="2227" spans="1:3" x14ac:dyDescent="0.25">
      <c r="A2227" s="6"/>
      <c r="B2227" s="27"/>
    </row>
    <row r="2228" spans="1:3" x14ac:dyDescent="0.25">
      <c r="A2228" s="6"/>
      <c r="B2228" s="27"/>
      <c r="C2228" t="str">
        <f>CONCATENATE("    ",B2221)</f>
        <v xml:space="preserve">    This variant is not associated with increased risk.</v>
      </c>
    </row>
    <row r="2229" spans="1:3" x14ac:dyDescent="0.25">
      <c r="A2229" s="5"/>
      <c r="B2229" s="27"/>
    </row>
    <row r="2230" spans="1:3" x14ac:dyDescent="0.25">
      <c r="A2230" s="5"/>
      <c r="B2230" s="27"/>
      <c r="C2230" t="s">
        <v>669</v>
      </c>
    </row>
    <row r="2231" spans="1:3" x14ac:dyDescent="0.25">
      <c r="A2231" s="5"/>
      <c r="B2231" s="27"/>
    </row>
    <row r="2232" spans="1:3" x14ac:dyDescent="0.25">
      <c r="A2232" s="5"/>
      <c r="B2232" s="27"/>
      <c r="C2232" t="str">
        <f>CONCATENATE( "    &lt;piechart percentage=",B2222," /&gt;")</f>
        <v xml:space="preserve">    &lt;piechart percentage=17.4 /&gt;</v>
      </c>
    </row>
    <row r="2233" spans="1:3" x14ac:dyDescent="0.25">
      <c r="A2233" s="5"/>
      <c r="B2233" s="27"/>
      <c r="C2233" t="str">
        <f>"  &lt;/Genotype&gt;"</f>
        <v xml:space="preserve">  &lt;/Genotype&gt;</v>
      </c>
    </row>
    <row r="2234" spans="1:3" x14ac:dyDescent="0.25">
      <c r="A2234" s="5" t="s">
        <v>47</v>
      </c>
      <c r="B2234" s="27" t="str">
        <f>CONCATENATE("Your ",B2129," gene has an unknown variant.")</f>
        <v>Your CHRNA3 gene has an unknown variant.</v>
      </c>
      <c r="C2234" t="str">
        <f>CONCATENATE("  &lt;Genotype hgvs=",CHAR(34),"unknown",CHAR(34),"&gt; ")</f>
        <v xml:space="preserve">  &lt;Genotype hgvs="unknown"&gt; </v>
      </c>
    </row>
    <row r="2235" spans="1:3" x14ac:dyDescent="0.25">
      <c r="A2235" s="6" t="s">
        <v>47</v>
      </c>
      <c r="B2235" s="27" t="s">
        <v>149</v>
      </c>
      <c r="C2235" t="s">
        <v>13</v>
      </c>
    </row>
    <row r="2236" spans="1:3" x14ac:dyDescent="0.25">
      <c r="A2236" s="6" t="s">
        <v>42</v>
      </c>
      <c r="B2236" s="27"/>
      <c r="C2236" t="s">
        <v>667</v>
      </c>
    </row>
    <row r="2237" spans="1:3" x14ac:dyDescent="0.25">
      <c r="A2237" s="6"/>
      <c r="B2237" s="27"/>
    </row>
    <row r="2238" spans="1:3" x14ac:dyDescent="0.25">
      <c r="A2238" s="6"/>
      <c r="B2238" s="27"/>
      <c r="C2238" t="str">
        <f>CONCATENATE("    ",B2234)</f>
        <v xml:space="preserve">    Your CHRNA3 gene has an unknown variant.</v>
      </c>
    </row>
    <row r="2239" spans="1:3" x14ac:dyDescent="0.25">
      <c r="A2239" s="6"/>
      <c r="B2239" s="27"/>
    </row>
    <row r="2240" spans="1:3" x14ac:dyDescent="0.25">
      <c r="A2240" s="6"/>
      <c r="B2240" s="27"/>
      <c r="C2240" t="s">
        <v>668</v>
      </c>
    </row>
    <row r="2241" spans="1:3" x14ac:dyDescent="0.25">
      <c r="A2241" s="6"/>
      <c r="B2241" s="27"/>
    </row>
    <row r="2242" spans="1:3" x14ac:dyDescent="0.25">
      <c r="A2242" s="5"/>
      <c r="B2242" s="27"/>
      <c r="C2242" t="str">
        <f>CONCATENATE("    ",B2235)</f>
        <v xml:space="preserve">    The effect is unknown.</v>
      </c>
    </row>
    <row r="2243" spans="1:3" x14ac:dyDescent="0.25">
      <c r="A2243" s="6"/>
      <c r="B2243" s="27"/>
    </row>
    <row r="2244" spans="1:3" x14ac:dyDescent="0.25">
      <c r="A2244" s="5"/>
      <c r="B2244" s="27"/>
      <c r="C2244" t="s">
        <v>669</v>
      </c>
    </row>
    <row r="2245" spans="1:3" x14ac:dyDescent="0.25">
      <c r="A2245" s="5"/>
      <c r="B2245" s="27"/>
    </row>
    <row r="2246" spans="1:3" x14ac:dyDescent="0.25">
      <c r="A2246" s="5"/>
      <c r="B2246" s="27"/>
      <c r="C2246" t="str">
        <f>CONCATENATE( "    &lt;piechart percentage=",B2236," /&gt;")</f>
        <v xml:space="preserve">    &lt;piechart percentage= /&gt;</v>
      </c>
    </row>
    <row r="2247" spans="1:3" x14ac:dyDescent="0.25">
      <c r="A2247" s="5"/>
      <c r="B2247" s="27"/>
      <c r="C2247" t="str">
        <f>"  &lt;/Genotype&gt;"</f>
        <v xml:space="preserve">  &lt;/Genotype&gt;</v>
      </c>
    </row>
    <row r="2248" spans="1:3" x14ac:dyDescent="0.25">
      <c r="A2248" s="5" t="s">
        <v>45</v>
      </c>
      <c r="B2248" s="27" t="str">
        <f>CONCATENATE("Your ",B2129," gene has no variants. A normal gene is referred to as a ",CHAR(34),"wild-type",CHAR(34)," gene.")</f>
        <v>Your CHRNA3 gene has no variants. A normal gene is referred to as a "wild-type" gene.</v>
      </c>
      <c r="C2248" t="str">
        <f>CONCATENATE("  &lt;Genotype hgvs=",CHAR(34),"wild-type",CHAR(34),"&gt;")</f>
        <v xml:space="preserve">  &lt;Genotype hgvs="wild-type"&gt;</v>
      </c>
    </row>
    <row r="2249" spans="1:3" x14ac:dyDescent="0.25">
      <c r="A2249" s="6" t="s">
        <v>46</v>
      </c>
      <c r="B2249" s="27" t="s">
        <v>217</v>
      </c>
      <c r="C2249" t="s">
        <v>13</v>
      </c>
    </row>
    <row r="2250" spans="1:3" x14ac:dyDescent="0.25">
      <c r="A2250" s="6" t="s">
        <v>42</v>
      </c>
      <c r="B2250" s="27"/>
      <c r="C2250" t="s">
        <v>667</v>
      </c>
    </row>
    <row r="2251" spans="1:3" x14ac:dyDescent="0.25">
      <c r="A2251" s="6"/>
      <c r="B2251" s="27"/>
    </row>
    <row r="2252" spans="1:3" x14ac:dyDescent="0.25">
      <c r="A2252" s="6"/>
      <c r="B2252" s="27"/>
      <c r="C2252" t="str">
        <f>CONCATENATE("    ",B2248)</f>
        <v xml:space="preserve">    Your CHRNA3 gene has no variants. A normal gene is referred to as a "wild-type" gene.</v>
      </c>
    </row>
    <row r="2253" spans="1:3" x14ac:dyDescent="0.25">
      <c r="A2253" s="6"/>
      <c r="B2253" s="27"/>
    </row>
    <row r="2254" spans="1:3" x14ac:dyDescent="0.25">
      <c r="A2254" s="6"/>
      <c r="B2254" s="27"/>
      <c r="C2254" t="s">
        <v>668</v>
      </c>
    </row>
    <row r="2255" spans="1:3" x14ac:dyDescent="0.25">
      <c r="A2255" s="6"/>
      <c r="B2255" s="27"/>
    </row>
    <row r="2256" spans="1:3" x14ac:dyDescent="0.25">
      <c r="A2256" s="6"/>
      <c r="B2256" s="27"/>
      <c r="C2256" t="str">
        <f>CONCATENATE("    ",B2249)</f>
        <v xml:space="preserve">    Your variant is not associated with any loss of function.</v>
      </c>
    </row>
    <row r="2257" spans="1:3" x14ac:dyDescent="0.25">
      <c r="A2257" s="6"/>
      <c r="B2257" s="27"/>
    </row>
    <row r="2258" spans="1:3" x14ac:dyDescent="0.25">
      <c r="A2258" s="6"/>
      <c r="B2258" s="27"/>
      <c r="C2258" t="s">
        <v>669</v>
      </c>
    </row>
    <row r="2259" spans="1:3" x14ac:dyDescent="0.25">
      <c r="A2259" s="5"/>
      <c r="B2259" s="27"/>
    </row>
    <row r="2260" spans="1:3" x14ac:dyDescent="0.25">
      <c r="A2260" s="6"/>
      <c r="B2260" s="27"/>
      <c r="C2260" t="str">
        <f>CONCATENATE( "    &lt;piechart percentage=",B2250," /&gt;")</f>
        <v xml:space="preserve">    &lt;piechart percentage= /&gt;</v>
      </c>
    </row>
    <row r="2261" spans="1:3" x14ac:dyDescent="0.25">
      <c r="A2261" s="6"/>
      <c r="B2261" s="27"/>
      <c r="C2261" t="str">
        <f>"  &lt;/Genotype&gt;"</f>
        <v xml:space="preserve">  &lt;/Genotype&gt;</v>
      </c>
    </row>
    <row r="2262" spans="1:3" x14ac:dyDescent="0.25">
      <c r="A2262" s="6"/>
      <c r="B2262" s="27"/>
      <c r="C2262" t="str">
        <f>"&lt;/GeneAnalysis&gt;"</f>
        <v>&lt;/GeneAnalysis&gt;</v>
      </c>
    </row>
    <row r="2263" spans="1:3" s="33" customFormat="1" x14ac:dyDescent="0.25"/>
    <row r="2264" spans="1:3" s="33" customFormat="1" x14ac:dyDescent="0.25">
      <c r="A2264" s="34"/>
      <c r="B2264" s="32"/>
    </row>
    <row r="2265" spans="1:3" x14ac:dyDescent="0.25">
      <c r="A2265" s="6" t="s">
        <v>4</v>
      </c>
      <c r="B2265" s="27" t="s">
        <v>335</v>
      </c>
      <c r="C2265" t="str">
        <f>CONCATENATE("&lt;GeneAnalysis gene=",CHAR(34),B2265,CHAR(34)," interval=",CHAR(34),B2266,CHAR(34),"&gt; ")</f>
        <v xml:space="preserve">&lt;GeneAnalysis gene="CHRNA3" interval="NC_000015.10:g.78593052_78621295"&gt; </v>
      </c>
    </row>
    <row r="2266" spans="1:3" x14ac:dyDescent="0.25">
      <c r="A2266" s="6" t="s">
        <v>23</v>
      </c>
      <c r="B2266" s="27" t="s">
        <v>336</v>
      </c>
    </row>
    <row r="2267" spans="1:3" x14ac:dyDescent="0.25">
      <c r="A2267" s="6" t="s">
        <v>24</v>
      </c>
      <c r="B2267" s="27" t="s">
        <v>332</v>
      </c>
      <c r="C2267" t="str">
        <f>CONCATENATE("# What are some common mutations of ",B2265,"?")</f>
        <v># What are some common mutations of CHRNA3?</v>
      </c>
    </row>
    <row r="2268" spans="1:3" x14ac:dyDescent="0.25">
      <c r="A2268" s="6" t="s">
        <v>20</v>
      </c>
      <c r="B2268" s="27" t="s">
        <v>21</v>
      </c>
      <c r="C2268" t="s">
        <v>13</v>
      </c>
    </row>
    <row r="2269" spans="1:3" x14ac:dyDescent="0.25">
      <c r="B2269" s="27"/>
      <c r="C2269" t="str">
        <f>CONCATENATE("There are ",B2267," well-known variants in ",B2265,": ",B2276," and ",B2282,".")</f>
        <v>There are two well-known variants in CHRNA3: [C78606381T](https://www.ncbi.nlm.nih.gov/projects/SNP/snp_ref.cgi?rs=12914385) and [C645T](https://www.ncbi.nlm.nih.gov/clinvar/variation/17503/).</v>
      </c>
    </row>
    <row r="2270" spans="1:3" x14ac:dyDescent="0.25">
      <c r="B2270" s="27"/>
    </row>
    <row r="2271" spans="1:3" x14ac:dyDescent="0.25">
      <c r="A2271" s="6"/>
      <c r="B2271" s="27"/>
      <c r="C2271" t="str">
        <f>CONCATENATE("&lt;# ",B2273," #&gt;")</f>
        <v>&lt;# C78606381T #&gt;</v>
      </c>
    </row>
    <row r="2272" spans="1:3" x14ac:dyDescent="0.25">
      <c r="A2272" s="6" t="s">
        <v>25</v>
      </c>
      <c r="B2272" s="1" t="s">
        <v>337</v>
      </c>
      <c r="C2272" t="str">
        <f>CONCATENATE("  &lt;Variant hgvs=",CHAR(34),B2272,CHAR(34)," name=",CHAR(34),B2273,CHAR(34),"&gt; ")</f>
        <v xml:space="preserve">  &lt;Variant hgvs="NC_000015.10:g.78606381C&gt;T" name="C78606381T"&gt; </v>
      </c>
    </row>
    <row r="2273" spans="1:3" x14ac:dyDescent="0.25">
      <c r="A2273" s="5" t="s">
        <v>26</v>
      </c>
      <c r="B2273" s="30" t="s">
        <v>339</v>
      </c>
    </row>
    <row r="2274" spans="1:3" x14ac:dyDescent="0.25">
      <c r="A2274" s="5" t="s">
        <v>27</v>
      </c>
      <c r="B2274" s="27" t="s">
        <v>207</v>
      </c>
      <c r="C2274" t="str">
        <f>CONCATENATE("    This variant is a change at a specific point in the ",B2265," gene from ",B2274," to ",B2275," resulting in incorrect ",B2268,"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275" spans="1:3" x14ac:dyDescent="0.25">
      <c r="A2275" s="5" t="s">
        <v>28</v>
      </c>
      <c r="B2275" s="27" t="s">
        <v>33</v>
      </c>
      <c r="C2275" t="s">
        <v>13</v>
      </c>
    </row>
    <row r="2276" spans="1:3" x14ac:dyDescent="0.25">
      <c r="A2276" s="5" t="s">
        <v>36</v>
      </c>
      <c r="B2276" s="30" t="s">
        <v>341</v>
      </c>
      <c r="C2276" t="str">
        <f>"  &lt;/Variant&gt;"</f>
        <v xml:space="preserve">  &lt;/Variant&gt;</v>
      </c>
    </row>
    <row r="2277" spans="1:3" x14ac:dyDescent="0.25">
      <c r="B2277" s="27"/>
      <c r="C2277" t="str">
        <f>CONCATENATE("&lt;# ",B2279," #&gt;")</f>
        <v>&lt;# C645T  #&gt;</v>
      </c>
    </row>
    <row r="2278" spans="1:3" x14ac:dyDescent="0.25">
      <c r="A2278" s="6" t="s">
        <v>25</v>
      </c>
      <c r="B2278" s="1" t="s">
        <v>338</v>
      </c>
      <c r="C2278" t="str">
        <f>CONCATENATE("  &lt;Variant hgvs=",CHAR(34),B2278,CHAR(34)," name=",CHAR(34),B2279,CHAR(34),"&gt; ")</f>
        <v xml:space="preserve">  &lt;Variant hgvs="NC_000015.10:g.78601997G&gt;A" name="C645T "&gt; </v>
      </c>
    </row>
    <row r="2279" spans="1:3" x14ac:dyDescent="0.25">
      <c r="A2279" s="5" t="s">
        <v>26</v>
      </c>
      <c r="B2279" s="30" t="s">
        <v>340</v>
      </c>
    </row>
    <row r="2280" spans="1:3" x14ac:dyDescent="0.25">
      <c r="A2280" s="5" t="s">
        <v>27</v>
      </c>
      <c r="B2280" s="27" t="s">
        <v>34</v>
      </c>
      <c r="C2280" t="str">
        <f>CONCATENATE("    This variant is a change at a specific point in the ",B2265," gene from ",B2280," to ",B2281," resulting in incorrect ",B2268,"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281" spans="1:3" x14ac:dyDescent="0.25">
      <c r="A2281" s="5" t="s">
        <v>28</v>
      </c>
      <c r="B2281" s="27" t="s">
        <v>61</v>
      </c>
    </row>
    <row r="2282" spans="1:3" x14ac:dyDescent="0.25">
      <c r="A2282" s="6" t="s">
        <v>36</v>
      </c>
      <c r="B2282" s="30" t="s">
        <v>351</v>
      </c>
      <c r="C2282" t="str">
        <f>"  &lt;/Variant&gt;"</f>
        <v xml:space="preserve">  &lt;/Variant&gt;</v>
      </c>
    </row>
    <row r="2283" spans="1:3" s="33" customFormat="1" x14ac:dyDescent="0.25">
      <c r="A2283" s="31"/>
      <c r="B2283" s="32"/>
    </row>
    <row r="2284" spans="1:3" s="33" customFormat="1" x14ac:dyDescent="0.25">
      <c r="A2284" s="31"/>
      <c r="B2284" s="32"/>
      <c r="C2284" t="str">
        <f>C2271</f>
        <v>&lt;# C78606381T #&gt;</v>
      </c>
    </row>
    <row r="2285" spans="1:3" x14ac:dyDescent="0.25">
      <c r="A2285" s="5" t="s">
        <v>35</v>
      </c>
      <c r="B2285" s="40" t="s">
        <v>342</v>
      </c>
      <c r="C2285" t="str">
        <f>CONCATENATE("  &lt;Genotype hgvs=",CHAR(34),B2285,B2286,";",B2287,CHAR(34)," name=",CHAR(34),B2273,CHAR(34),"&gt; ")</f>
        <v xml:space="preserve">  &lt;Genotype hgvs="NC_000015.10:g.[78606381C&gt;T];[78606381=]" name="C78606381T"&gt; </v>
      </c>
    </row>
    <row r="2286" spans="1:3" x14ac:dyDescent="0.25">
      <c r="A2286" s="5" t="s">
        <v>36</v>
      </c>
      <c r="B2286" s="27" t="s">
        <v>343</v>
      </c>
    </row>
    <row r="2287" spans="1:3" x14ac:dyDescent="0.25">
      <c r="A2287" s="5" t="s">
        <v>27</v>
      </c>
      <c r="B2287" s="27" t="s">
        <v>344</v>
      </c>
      <c r="C2287" t="s">
        <v>667</v>
      </c>
    </row>
    <row r="2288" spans="1:3" x14ac:dyDescent="0.25">
      <c r="A2288" s="5" t="s">
        <v>40</v>
      </c>
      <c r="B2288" s="27" t="str">
        <f>CONCATENATE("People with this variant have one copy of the ",B2276,"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288" t="s">
        <v>13</v>
      </c>
    </row>
    <row r="2289" spans="1:3" x14ac:dyDescent="0.25">
      <c r="A2289" s="6" t="s">
        <v>41</v>
      </c>
      <c r="B2289" s="27" t="s">
        <v>216</v>
      </c>
      <c r="C2289" t="str">
        <f>CONCATENATE("    ",B2288)</f>
        <v xml:space="preserve">    People with this variant have one copy of the [C78606381T](https://www.ncbi.nlm.nih.gov/projects/SNP/snp_ref.cgi?rs=12914385) variant. This substitution of a single nucleotide is known as a missense mutation.</v>
      </c>
    </row>
    <row r="2290" spans="1:3" x14ac:dyDescent="0.25">
      <c r="A2290" s="6" t="s">
        <v>42</v>
      </c>
      <c r="B2290" s="27">
        <v>37.9</v>
      </c>
    </row>
    <row r="2291" spans="1:3" x14ac:dyDescent="0.25">
      <c r="A2291" s="5"/>
      <c r="B2291" s="27"/>
      <c r="C2291" t="s">
        <v>668</v>
      </c>
    </row>
    <row r="2292" spans="1:3" x14ac:dyDescent="0.25">
      <c r="A2292" s="6"/>
      <c r="B2292" s="27"/>
    </row>
    <row r="2293" spans="1:3" x14ac:dyDescent="0.25">
      <c r="A2293" s="6"/>
      <c r="B2293" s="27"/>
      <c r="C2293" t="str">
        <f>CONCATENATE("    ",B2289)</f>
        <v xml:space="preserve">    You are in the Mild Loss of Function category. See below for more information.</v>
      </c>
    </row>
    <row r="2294" spans="1:3" x14ac:dyDescent="0.25">
      <c r="A2294" s="6"/>
      <c r="B2294" s="27"/>
    </row>
    <row r="2295" spans="1:3" x14ac:dyDescent="0.25">
      <c r="A2295" s="6"/>
      <c r="B2295" s="27"/>
      <c r="C2295" t="s">
        <v>669</v>
      </c>
    </row>
    <row r="2296" spans="1:3" x14ac:dyDescent="0.25">
      <c r="A2296" s="5"/>
      <c r="B2296" s="27"/>
    </row>
    <row r="2297" spans="1:3" x14ac:dyDescent="0.25">
      <c r="A2297" s="5"/>
      <c r="B2297" s="27"/>
      <c r="C2297" t="str">
        <f>CONCATENATE( "    &lt;piechart percentage=",B2290," /&gt;")</f>
        <v xml:space="preserve">    &lt;piechart percentage=37.9 /&gt;</v>
      </c>
    </row>
    <row r="2298" spans="1:3" x14ac:dyDescent="0.25">
      <c r="A2298" s="5"/>
      <c r="B2298" s="27"/>
      <c r="C2298" t="str">
        <f>"  &lt;/Genotype&gt;"</f>
        <v xml:space="preserve">  &lt;/Genotype&gt;</v>
      </c>
    </row>
    <row r="2299" spans="1:3" x14ac:dyDescent="0.25">
      <c r="A2299" s="5" t="s">
        <v>43</v>
      </c>
      <c r="B2299" s="27" t="s">
        <v>345</v>
      </c>
      <c r="C2299" t="str">
        <f>CONCATENATE("  &lt;Genotype hgvs=",CHAR(34),B2285,B2286,";",B2286,CHAR(34)," name=",CHAR(34),B2273,CHAR(34),"&gt; ")</f>
        <v xml:space="preserve">  &lt;Genotype hgvs="NC_000015.10:g.[78606381C&gt;T];[78606381C&gt;T]" name="C78606381T"&gt; </v>
      </c>
    </row>
    <row r="2300" spans="1:3" x14ac:dyDescent="0.25">
      <c r="A2300" s="6" t="s">
        <v>44</v>
      </c>
      <c r="B2300" s="27" t="s">
        <v>191</v>
      </c>
      <c r="C2300" t="s">
        <v>13</v>
      </c>
    </row>
    <row r="2301" spans="1:3" x14ac:dyDescent="0.25">
      <c r="A2301" s="6" t="s">
        <v>42</v>
      </c>
      <c r="B2301" s="27">
        <v>15.9</v>
      </c>
      <c r="C2301" t="s">
        <v>667</v>
      </c>
    </row>
    <row r="2302" spans="1:3" x14ac:dyDescent="0.25">
      <c r="A2302" s="6"/>
      <c r="B2302" s="27"/>
    </row>
    <row r="2303" spans="1:3" x14ac:dyDescent="0.25">
      <c r="A2303" s="5"/>
      <c r="B2303" s="27"/>
      <c r="C2303" t="str">
        <f>CONCATENATE("    ",B2299)</f>
        <v xml:space="preserve">    People with this variant have two copies of the [C78606381T](https://www.ncbi.nlm.nih.gov/projects/SNP/snp_ref.cgi?rs=12914385) variant. This substitution of a single nucleotide is known as a missense mutation.
</v>
      </c>
    </row>
    <row r="2304" spans="1:3" x14ac:dyDescent="0.25">
      <c r="A2304" s="6"/>
      <c r="B2304" s="27"/>
    </row>
    <row r="2305" spans="1:3" x14ac:dyDescent="0.25">
      <c r="A2305" s="6"/>
      <c r="B2305" s="27"/>
      <c r="C2305" t="s">
        <v>668</v>
      </c>
    </row>
    <row r="2306" spans="1:3" x14ac:dyDescent="0.25">
      <c r="A2306" s="6"/>
      <c r="B2306" s="27"/>
    </row>
    <row r="2307" spans="1:3" x14ac:dyDescent="0.25">
      <c r="A2307" s="6"/>
      <c r="B2307" s="27"/>
      <c r="C2307" t="str">
        <f>CONCATENATE("    ",B2300)</f>
        <v xml:space="preserve">    You are in the Moderate Loss of Function category. See below for more information.</v>
      </c>
    </row>
    <row r="2308" spans="1:3" x14ac:dyDescent="0.25">
      <c r="A2308" s="6"/>
      <c r="B2308" s="27"/>
    </row>
    <row r="2309" spans="1:3" x14ac:dyDescent="0.25">
      <c r="A2309" s="5"/>
      <c r="B2309" s="27"/>
      <c r="C2309" t="s">
        <v>669</v>
      </c>
    </row>
    <row r="2310" spans="1:3" x14ac:dyDescent="0.25">
      <c r="A2310" s="5"/>
      <c r="B2310" s="27"/>
    </row>
    <row r="2311" spans="1:3" x14ac:dyDescent="0.25">
      <c r="A2311" s="5"/>
      <c r="B2311" s="27"/>
      <c r="C2311" t="str">
        <f>CONCATENATE( "    &lt;piechart percentage=",B2301," /&gt;")</f>
        <v xml:space="preserve">    &lt;piechart percentage=15.9 /&gt;</v>
      </c>
    </row>
    <row r="2312" spans="1:3" x14ac:dyDescent="0.25">
      <c r="A2312" s="5"/>
      <c r="B2312" s="27"/>
      <c r="C2312" t="str">
        <f>"  &lt;/Genotype&gt;"</f>
        <v xml:space="preserve">  &lt;/Genotype&gt;</v>
      </c>
    </row>
    <row r="2313" spans="1:3" x14ac:dyDescent="0.25">
      <c r="A2313" s="5" t="s">
        <v>45</v>
      </c>
      <c r="B2313" s="27" t="str">
        <f>CONCATENATE("Your ",B2265," gene has no variants. A normal gene is referred to as a ",CHAR(34),"wild-type",CHAR(34)," gene.")</f>
        <v>Your CHRNA3 gene has no variants. A normal gene is referred to as a "wild-type" gene.</v>
      </c>
      <c r="C2313" t="str">
        <f>CONCATENATE("  &lt;Genotype hgvs=",CHAR(34),B2285,B2287,";",B2287,CHAR(34)," name=",CHAR(34),B2273,CHAR(34),"&gt; ")</f>
        <v xml:space="preserve">  &lt;Genotype hgvs="NC_000015.10:g.[78606381=];[78606381=]" name="C78606381T"&gt; </v>
      </c>
    </row>
    <row r="2314" spans="1:3" x14ac:dyDescent="0.25">
      <c r="A2314" s="6" t="s">
        <v>46</v>
      </c>
      <c r="B2314" s="27" t="s">
        <v>147</v>
      </c>
      <c r="C2314" t="s">
        <v>13</v>
      </c>
    </row>
    <row r="2315" spans="1:3" x14ac:dyDescent="0.25">
      <c r="A2315" s="6" t="s">
        <v>42</v>
      </c>
      <c r="B2315" s="27">
        <v>46.2</v>
      </c>
      <c r="C2315" t="s">
        <v>667</v>
      </c>
    </row>
    <row r="2316" spans="1:3" x14ac:dyDescent="0.25">
      <c r="A2316" s="5"/>
      <c r="B2316" s="27"/>
    </row>
    <row r="2317" spans="1:3" x14ac:dyDescent="0.25">
      <c r="A2317" s="6"/>
      <c r="B2317" s="27"/>
      <c r="C2317" t="str">
        <f>CONCATENATE("    ",B2313)</f>
        <v xml:space="preserve">    Your CHRNA3 gene has no variants. A normal gene is referred to as a "wild-type" gene.</v>
      </c>
    </row>
    <row r="2318" spans="1:3" x14ac:dyDescent="0.25">
      <c r="A2318" s="6"/>
      <c r="B2318" s="27"/>
    </row>
    <row r="2319" spans="1:3" x14ac:dyDescent="0.25">
      <c r="A2319" s="6"/>
      <c r="B2319" s="27"/>
      <c r="C2319" t="s">
        <v>668</v>
      </c>
    </row>
    <row r="2320" spans="1:3" x14ac:dyDescent="0.25">
      <c r="A2320" s="6"/>
      <c r="B2320" s="27"/>
    </row>
    <row r="2321" spans="1:3" x14ac:dyDescent="0.25">
      <c r="A2321" s="6"/>
      <c r="B2321" s="27"/>
      <c r="C2321" t="str">
        <f>CONCATENATE("    ",B2314)</f>
        <v xml:space="preserve">    This variant is not associated with increased risk.</v>
      </c>
    </row>
    <row r="2322" spans="1:3" x14ac:dyDescent="0.25">
      <c r="A2322" s="5"/>
      <c r="B2322" s="27"/>
    </row>
    <row r="2323" spans="1:3" x14ac:dyDescent="0.25">
      <c r="A2323" s="5"/>
      <c r="B2323" s="27"/>
      <c r="C2323" t="s">
        <v>669</v>
      </c>
    </row>
    <row r="2324" spans="1:3" x14ac:dyDescent="0.25">
      <c r="A2324" s="5"/>
      <c r="B2324" s="27"/>
    </row>
    <row r="2325" spans="1:3" x14ac:dyDescent="0.25">
      <c r="A2325" s="5"/>
      <c r="B2325" s="27"/>
      <c r="C2325" t="str">
        <f>CONCATENATE( "    &lt;piechart percentage=",B2315," /&gt;")</f>
        <v xml:space="preserve">    &lt;piechart percentage=46.2 /&gt;</v>
      </c>
    </row>
    <row r="2326" spans="1:3" x14ac:dyDescent="0.25">
      <c r="A2326" s="5"/>
      <c r="B2326" s="27"/>
      <c r="C2326" t="str">
        <f>"  &lt;/Genotype&gt;"</f>
        <v xml:space="preserve">  &lt;/Genotype&gt;</v>
      </c>
    </row>
    <row r="2327" spans="1:3" x14ac:dyDescent="0.25">
      <c r="A2327" s="5"/>
      <c r="B2327" s="27"/>
      <c r="C2327" t="str">
        <f>C2277</f>
        <v>&lt;# C645T  #&gt;</v>
      </c>
    </row>
    <row r="2328" spans="1:3" x14ac:dyDescent="0.25">
      <c r="A2328" s="5" t="s">
        <v>35</v>
      </c>
      <c r="B2328" s="1" t="s">
        <v>235</v>
      </c>
      <c r="C2328" t="str">
        <f>CONCATENATE("  &lt;Genotype hgvs=",CHAR(34),B2328,B2329,";",B2330,CHAR(34)," name=",CHAR(34),B2279,CHAR(34),"&gt; ")</f>
        <v xml:space="preserve">  &lt;Genotype hgvs="NC_000017.11:g.[30237328T&gt;C];[30237328=]" name="C645T "&gt; </v>
      </c>
    </row>
    <row r="2329" spans="1:3" x14ac:dyDescent="0.25">
      <c r="A2329" s="5" t="s">
        <v>36</v>
      </c>
      <c r="B2329" s="27" t="s">
        <v>255</v>
      </c>
    </row>
    <row r="2330" spans="1:3" x14ac:dyDescent="0.25">
      <c r="A2330" s="5" t="s">
        <v>27</v>
      </c>
      <c r="B2330" s="27" t="s">
        <v>256</v>
      </c>
      <c r="C2330" t="s">
        <v>667</v>
      </c>
    </row>
    <row r="2331" spans="1:3" x14ac:dyDescent="0.25">
      <c r="A2331" s="5" t="s">
        <v>40</v>
      </c>
      <c r="B2331" s="27" t="str">
        <f>CONCATENATE("People with this variant have one copy of the ",B2282," variant. This substitution of a single nucleotide is known as a missense mutation.")</f>
        <v>People with this variant have one copy of the [C645T](https://www.ncbi.nlm.nih.gov/clinvar/variation/17503/) variant. This substitution of a single nucleotide is known as a missense mutation.</v>
      </c>
      <c r="C2331" t="s">
        <v>13</v>
      </c>
    </row>
    <row r="2332" spans="1:3" x14ac:dyDescent="0.25">
      <c r="A2332" s="6" t="s">
        <v>41</v>
      </c>
      <c r="B2332" s="27" t="s">
        <v>216</v>
      </c>
      <c r="C2332" t="str">
        <f>CONCATENATE("    ",B2331)</f>
        <v xml:space="preserve">    People with this variant have one copy of the [C645T](https://www.ncbi.nlm.nih.gov/clinvar/variation/17503/) variant. This substitution of a single nucleotide is known as a missense mutation.</v>
      </c>
    </row>
    <row r="2333" spans="1:3" x14ac:dyDescent="0.25">
      <c r="A2333" s="6" t="s">
        <v>42</v>
      </c>
      <c r="B2333" s="27">
        <v>39.700000000000003</v>
      </c>
    </row>
    <row r="2334" spans="1:3" x14ac:dyDescent="0.25">
      <c r="A2334" s="5"/>
      <c r="B2334" s="27"/>
      <c r="C2334" t="s">
        <v>668</v>
      </c>
    </row>
    <row r="2335" spans="1:3" x14ac:dyDescent="0.25">
      <c r="A2335" s="6"/>
      <c r="B2335" s="27"/>
    </row>
    <row r="2336" spans="1:3" x14ac:dyDescent="0.25">
      <c r="A2336" s="6"/>
      <c r="B2336" s="27"/>
      <c r="C2336" t="str">
        <f>CONCATENATE("    ",B2332)</f>
        <v xml:space="preserve">    You are in the Mild Loss of Function category. See below for more information.</v>
      </c>
    </row>
    <row r="2337" spans="1:3" x14ac:dyDescent="0.25">
      <c r="A2337" s="6"/>
      <c r="B2337" s="27"/>
    </row>
    <row r="2338" spans="1:3" x14ac:dyDescent="0.25">
      <c r="A2338" s="6"/>
      <c r="B2338" s="27"/>
      <c r="C2338" t="s">
        <v>669</v>
      </c>
    </row>
    <row r="2339" spans="1:3" x14ac:dyDescent="0.25">
      <c r="A2339" s="5"/>
      <c r="B2339" s="27"/>
    </row>
    <row r="2340" spans="1:3" x14ac:dyDescent="0.25">
      <c r="A2340" s="5"/>
      <c r="B2340" s="27"/>
      <c r="C2340" t="str">
        <f>CONCATENATE( "    &lt;piechart percentage=",B2333," /&gt;")</f>
        <v xml:space="preserve">    &lt;piechart percentage=39.7 /&gt;</v>
      </c>
    </row>
    <row r="2341" spans="1:3" x14ac:dyDescent="0.25">
      <c r="A2341" s="5"/>
      <c r="B2341" s="27"/>
      <c r="C2341" t="str">
        <f>"  &lt;/Genotype&gt;"</f>
        <v xml:space="preserve">  &lt;/Genotype&gt;</v>
      </c>
    </row>
    <row r="2342" spans="1:3" x14ac:dyDescent="0.25">
      <c r="A2342" s="5" t="s">
        <v>43</v>
      </c>
      <c r="B2342" s="27" t="str">
        <f>CONCATENATE("People with this variant have two copies of the ",B2282," variant. This substitution of a single nucleotide is known as a missense mutation.")</f>
        <v>People with this variant have two copies of the [C645T](https://www.ncbi.nlm.nih.gov/clinvar/variation/17503/) variant. This substitution of a single nucleotide is known as a missense mutation.</v>
      </c>
      <c r="C2342" t="str">
        <f>CONCATENATE("  &lt;Genotype hgvs=",CHAR(34),B2328,B2329,";",B2329,CHAR(34)," name=",CHAR(34),B2279,CHAR(34),"&gt; ")</f>
        <v xml:space="preserve">  &lt;Genotype hgvs="NC_000017.11:g.[30237328T&gt;C];[30237328T&gt;C]" name="C645T "&gt; </v>
      </c>
    </row>
    <row r="2343" spans="1:3" x14ac:dyDescent="0.25">
      <c r="A2343" s="6" t="s">
        <v>44</v>
      </c>
      <c r="B2343" s="27" t="s">
        <v>191</v>
      </c>
      <c r="C2343" t="s">
        <v>13</v>
      </c>
    </row>
    <row r="2344" spans="1:3" x14ac:dyDescent="0.25">
      <c r="A2344" s="6" t="s">
        <v>42</v>
      </c>
      <c r="B2344" s="27">
        <v>42.9</v>
      </c>
      <c r="C2344" t="s">
        <v>667</v>
      </c>
    </row>
    <row r="2345" spans="1:3" x14ac:dyDescent="0.25">
      <c r="A2345" s="6"/>
      <c r="B2345" s="27"/>
    </row>
    <row r="2346" spans="1:3" x14ac:dyDescent="0.25">
      <c r="A2346" s="5"/>
      <c r="B2346" s="27"/>
      <c r="C2346" t="str">
        <f>CONCATENATE("    ",B2342)</f>
        <v xml:space="preserve">    People with this variant have two copies of the [C645T](https://www.ncbi.nlm.nih.gov/clinvar/variation/17503/) variant. This substitution of a single nucleotide is known as a missense mutation.</v>
      </c>
    </row>
    <row r="2347" spans="1:3" x14ac:dyDescent="0.25">
      <c r="A2347" s="6"/>
      <c r="B2347" s="27"/>
    </row>
    <row r="2348" spans="1:3" x14ac:dyDescent="0.25">
      <c r="A2348" s="6"/>
      <c r="B2348" s="27"/>
      <c r="C2348" t="s">
        <v>668</v>
      </c>
    </row>
    <row r="2349" spans="1:3" x14ac:dyDescent="0.25">
      <c r="A2349" s="6"/>
      <c r="B2349" s="27"/>
    </row>
    <row r="2350" spans="1:3" x14ac:dyDescent="0.25">
      <c r="A2350" s="6"/>
      <c r="B2350" s="27"/>
      <c r="C2350" t="str">
        <f>CONCATENATE("    ",B2343)</f>
        <v xml:space="preserve">    You are in the Moderate Loss of Function category. See below for more information.</v>
      </c>
    </row>
    <row r="2351" spans="1:3" x14ac:dyDescent="0.25">
      <c r="A2351" s="6"/>
      <c r="B2351" s="27"/>
    </row>
    <row r="2352" spans="1:3" x14ac:dyDescent="0.25">
      <c r="A2352" s="5"/>
      <c r="B2352" s="27"/>
      <c r="C2352" t="s">
        <v>669</v>
      </c>
    </row>
    <row r="2353" spans="1:3" x14ac:dyDescent="0.25">
      <c r="A2353" s="5"/>
      <c r="B2353" s="27"/>
    </row>
    <row r="2354" spans="1:3" x14ac:dyDescent="0.25">
      <c r="A2354" s="5"/>
      <c r="B2354" s="27"/>
      <c r="C2354" t="str">
        <f>CONCATENATE( "    &lt;piechart percentage=",B2344," /&gt;")</f>
        <v xml:space="preserve">    &lt;piechart percentage=42.9 /&gt;</v>
      </c>
    </row>
    <row r="2355" spans="1:3" x14ac:dyDescent="0.25">
      <c r="A2355" s="5"/>
      <c r="B2355" s="27"/>
      <c r="C2355" t="str">
        <f>"  &lt;/Genotype&gt;"</f>
        <v xml:space="preserve">  &lt;/Genotype&gt;</v>
      </c>
    </row>
    <row r="2356" spans="1:3" x14ac:dyDescent="0.25">
      <c r="A2356" s="5" t="s">
        <v>45</v>
      </c>
      <c r="B2356" s="27" t="str">
        <f>CONCATENATE("Your ",B2265," gene has no variants. A normal gene is referred to as a ",CHAR(34),"wild-type",CHAR(34)," gene.")</f>
        <v>Your CHRNA3 gene has no variants. A normal gene is referred to as a "wild-type" gene.</v>
      </c>
      <c r="C2356" t="str">
        <f>CONCATENATE("  &lt;Genotype hgvs=",CHAR(34),B2328,B2330,";",B2330,CHAR(34)," name=",CHAR(34),B2279,CHAR(34),"&gt; ")</f>
        <v xml:space="preserve">  &lt;Genotype hgvs="NC_000017.11:g.[30237328=];[30237328=]" name="C645T "&gt; </v>
      </c>
    </row>
    <row r="2357" spans="1:3" x14ac:dyDescent="0.25">
      <c r="A2357" s="6" t="s">
        <v>46</v>
      </c>
      <c r="B2357" s="27" t="s">
        <v>147</v>
      </c>
      <c r="C2357" t="s">
        <v>13</v>
      </c>
    </row>
    <row r="2358" spans="1:3" x14ac:dyDescent="0.25">
      <c r="A2358" s="6" t="s">
        <v>42</v>
      </c>
      <c r="B2358" s="27">
        <v>17.399999999999999</v>
      </c>
      <c r="C2358" t="s">
        <v>667</v>
      </c>
    </row>
    <row r="2359" spans="1:3" x14ac:dyDescent="0.25">
      <c r="A2359" s="5"/>
      <c r="B2359" s="27"/>
    </row>
    <row r="2360" spans="1:3" x14ac:dyDescent="0.25">
      <c r="A2360" s="6"/>
      <c r="B2360" s="27"/>
      <c r="C2360" t="str">
        <f>CONCATENATE("    ",B2356)</f>
        <v xml:space="preserve">    Your CHRNA3 gene has no variants. A normal gene is referred to as a "wild-type" gene.</v>
      </c>
    </row>
    <row r="2361" spans="1:3" x14ac:dyDescent="0.25">
      <c r="A2361" s="6"/>
      <c r="B2361" s="27"/>
    </row>
    <row r="2362" spans="1:3" x14ac:dyDescent="0.25">
      <c r="A2362" s="6"/>
      <c r="B2362" s="27"/>
      <c r="C2362" t="s">
        <v>668</v>
      </c>
    </row>
    <row r="2363" spans="1:3" x14ac:dyDescent="0.25">
      <c r="A2363" s="6"/>
      <c r="B2363" s="27"/>
    </row>
    <row r="2364" spans="1:3" x14ac:dyDescent="0.25">
      <c r="A2364" s="6"/>
      <c r="B2364" s="27"/>
      <c r="C2364" t="str">
        <f>CONCATENATE("    ",B2357)</f>
        <v xml:space="preserve">    This variant is not associated with increased risk.</v>
      </c>
    </row>
    <row r="2365" spans="1:3" x14ac:dyDescent="0.25">
      <c r="A2365" s="5"/>
      <c r="B2365" s="27"/>
    </row>
    <row r="2366" spans="1:3" x14ac:dyDescent="0.25">
      <c r="A2366" s="5"/>
      <c r="B2366" s="27"/>
      <c r="C2366" t="s">
        <v>669</v>
      </c>
    </row>
    <row r="2367" spans="1:3" x14ac:dyDescent="0.25">
      <c r="A2367" s="5"/>
      <c r="B2367" s="27"/>
    </row>
    <row r="2368" spans="1:3" x14ac:dyDescent="0.25">
      <c r="A2368" s="5"/>
      <c r="B2368" s="27"/>
      <c r="C2368" t="str">
        <f>CONCATENATE( "    &lt;piechart percentage=",B2358," /&gt;")</f>
        <v xml:space="preserve">    &lt;piechart percentage=17.4 /&gt;</v>
      </c>
    </row>
    <row r="2369" spans="1:3" x14ac:dyDescent="0.25">
      <c r="A2369" s="5"/>
      <c r="B2369" s="27"/>
      <c r="C2369" t="str">
        <f>"  &lt;/Genotype&gt;"</f>
        <v xml:space="preserve">  &lt;/Genotype&gt;</v>
      </c>
    </row>
    <row r="2370" spans="1:3" x14ac:dyDescent="0.25">
      <c r="A2370" s="5" t="s">
        <v>47</v>
      </c>
      <c r="B2370" s="27" t="str">
        <f>CONCATENATE("Your ",B2265," gene has an unknown variant.")</f>
        <v>Your CHRNA3 gene has an unknown variant.</v>
      </c>
      <c r="C2370" t="str">
        <f>CONCATENATE("  &lt;Genotype hgvs=",CHAR(34),"unknown",CHAR(34),"&gt; ")</f>
        <v xml:space="preserve">  &lt;Genotype hgvs="unknown"&gt; </v>
      </c>
    </row>
    <row r="2371" spans="1:3" x14ac:dyDescent="0.25">
      <c r="A2371" s="6" t="s">
        <v>47</v>
      </c>
      <c r="B2371" s="27" t="s">
        <v>149</v>
      </c>
      <c r="C2371" t="s">
        <v>13</v>
      </c>
    </row>
    <row r="2372" spans="1:3" x14ac:dyDescent="0.25">
      <c r="A2372" s="6" t="s">
        <v>42</v>
      </c>
      <c r="B2372" s="27"/>
      <c r="C2372" t="s">
        <v>667</v>
      </c>
    </row>
    <row r="2373" spans="1:3" x14ac:dyDescent="0.25">
      <c r="A2373" s="6"/>
      <c r="B2373" s="27"/>
    </row>
    <row r="2374" spans="1:3" x14ac:dyDescent="0.25">
      <c r="A2374" s="6"/>
      <c r="B2374" s="27"/>
      <c r="C2374" t="str">
        <f>CONCATENATE("    ",B2370)</f>
        <v xml:space="preserve">    Your CHRNA3 gene has an unknown variant.</v>
      </c>
    </row>
    <row r="2375" spans="1:3" x14ac:dyDescent="0.25">
      <c r="A2375" s="6"/>
      <c r="B2375" s="27"/>
    </row>
    <row r="2376" spans="1:3" x14ac:dyDescent="0.25">
      <c r="A2376" s="6"/>
      <c r="B2376" s="27"/>
      <c r="C2376" t="s">
        <v>668</v>
      </c>
    </row>
    <row r="2377" spans="1:3" x14ac:dyDescent="0.25">
      <c r="A2377" s="6"/>
      <c r="B2377" s="27"/>
    </row>
    <row r="2378" spans="1:3" x14ac:dyDescent="0.25">
      <c r="A2378" s="5"/>
      <c r="B2378" s="27"/>
      <c r="C2378" t="str">
        <f>CONCATENATE("    ",B2371)</f>
        <v xml:space="preserve">    The effect is unknown.</v>
      </c>
    </row>
    <row r="2379" spans="1:3" x14ac:dyDescent="0.25">
      <c r="A2379" s="6"/>
      <c r="B2379" s="27"/>
    </row>
    <row r="2380" spans="1:3" x14ac:dyDescent="0.25">
      <c r="A2380" s="5"/>
      <c r="B2380" s="27"/>
      <c r="C2380" t="s">
        <v>669</v>
      </c>
    </row>
    <row r="2381" spans="1:3" x14ac:dyDescent="0.25">
      <c r="A2381" s="5"/>
      <c r="B2381" s="27"/>
    </row>
    <row r="2382" spans="1:3" x14ac:dyDescent="0.25">
      <c r="A2382" s="5"/>
      <c r="B2382" s="27"/>
      <c r="C2382" t="str">
        <f>CONCATENATE( "    &lt;piechart percentage=",B2372," /&gt;")</f>
        <v xml:space="preserve">    &lt;piechart percentage= /&gt;</v>
      </c>
    </row>
    <row r="2383" spans="1:3" x14ac:dyDescent="0.25">
      <c r="A2383" s="5"/>
      <c r="B2383" s="27"/>
      <c r="C2383" t="str">
        <f>"  &lt;/Genotype&gt;"</f>
        <v xml:space="preserve">  &lt;/Genotype&gt;</v>
      </c>
    </row>
    <row r="2384" spans="1:3" x14ac:dyDescent="0.25">
      <c r="A2384" s="5" t="s">
        <v>45</v>
      </c>
      <c r="B2384" s="27" t="str">
        <f>CONCATENATE("Your ",B2265," gene has no variants. A normal gene is referred to as a ",CHAR(34),"wild-type",CHAR(34)," gene.")</f>
        <v>Your CHRNA3 gene has no variants. A normal gene is referred to as a "wild-type" gene.</v>
      </c>
      <c r="C2384" t="str">
        <f>CONCATENATE("  &lt;Genotype hgvs=",CHAR(34),"wild-type",CHAR(34),"&gt;")</f>
        <v xml:space="preserve">  &lt;Genotype hgvs="wild-type"&gt;</v>
      </c>
    </row>
    <row r="2385" spans="1:3" x14ac:dyDescent="0.25">
      <c r="A2385" s="6" t="s">
        <v>46</v>
      </c>
      <c r="B2385" s="27" t="s">
        <v>217</v>
      </c>
      <c r="C2385" t="s">
        <v>13</v>
      </c>
    </row>
    <row r="2386" spans="1:3" x14ac:dyDescent="0.25">
      <c r="A2386" s="6" t="s">
        <v>42</v>
      </c>
      <c r="B2386" s="27"/>
      <c r="C2386" t="s">
        <v>667</v>
      </c>
    </row>
    <row r="2387" spans="1:3" x14ac:dyDescent="0.25">
      <c r="A2387" s="6"/>
      <c r="B2387" s="27"/>
    </row>
    <row r="2388" spans="1:3" x14ac:dyDescent="0.25">
      <c r="A2388" s="6"/>
      <c r="B2388" s="27"/>
      <c r="C2388" t="str">
        <f>CONCATENATE("    ",B2384)</f>
        <v xml:space="preserve">    Your CHRNA3 gene has no variants. A normal gene is referred to as a "wild-type" gene.</v>
      </c>
    </row>
    <row r="2389" spans="1:3" x14ac:dyDescent="0.25">
      <c r="A2389" s="6"/>
      <c r="B2389" s="27"/>
    </row>
    <row r="2390" spans="1:3" x14ac:dyDescent="0.25">
      <c r="A2390" s="6"/>
      <c r="B2390" s="27"/>
      <c r="C2390" t="s">
        <v>668</v>
      </c>
    </row>
    <row r="2391" spans="1:3" x14ac:dyDescent="0.25">
      <c r="A2391" s="6"/>
      <c r="B2391" s="27"/>
    </row>
    <row r="2392" spans="1:3" x14ac:dyDescent="0.25">
      <c r="A2392" s="6"/>
      <c r="B2392" s="27"/>
      <c r="C2392" t="str">
        <f>CONCATENATE("    ",B2385)</f>
        <v xml:space="preserve">    Your variant is not associated with any loss of function.</v>
      </c>
    </row>
    <row r="2393" spans="1:3" x14ac:dyDescent="0.25">
      <c r="A2393" s="6"/>
      <c r="B2393" s="27"/>
    </row>
    <row r="2394" spans="1:3" x14ac:dyDescent="0.25">
      <c r="A2394" s="6"/>
      <c r="B2394" s="27"/>
      <c r="C2394" t="s">
        <v>669</v>
      </c>
    </row>
    <row r="2395" spans="1:3" x14ac:dyDescent="0.25">
      <c r="A2395" s="5"/>
      <c r="B2395" s="27"/>
    </row>
    <row r="2396" spans="1:3" x14ac:dyDescent="0.25">
      <c r="A2396" s="6"/>
      <c r="B2396" s="27"/>
      <c r="C2396" t="str">
        <f>CONCATENATE( "    &lt;piechart percentage=",B2386," /&gt;")</f>
        <v xml:space="preserve">    &lt;piechart percentage= /&gt;</v>
      </c>
    </row>
    <row r="2397" spans="1:3" x14ac:dyDescent="0.25">
      <c r="A2397" s="6"/>
      <c r="B2397" s="27"/>
      <c r="C2397" t="str">
        <f>"  &lt;/Genotype&gt;"</f>
        <v xml:space="preserve">  &lt;/Genotype&gt;</v>
      </c>
    </row>
    <row r="2398" spans="1:3" x14ac:dyDescent="0.25">
      <c r="A2398" s="6"/>
      <c r="B2398" s="27"/>
      <c r="C2398" t="str">
        <f>"&lt;/GeneAnalysis&gt;"</f>
        <v>&lt;/GeneAnalysis&gt;</v>
      </c>
    </row>
    <row r="2399" spans="1:3" s="33" customFormat="1" x14ac:dyDescent="0.25"/>
    <row r="2400" spans="1:3" s="33" customFormat="1" x14ac:dyDescent="0.25">
      <c r="A2400" s="34"/>
      <c r="B2400" s="32"/>
    </row>
    <row r="2401" spans="1:3" x14ac:dyDescent="0.25">
      <c r="A2401" s="6" t="s">
        <v>4</v>
      </c>
      <c r="B2401" s="27" t="s">
        <v>335</v>
      </c>
      <c r="C2401" t="str">
        <f>CONCATENATE("&lt;GeneAnalysis gene=",CHAR(34),B2401,CHAR(34)," interval=",CHAR(34),B2402,CHAR(34),"&gt; ")</f>
        <v xml:space="preserve">&lt;GeneAnalysis gene="CHRNA3" interval="NC_000015.10:g.78593052_78621295"&gt; </v>
      </c>
    </row>
    <row r="2402" spans="1:3" x14ac:dyDescent="0.25">
      <c r="A2402" s="6" t="s">
        <v>23</v>
      </c>
      <c r="B2402" s="27" t="s">
        <v>336</v>
      </c>
    </row>
    <row r="2403" spans="1:3" x14ac:dyDescent="0.25">
      <c r="A2403" s="6" t="s">
        <v>24</v>
      </c>
      <c r="B2403" s="27" t="s">
        <v>332</v>
      </c>
      <c r="C2403" t="str">
        <f>CONCATENATE("# What are some common mutations of ",B2401,"?")</f>
        <v># What are some common mutations of CHRNA3?</v>
      </c>
    </row>
    <row r="2404" spans="1:3" x14ac:dyDescent="0.25">
      <c r="A2404" s="6" t="s">
        <v>20</v>
      </c>
      <c r="B2404" s="27" t="s">
        <v>21</v>
      </c>
      <c r="C2404" t="s">
        <v>13</v>
      </c>
    </row>
    <row r="2405" spans="1:3" x14ac:dyDescent="0.25">
      <c r="B2405" s="27"/>
      <c r="C2405" t="str">
        <f>CONCATENATE("There are ",B2403," well-known variants in ",B2401,": ",B2412," and ",B2418,".")</f>
        <v>There are two well-known variants in CHRNA3: [C78606381T](https://www.ncbi.nlm.nih.gov/projects/SNP/snp_ref.cgi?rs=12914385) and [C645T](https://www.ncbi.nlm.nih.gov/clinvar/variation/17503/).</v>
      </c>
    </row>
    <row r="2406" spans="1:3" x14ac:dyDescent="0.25">
      <c r="B2406" s="27"/>
    </row>
    <row r="2407" spans="1:3" x14ac:dyDescent="0.25">
      <c r="A2407" s="6"/>
      <c r="B2407" s="27"/>
      <c r="C2407" t="str">
        <f>CONCATENATE("&lt;# ",B2409," #&gt;")</f>
        <v>&lt;# C78606381T #&gt;</v>
      </c>
    </row>
    <row r="2408" spans="1:3" x14ac:dyDescent="0.25">
      <c r="A2408" s="6" t="s">
        <v>25</v>
      </c>
      <c r="B2408" s="1" t="s">
        <v>337</v>
      </c>
      <c r="C2408" t="str">
        <f>CONCATENATE("  &lt;Variant hgvs=",CHAR(34),B2408,CHAR(34)," name=",CHAR(34),B2409,CHAR(34),"&gt; ")</f>
        <v xml:space="preserve">  &lt;Variant hgvs="NC_000015.10:g.78606381C&gt;T" name="C78606381T"&gt; </v>
      </c>
    </row>
    <row r="2409" spans="1:3" x14ac:dyDescent="0.25">
      <c r="A2409" s="5" t="s">
        <v>26</v>
      </c>
      <c r="B2409" s="30" t="s">
        <v>339</v>
      </c>
    </row>
    <row r="2410" spans="1:3" x14ac:dyDescent="0.25">
      <c r="A2410" s="5" t="s">
        <v>27</v>
      </c>
      <c r="B2410" s="27" t="s">
        <v>207</v>
      </c>
      <c r="C2410" t="str">
        <f>CONCATENATE("    This variant is a change at a specific point in the ",B2401," gene from ",B2410," to ",B2411," resulting in incorrect ",B2404,"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411" spans="1:3" x14ac:dyDescent="0.25">
      <c r="A2411" s="5" t="s">
        <v>28</v>
      </c>
      <c r="B2411" s="27" t="s">
        <v>33</v>
      </c>
      <c r="C2411" t="s">
        <v>13</v>
      </c>
    </row>
    <row r="2412" spans="1:3" x14ac:dyDescent="0.25">
      <c r="A2412" s="5" t="s">
        <v>36</v>
      </c>
      <c r="B2412" s="30" t="s">
        <v>341</v>
      </c>
      <c r="C2412" t="str">
        <f>"  &lt;/Variant&gt;"</f>
        <v xml:space="preserve">  &lt;/Variant&gt;</v>
      </c>
    </row>
    <row r="2413" spans="1:3" x14ac:dyDescent="0.25">
      <c r="B2413" s="27"/>
      <c r="C2413" t="str">
        <f>CONCATENATE("&lt;# ",B2415," #&gt;")</f>
        <v>&lt;# C645T  #&gt;</v>
      </c>
    </row>
    <row r="2414" spans="1:3" x14ac:dyDescent="0.25">
      <c r="A2414" s="6" t="s">
        <v>25</v>
      </c>
      <c r="B2414" s="1" t="s">
        <v>338</v>
      </c>
      <c r="C2414" t="str">
        <f>CONCATENATE("  &lt;Variant hgvs=",CHAR(34),B2414,CHAR(34)," name=",CHAR(34),B2415,CHAR(34),"&gt; ")</f>
        <v xml:space="preserve">  &lt;Variant hgvs="NC_000015.10:g.78601997G&gt;A" name="C645T "&gt; </v>
      </c>
    </row>
    <row r="2415" spans="1:3" x14ac:dyDescent="0.25">
      <c r="A2415" s="5" t="s">
        <v>26</v>
      </c>
      <c r="B2415" s="30" t="s">
        <v>340</v>
      </c>
    </row>
    <row r="2416" spans="1:3" x14ac:dyDescent="0.25">
      <c r="A2416" s="5" t="s">
        <v>27</v>
      </c>
      <c r="B2416" s="27" t="s">
        <v>34</v>
      </c>
      <c r="C2416" t="str">
        <f>CONCATENATE("    This variant is a change at a specific point in the ",B2401," gene from ",B2416," to ",B2417," resulting in incorrect ",B2404,"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7" spans="1:3" x14ac:dyDescent="0.25">
      <c r="A2417" s="5" t="s">
        <v>28</v>
      </c>
      <c r="B2417" s="27" t="s">
        <v>61</v>
      </c>
    </row>
    <row r="2418" spans="1:3" x14ac:dyDescent="0.25">
      <c r="A2418" s="6" t="s">
        <v>36</v>
      </c>
      <c r="B2418" s="30" t="s">
        <v>351</v>
      </c>
      <c r="C2418" t="str">
        <f>"  &lt;/Variant&gt;"</f>
        <v xml:space="preserve">  &lt;/Variant&gt;</v>
      </c>
    </row>
    <row r="2419" spans="1:3" s="33" customFormat="1" x14ac:dyDescent="0.25">
      <c r="A2419" s="31"/>
      <c r="B2419" s="32"/>
    </row>
    <row r="2420" spans="1:3" s="33" customFormat="1" x14ac:dyDescent="0.25">
      <c r="A2420" s="31"/>
      <c r="B2420" s="32"/>
      <c r="C2420" t="str">
        <f>C2407</f>
        <v>&lt;# C78606381T #&gt;</v>
      </c>
    </row>
    <row r="2421" spans="1:3" x14ac:dyDescent="0.25">
      <c r="A2421" s="5" t="s">
        <v>35</v>
      </c>
      <c r="B2421" s="40" t="s">
        <v>342</v>
      </c>
      <c r="C2421" t="str">
        <f>CONCATENATE("  &lt;Genotype hgvs=",CHAR(34),B2421,B2422,";",B2423,CHAR(34)," name=",CHAR(34),B2409,CHAR(34),"&gt; ")</f>
        <v xml:space="preserve">  &lt;Genotype hgvs="NC_000015.10:g.[78606381C&gt;T];[78606381=]" name="C78606381T"&gt; </v>
      </c>
    </row>
    <row r="2422" spans="1:3" x14ac:dyDescent="0.25">
      <c r="A2422" s="5" t="s">
        <v>36</v>
      </c>
      <c r="B2422" s="27" t="s">
        <v>343</v>
      </c>
    </row>
    <row r="2423" spans="1:3" x14ac:dyDescent="0.25">
      <c r="A2423" s="5" t="s">
        <v>27</v>
      </c>
      <c r="B2423" s="27" t="s">
        <v>344</v>
      </c>
      <c r="C2423" t="s">
        <v>667</v>
      </c>
    </row>
    <row r="2424" spans="1:3" x14ac:dyDescent="0.25">
      <c r="A2424" s="5" t="s">
        <v>40</v>
      </c>
      <c r="B2424" s="27" t="str">
        <f>CONCATENATE("People with this variant have one copy of the ",B2412,"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24" t="s">
        <v>13</v>
      </c>
    </row>
    <row r="2425" spans="1:3" x14ac:dyDescent="0.25">
      <c r="A2425" s="6" t="s">
        <v>41</v>
      </c>
      <c r="B2425" s="27" t="s">
        <v>216</v>
      </c>
      <c r="C2425" t="str">
        <f>CONCATENATE("    ",B2424)</f>
        <v xml:space="preserve">    People with this variant have one copy of the [C78606381T](https://www.ncbi.nlm.nih.gov/projects/SNP/snp_ref.cgi?rs=12914385) variant. This substitution of a single nucleotide is known as a missense mutation.</v>
      </c>
    </row>
    <row r="2426" spans="1:3" x14ac:dyDescent="0.25">
      <c r="A2426" s="6" t="s">
        <v>42</v>
      </c>
      <c r="B2426" s="27">
        <v>37.9</v>
      </c>
    </row>
    <row r="2427" spans="1:3" x14ac:dyDescent="0.25">
      <c r="A2427" s="5"/>
      <c r="B2427" s="27"/>
      <c r="C2427" t="s">
        <v>668</v>
      </c>
    </row>
    <row r="2428" spans="1:3" x14ac:dyDescent="0.25">
      <c r="A2428" s="6"/>
      <c r="B2428" s="27"/>
    </row>
    <row r="2429" spans="1:3" x14ac:dyDescent="0.25">
      <c r="A2429" s="6"/>
      <c r="B2429" s="27"/>
      <c r="C2429" t="str">
        <f>CONCATENATE("    ",B2425)</f>
        <v xml:space="preserve">    You are in the Mild Loss of Function category. See below for more information.</v>
      </c>
    </row>
    <row r="2430" spans="1:3" x14ac:dyDescent="0.25">
      <c r="A2430" s="6"/>
      <c r="B2430" s="27"/>
    </row>
    <row r="2431" spans="1:3" x14ac:dyDescent="0.25">
      <c r="A2431" s="6"/>
      <c r="B2431" s="27"/>
      <c r="C2431" t="s">
        <v>669</v>
      </c>
    </row>
    <row r="2432" spans="1:3" x14ac:dyDescent="0.25">
      <c r="A2432" s="5"/>
      <c r="B2432" s="27"/>
    </row>
    <row r="2433" spans="1:3" x14ac:dyDescent="0.25">
      <c r="A2433" s="5"/>
      <c r="B2433" s="27"/>
      <c r="C2433" t="str">
        <f>CONCATENATE( "    &lt;piechart percentage=",B2426," /&gt;")</f>
        <v xml:space="preserve">    &lt;piechart percentage=37.9 /&gt;</v>
      </c>
    </row>
    <row r="2434" spans="1:3" x14ac:dyDescent="0.25">
      <c r="A2434" s="5"/>
      <c r="B2434" s="27"/>
      <c r="C2434" t="str">
        <f>"  &lt;/Genotype&gt;"</f>
        <v xml:space="preserve">  &lt;/Genotype&gt;</v>
      </c>
    </row>
    <row r="2435" spans="1:3" x14ac:dyDescent="0.25">
      <c r="A2435" s="5" t="s">
        <v>43</v>
      </c>
      <c r="B2435" s="27" t="s">
        <v>345</v>
      </c>
      <c r="C2435" t="str">
        <f>CONCATENATE("  &lt;Genotype hgvs=",CHAR(34),B2421,B2422,";",B2422,CHAR(34)," name=",CHAR(34),B2409,CHAR(34),"&gt; ")</f>
        <v xml:space="preserve">  &lt;Genotype hgvs="NC_000015.10:g.[78606381C&gt;T];[78606381C&gt;T]" name="C78606381T"&gt; </v>
      </c>
    </row>
    <row r="2436" spans="1:3" x14ac:dyDescent="0.25">
      <c r="A2436" s="6" t="s">
        <v>44</v>
      </c>
      <c r="B2436" s="27" t="s">
        <v>191</v>
      </c>
      <c r="C2436" t="s">
        <v>13</v>
      </c>
    </row>
    <row r="2437" spans="1:3" x14ac:dyDescent="0.25">
      <c r="A2437" s="6" t="s">
        <v>42</v>
      </c>
      <c r="B2437" s="27">
        <v>15.9</v>
      </c>
      <c r="C2437" t="s">
        <v>667</v>
      </c>
    </row>
    <row r="2438" spans="1:3" x14ac:dyDescent="0.25">
      <c r="A2438" s="6"/>
      <c r="B2438" s="27"/>
    </row>
    <row r="2439" spans="1:3" x14ac:dyDescent="0.25">
      <c r="A2439" s="5"/>
      <c r="B2439" s="27"/>
      <c r="C2439" t="str">
        <f>CONCATENATE("    ",B2435)</f>
        <v xml:space="preserve">    People with this variant have two copies of the [C78606381T](https://www.ncbi.nlm.nih.gov/projects/SNP/snp_ref.cgi?rs=12914385) variant. This substitution of a single nucleotide is known as a missense mutation.
</v>
      </c>
    </row>
    <row r="2440" spans="1:3" x14ac:dyDescent="0.25">
      <c r="A2440" s="6"/>
      <c r="B2440" s="27"/>
    </row>
    <row r="2441" spans="1:3" x14ac:dyDescent="0.25">
      <c r="A2441" s="6"/>
      <c r="B2441" s="27"/>
      <c r="C2441" t="s">
        <v>668</v>
      </c>
    </row>
    <row r="2442" spans="1:3" x14ac:dyDescent="0.25">
      <c r="A2442" s="6"/>
      <c r="B2442" s="27"/>
    </row>
    <row r="2443" spans="1:3" x14ac:dyDescent="0.25">
      <c r="A2443" s="6"/>
      <c r="B2443" s="27"/>
      <c r="C2443" t="str">
        <f>CONCATENATE("    ",B2436)</f>
        <v xml:space="preserve">    You are in the Moderate Loss of Function category. See below for more information.</v>
      </c>
    </row>
    <row r="2444" spans="1:3" x14ac:dyDescent="0.25">
      <c r="A2444" s="6"/>
      <c r="B2444" s="27"/>
    </row>
    <row r="2445" spans="1:3" x14ac:dyDescent="0.25">
      <c r="A2445" s="5"/>
      <c r="B2445" s="27"/>
      <c r="C2445" t="s">
        <v>669</v>
      </c>
    </row>
    <row r="2446" spans="1:3" x14ac:dyDescent="0.25">
      <c r="A2446" s="5"/>
      <c r="B2446" s="27"/>
    </row>
    <row r="2447" spans="1:3" x14ac:dyDescent="0.25">
      <c r="A2447" s="5"/>
      <c r="B2447" s="27"/>
      <c r="C2447" t="str">
        <f>CONCATENATE( "    &lt;piechart percentage=",B2437," /&gt;")</f>
        <v xml:space="preserve">    &lt;piechart percentage=15.9 /&gt;</v>
      </c>
    </row>
    <row r="2448" spans="1:3" x14ac:dyDescent="0.25">
      <c r="A2448" s="5"/>
      <c r="B2448" s="27"/>
      <c r="C2448" t="str">
        <f>"  &lt;/Genotype&gt;"</f>
        <v xml:space="preserve">  &lt;/Genotype&gt;</v>
      </c>
    </row>
    <row r="2449" spans="1:3" x14ac:dyDescent="0.25">
      <c r="A2449" s="5" t="s">
        <v>45</v>
      </c>
      <c r="B2449" s="27" t="str">
        <f>CONCATENATE("Your ",B2401," gene has no variants. A normal gene is referred to as a ",CHAR(34),"wild-type",CHAR(34)," gene.")</f>
        <v>Your CHRNA3 gene has no variants. A normal gene is referred to as a "wild-type" gene.</v>
      </c>
      <c r="C2449" t="str">
        <f>CONCATENATE("  &lt;Genotype hgvs=",CHAR(34),B2421,B2423,";",B2423,CHAR(34)," name=",CHAR(34),B2409,CHAR(34),"&gt; ")</f>
        <v xml:space="preserve">  &lt;Genotype hgvs="NC_000015.10:g.[78606381=];[78606381=]" name="C78606381T"&gt; </v>
      </c>
    </row>
    <row r="2450" spans="1:3" x14ac:dyDescent="0.25">
      <c r="A2450" s="6" t="s">
        <v>46</v>
      </c>
      <c r="B2450" s="27" t="s">
        <v>147</v>
      </c>
      <c r="C2450" t="s">
        <v>13</v>
      </c>
    </row>
    <row r="2451" spans="1:3" x14ac:dyDescent="0.25">
      <c r="A2451" s="6" t="s">
        <v>42</v>
      </c>
      <c r="B2451" s="27">
        <v>46.2</v>
      </c>
      <c r="C2451" t="s">
        <v>667</v>
      </c>
    </row>
    <row r="2452" spans="1:3" x14ac:dyDescent="0.25">
      <c r="A2452" s="5"/>
      <c r="B2452" s="27"/>
    </row>
    <row r="2453" spans="1:3" x14ac:dyDescent="0.25">
      <c r="A2453" s="6"/>
      <c r="B2453" s="27"/>
      <c r="C2453" t="str">
        <f>CONCATENATE("    ",B2449)</f>
        <v xml:space="preserve">    Your CHRNA3 gene has no variants. A normal gene is referred to as a "wild-type" gene.</v>
      </c>
    </row>
    <row r="2454" spans="1:3" x14ac:dyDescent="0.25">
      <c r="A2454" s="6"/>
      <c r="B2454" s="27"/>
    </row>
    <row r="2455" spans="1:3" x14ac:dyDescent="0.25">
      <c r="A2455" s="6"/>
      <c r="B2455" s="27"/>
      <c r="C2455" t="s">
        <v>668</v>
      </c>
    </row>
    <row r="2456" spans="1:3" x14ac:dyDescent="0.25">
      <c r="A2456" s="6"/>
      <c r="B2456" s="27"/>
    </row>
    <row r="2457" spans="1:3" x14ac:dyDescent="0.25">
      <c r="A2457" s="6"/>
      <c r="B2457" s="27"/>
      <c r="C2457" t="str">
        <f>CONCATENATE("    ",B2450)</f>
        <v xml:space="preserve">    This variant is not associated with increased risk.</v>
      </c>
    </row>
    <row r="2458" spans="1:3" x14ac:dyDescent="0.25">
      <c r="A2458" s="5"/>
      <c r="B2458" s="27"/>
    </row>
    <row r="2459" spans="1:3" x14ac:dyDescent="0.25">
      <c r="A2459" s="5"/>
      <c r="B2459" s="27"/>
      <c r="C2459" t="s">
        <v>669</v>
      </c>
    </row>
    <row r="2460" spans="1:3" x14ac:dyDescent="0.25">
      <c r="A2460" s="5"/>
      <c r="B2460" s="27"/>
    </row>
    <row r="2461" spans="1:3" x14ac:dyDescent="0.25">
      <c r="A2461" s="5"/>
      <c r="B2461" s="27"/>
      <c r="C2461" t="str">
        <f>CONCATENATE( "    &lt;piechart percentage=",B2451," /&gt;")</f>
        <v xml:space="preserve">    &lt;piechart percentage=46.2 /&gt;</v>
      </c>
    </row>
    <row r="2462" spans="1:3" x14ac:dyDescent="0.25">
      <c r="A2462" s="5"/>
      <c r="B2462" s="27"/>
      <c r="C2462" t="str">
        <f>"  &lt;/Genotype&gt;"</f>
        <v xml:space="preserve">  &lt;/Genotype&gt;</v>
      </c>
    </row>
    <row r="2463" spans="1:3" x14ac:dyDescent="0.25">
      <c r="A2463" s="5"/>
      <c r="B2463" s="27"/>
      <c r="C2463" t="str">
        <f>C2413</f>
        <v>&lt;# C645T  #&gt;</v>
      </c>
    </row>
    <row r="2464" spans="1:3" x14ac:dyDescent="0.25">
      <c r="A2464" s="5" t="s">
        <v>35</v>
      </c>
      <c r="B2464" s="1" t="s">
        <v>235</v>
      </c>
      <c r="C2464" t="str">
        <f>CONCATENATE("  &lt;Genotype hgvs=",CHAR(34),B2464,B2465,";",B2466,CHAR(34)," name=",CHAR(34),B2415,CHAR(34),"&gt; ")</f>
        <v xml:space="preserve">  &lt;Genotype hgvs="NC_000017.11:g.[30237328T&gt;C];[30237328=]" name="C645T "&gt; </v>
      </c>
    </row>
    <row r="2465" spans="1:3" x14ac:dyDescent="0.25">
      <c r="A2465" s="5" t="s">
        <v>36</v>
      </c>
      <c r="B2465" s="27" t="s">
        <v>255</v>
      </c>
    </row>
    <row r="2466" spans="1:3" x14ac:dyDescent="0.25">
      <c r="A2466" s="5" t="s">
        <v>27</v>
      </c>
      <c r="B2466" s="27" t="s">
        <v>256</v>
      </c>
      <c r="C2466" t="s">
        <v>667</v>
      </c>
    </row>
    <row r="2467" spans="1:3" x14ac:dyDescent="0.25">
      <c r="A2467" s="5" t="s">
        <v>40</v>
      </c>
      <c r="B2467" s="27" t="str">
        <f>CONCATENATE("People with this variant have one copy of the ",B2418," variant. This substitution of a single nucleotide is known as a missense mutation.")</f>
        <v>People with this variant have one copy of the [C645T](https://www.ncbi.nlm.nih.gov/clinvar/variation/17503/) variant. This substitution of a single nucleotide is known as a missense mutation.</v>
      </c>
      <c r="C2467" t="s">
        <v>13</v>
      </c>
    </row>
    <row r="2468" spans="1:3" x14ac:dyDescent="0.25">
      <c r="A2468" s="6" t="s">
        <v>41</v>
      </c>
      <c r="B2468" s="27" t="s">
        <v>216</v>
      </c>
      <c r="C2468" t="str">
        <f>CONCATENATE("    ",B2467)</f>
        <v xml:space="preserve">    People with this variant have one copy of the [C645T](https://www.ncbi.nlm.nih.gov/clinvar/variation/17503/) variant. This substitution of a single nucleotide is known as a missense mutation.</v>
      </c>
    </row>
    <row r="2469" spans="1:3" x14ac:dyDescent="0.25">
      <c r="A2469" s="6" t="s">
        <v>42</v>
      </c>
      <c r="B2469" s="27">
        <v>39.700000000000003</v>
      </c>
    </row>
    <row r="2470" spans="1:3" x14ac:dyDescent="0.25">
      <c r="A2470" s="5"/>
      <c r="B2470" s="27"/>
      <c r="C2470" t="s">
        <v>668</v>
      </c>
    </row>
    <row r="2471" spans="1:3" x14ac:dyDescent="0.25">
      <c r="A2471" s="6"/>
      <c r="B2471" s="27"/>
    </row>
    <row r="2472" spans="1:3" x14ac:dyDescent="0.25">
      <c r="A2472" s="6"/>
      <c r="B2472" s="27"/>
      <c r="C2472" t="str">
        <f>CONCATENATE("    ",B2468)</f>
        <v xml:space="preserve">    You are in the Mild Loss of Function category. See below for more information.</v>
      </c>
    </row>
    <row r="2473" spans="1:3" x14ac:dyDescent="0.25">
      <c r="A2473" s="6"/>
      <c r="B2473" s="27"/>
    </row>
    <row r="2474" spans="1:3" x14ac:dyDescent="0.25">
      <c r="A2474" s="6"/>
      <c r="B2474" s="27"/>
      <c r="C2474" t="s">
        <v>669</v>
      </c>
    </row>
    <row r="2475" spans="1:3" x14ac:dyDescent="0.25">
      <c r="A2475" s="5"/>
      <c r="B2475" s="27"/>
    </row>
    <row r="2476" spans="1:3" x14ac:dyDescent="0.25">
      <c r="A2476" s="5"/>
      <c r="B2476" s="27"/>
      <c r="C2476" t="str">
        <f>CONCATENATE( "    &lt;piechart percentage=",B2469," /&gt;")</f>
        <v xml:space="preserve">    &lt;piechart percentage=39.7 /&gt;</v>
      </c>
    </row>
    <row r="2477" spans="1:3" x14ac:dyDescent="0.25">
      <c r="A2477" s="5"/>
      <c r="B2477" s="27"/>
      <c r="C2477" t="str">
        <f>"  &lt;/Genotype&gt;"</f>
        <v xml:space="preserve">  &lt;/Genotype&gt;</v>
      </c>
    </row>
    <row r="2478" spans="1:3" x14ac:dyDescent="0.25">
      <c r="A2478" s="5" t="s">
        <v>43</v>
      </c>
      <c r="B2478" s="27" t="str">
        <f>CONCATENATE("People with this variant have two copies of the ",B2418," variant. This substitution of a single nucleotide is known as a missense mutation.")</f>
        <v>People with this variant have two copies of the [C645T](https://www.ncbi.nlm.nih.gov/clinvar/variation/17503/) variant. This substitution of a single nucleotide is known as a missense mutation.</v>
      </c>
      <c r="C2478" t="str">
        <f>CONCATENATE("  &lt;Genotype hgvs=",CHAR(34),B2464,B2465,";",B2465,CHAR(34)," name=",CHAR(34),B2415,CHAR(34),"&gt; ")</f>
        <v xml:space="preserve">  &lt;Genotype hgvs="NC_000017.11:g.[30237328T&gt;C];[30237328T&gt;C]" name="C645T "&gt; </v>
      </c>
    </row>
    <row r="2479" spans="1:3" x14ac:dyDescent="0.25">
      <c r="A2479" s="6" t="s">
        <v>44</v>
      </c>
      <c r="B2479" s="27" t="s">
        <v>191</v>
      </c>
      <c r="C2479" t="s">
        <v>13</v>
      </c>
    </row>
    <row r="2480" spans="1:3" x14ac:dyDescent="0.25">
      <c r="A2480" s="6" t="s">
        <v>42</v>
      </c>
      <c r="B2480" s="27">
        <v>42.9</v>
      </c>
      <c r="C2480" t="s">
        <v>667</v>
      </c>
    </row>
    <row r="2481" spans="1:3" x14ac:dyDescent="0.25">
      <c r="A2481" s="6"/>
      <c r="B2481" s="27"/>
    </row>
    <row r="2482" spans="1:3" x14ac:dyDescent="0.25">
      <c r="A2482" s="5"/>
      <c r="B2482" s="27"/>
      <c r="C2482" t="str">
        <f>CONCATENATE("    ",B2478)</f>
        <v xml:space="preserve">    People with this variant have two copies of the [C645T](https://www.ncbi.nlm.nih.gov/clinvar/variation/17503/) variant. This substitution of a single nucleotide is known as a missense mutation.</v>
      </c>
    </row>
    <row r="2483" spans="1:3" x14ac:dyDescent="0.25">
      <c r="A2483" s="6"/>
      <c r="B2483" s="27"/>
    </row>
    <row r="2484" spans="1:3" x14ac:dyDescent="0.25">
      <c r="A2484" s="6"/>
      <c r="B2484" s="27"/>
      <c r="C2484" t="s">
        <v>668</v>
      </c>
    </row>
    <row r="2485" spans="1:3" x14ac:dyDescent="0.25">
      <c r="A2485" s="6"/>
      <c r="B2485" s="27"/>
    </row>
    <row r="2486" spans="1:3" x14ac:dyDescent="0.25">
      <c r="A2486" s="6"/>
      <c r="B2486" s="27"/>
      <c r="C2486" t="str">
        <f>CONCATENATE("    ",B2479)</f>
        <v xml:space="preserve">    You are in the Moderate Loss of Function category. See below for more information.</v>
      </c>
    </row>
    <row r="2487" spans="1:3" x14ac:dyDescent="0.25">
      <c r="A2487" s="6"/>
      <c r="B2487" s="27"/>
    </row>
    <row r="2488" spans="1:3" x14ac:dyDescent="0.25">
      <c r="A2488" s="5"/>
      <c r="B2488" s="27"/>
      <c r="C2488" t="s">
        <v>669</v>
      </c>
    </row>
    <row r="2489" spans="1:3" x14ac:dyDescent="0.25">
      <c r="A2489" s="5"/>
      <c r="B2489" s="27"/>
    </row>
    <row r="2490" spans="1:3" x14ac:dyDescent="0.25">
      <c r="A2490" s="5"/>
      <c r="B2490" s="27"/>
      <c r="C2490" t="str">
        <f>CONCATENATE( "    &lt;piechart percentage=",B2480," /&gt;")</f>
        <v xml:space="preserve">    &lt;piechart percentage=42.9 /&gt;</v>
      </c>
    </row>
    <row r="2491" spans="1:3" x14ac:dyDescent="0.25">
      <c r="A2491" s="5"/>
      <c r="B2491" s="27"/>
      <c r="C2491" t="str">
        <f>"  &lt;/Genotype&gt;"</f>
        <v xml:space="preserve">  &lt;/Genotype&gt;</v>
      </c>
    </row>
    <row r="2492" spans="1:3" x14ac:dyDescent="0.25">
      <c r="A2492" s="5" t="s">
        <v>45</v>
      </c>
      <c r="B2492" s="27" t="str">
        <f>CONCATENATE("Your ",B2401," gene has no variants. A normal gene is referred to as a ",CHAR(34),"wild-type",CHAR(34)," gene.")</f>
        <v>Your CHRNA3 gene has no variants. A normal gene is referred to as a "wild-type" gene.</v>
      </c>
      <c r="C2492" t="str">
        <f>CONCATENATE("  &lt;Genotype hgvs=",CHAR(34),B2464,B2466,";",B2466,CHAR(34)," name=",CHAR(34),B2415,CHAR(34),"&gt; ")</f>
        <v xml:space="preserve">  &lt;Genotype hgvs="NC_000017.11:g.[30237328=];[30237328=]" name="C645T "&gt; </v>
      </c>
    </row>
    <row r="2493" spans="1:3" x14ac:dyDescent="0.25">
      <c r="A2493" s="6" t="s">
        <v>46</v>
      </c>
      <c r="B2493" s="27" t="s">
        <v>147</v>
      </c>
      <c r="C2493" t="s">
        <v>13</v>
      </c>
    </row>
    <row r="2494" spans="1:3" x14ac:dyDescent="0.25">
      <c r="A2494" s="6" t="s">
        <v>42</v>
      </c>
      <c r="B2494" s="27">
        <v>17.399999999999999</v>
      </c>
      <c r="C2494" t="s">
        <v>667</v>
      </c>
    </row>
    <row r="2495" spans="1:3" x14ac:dyDescent="0.25">
      <c r="A2495" s="5"/>
      <c r="B2495" s="27"/>
    </row>
    <row r="2496" spans="1:3" x14ac:dyDescent="0.25">
      <c r="A2496" s="6"/>
      <c r="B2496" s="27"/>
      <c r="C2496" t="str">
        <f>CONCATENATE("    ",B2492)</f>
        <v xml:space="preserve">    Your CHRNA3 gene has no variants. A normal gene is referred to as a "wild-type" gene.</v>
      </c>
    </row>
    <row r="2497" spans="1:3" x14ac:dyDescent="0.25">
      <c r="A2497" s="6"/>
      <c r="B2497" s="27"/>
    </row>
    <row r="2498" spans="1:3" x14ac:dyDescent="0.25">
      <c r="A2498" s="6"/>
      <c r="B2498" s="27"/>
      <c r="C2498" t="s">
        <v>668</v>
      </c>
    </row>
    <row r="2499" spans="1:3" x14ac:dyDescent="0.25">
      <c r="A2499" s="6"/>
      <c r="B2499" s="27"/>
    </row>
    <row r="2500" spans="1:3" x14ac:dyDescent="0.25">
      <c r="A2500" s="6"/>
      <c r="B2500" s="27"/>
      <c r="C2500" t="str">
        <f>CONCATENATE("    ",B2493)</f>
        <v xml:space="preserve">    This variant is not associated with increased risk.</v>
      </c>
    </row>
    <row r="2501" spans="1:3" x14ac:dyDescent="0.25">
      <c r="A2501" s="5"/>
      <c r="B2501" s="27"/>
    </row>
    <row r="2502" spans="1:3" x14ac:dyDescent="0.25">
      <c r="A2502" s="5"/>
      <c r="B2502" s="27"/>
      <c r="C2502" t="s">
        <v>669</v>
      </c>
    </row>
    <row r="2503" spans="1:3" x14ac:dyDescent="0.25">
      <c r="A2503" s="5"/>
      <c r="B2503" s="27"/>
    </row>
    <row r="2504" spans="1:3" x14ac:dyDescent="0.25">
      <c r="A2504" s="5"/>
      <c r="B2504" s="27"/>
      <c r="C2504" t="str">
        <f>CONCATENATE( "    &lt;piechart percentage=",B2494," /&gt;")</f>
        <v xml:space="preserve">    &lt;piechart percentage=17.4 /&gt;</v>
      </c>
    </row>
    <row r="2505" spans="1:3" x14ac:dyDescent="0.25">
      <c r="A2505" s="5"/>
      <c r="B2505" s="27"/>
      <c r="C2505" t="str">
        <f>"  &lt;/Genotype&gt;"</f>
        <v xml:space="preserve">  &lt;/Genotype&gt;</v>
      </c>
    </row>
    <row r="2506" spans="1:3" x14ac:dyDescent="0.25">
      <c r="A2506" s="5" t="s">
        <v>47</v>
      </c>
      <c r="B2506" s="27" t="str">
        <f>CONCATENATE("Your ",B2401," gene has an unknown variant.")</f>
        <v>Your CHRNA3 gene has an unknown variant.</v>
      </c>
      <c r="C2506" t="str">
        <f>CONCATENATE("  &lt;Genotype hgvs=",CHAR(34),"unknown",CHAR(34),"&gt; ")</f>
        <v xml:space="preserve">  &lt;Genotype hgvs="unknown"&gt; </v>
      </c>
    </row>
    <row r="2507" spans="1:3" x14ac:dyDescent="0.25">
      <c r="A2507" s="6" t="s">
        <v>47</v>
      </c>
      <c r="B2507" s="27" t="s">
        <v>149</v>
      </c>
      <c r="C2507" t="s">
        <v>13</v>
      </c>
    </row>
    <row r="2508" spans="1:3" x14ac:dyDescent="0.25">
      <c r="A2508" s="6" t="s">
        <v>42</v>
      </c>
      <c r="B2508" s="27"/>
      <c r="C2508" t="s">
        <v>667</v>
      </c>
    </row>
    <row r="2509" spans="1:3" x14ac:dyDescent="0.25">
      <c r="A2509" s="6"/>
      <c r="B2509" s="27"/>
    </row>
    <row r="2510" spans="1:3" x14ac:dyDescent="0.25">
      <c r="A2510" s="6"/>
      <c r="B2510" s="27"/>
      <c r="C2510" t="str">
        <f>CONCATENATE("    ",B2506)</f>
        <v xml:space="preserve">    Your CHRNA3 gene has an unknown variant.</v>
      </c>
    </row>
    <row r="2511" spans="1:3" x14ac:dyDescent="0.25">
      <c r="A2511" s="6"/>
      <c r="B2511" s="27"/>
    </row>
    <row r="2512" spans="1:3" x14ac:dyDescent="0.25">
      <c r="A2512" s="6"/>
      <c r="B2512" s="27"/>
      <c r="C2512" t="s">
        <v>668</v>
      </c>
    </row>
    <row r="2513" spans="1:3" x14ac:dyDescent="0.25">
      <c r="A2513" s="6"/>
      <c r="B2513" s="27"/>
    </row>
    <row r="2514" spans="1:3" x14ac:dyDescent="0.25">
      <c r="A2514" s="5"/>
      <c r="B2514" s="27"/>
      <c r="C2514" t="str">
        <f>CONCATENATE("    ",B2507)</f>
        <v xml:space="preserve">    The effect is unknown.</v>
      </c>
    </row>
    <row r="2515" spans="1:3" x14ac:dyDescent="0.25">
      <c r="A2515" s="6"/>
      <c r="B2515" s="27"/>
    </row>
    <row r="2516" spans="1:3" x14ac:dyDescent="0.25">
      <c r="A2516" s="5"/>
      <c r="B2516" s="27"/>
      <c r="C2516" t="s">
        <v>669</v>
      </c>
    </row>
    <row r="2517" spans="1:3" x14ac:dyDescent="0.25">
      <c r="A2517" s="5"/>
      <c r="B2517" s="27"/>
    </row>
    <row r="2518" spans="1:3" x14ac:dyDescent="0.25">
      <c r="A2518" s="5"/>
      <c r="B2518" s="27"/>
      <c r="C2518" t="str">
        <f>CONCATENATE( "    &lt;piechart percentage=",B2508," /&gt;")</f>
        <v xml:space="preserve">    &lt;piechart percentage= /&gt;</v>
      </c>
    </row>
    <row r="2519" spans="1:3" x14ac:dyDescent="0.25">
      <c r="A2519" s="5"/>
      <c r="B2519" s="27"/>
      <c r="C2519" t="str">
        <f>"  &lt;/Genotype&gt;"</f>
        <v xml:space="preserve">  &lt;/Genotype&gt;</v>
      </c>
    </row>
    <row r="2520" spans="1:3" x14ac:dyDescent="0.25">
      <c r="A2520" s="5" t="s">
        <v>45</v>
      </c>
      <c r="B2520" s="27" t="str">
        <f>CONCATENATE("Your ",B2401," gene has no variants. A normal gene is referred to as a ",CHAR(34),"wild-type",CHAR(34)," gene.")</f>
        <v>Your CHRNA3 gene has no variants. A normal gene is referred to as a "wild-type" gene.</v>
      </c>
      <c r="C2520" t="str">
        <f>CONCATENATE("  &lt;Genotype hgvs=",CHAR(34),"wild-type",CHAR(34),"&gt;")</f>
        <v xml:space="preserve">  &lt;Genotype hgvs="wild-type"&gt;</v>
      </c>
    </row>
    <row r="2521" spans="1:3" x14ac:dyDescent="0.25">
      <c r="A2521" s="6" t="s">
        <v>46</v>
      </c>
      <c r="B2521" s="27" t="s">
        <v>217</v>
      </c>
      <c r="C2521" t="s">
        <v>13</v>
      </c>
    </row>
    <row r="2522" spans="1:3" x14ac:dyDescent="0.25">
      <c r="A2522" s="6" t="s">
        <v>42</v>
      </c>
      <c r="B2522" s="27"/>
      <c r="C2522" t="s">
        <v>667</v>
      </c>
    </row>
    <row r="2523" spans="1:3" x14ac:dyDescent="0.25">
      <c r="A2523" s="6"/>
      <c r="B2523" s="27"/>
    </row>
    <row r="2524" spans="1:3" x14ac:dyDescent="0.25">
      <c r="A2524" s="6"/>
      <c r="B2524" s="27"/>
      <c r="C2524" t="str">
        <f>CONCATENATE("    ",B2520)</f>
        <v xml:space="preserve">    Your CHRNA3 gene has no variants. A normal gene is referred to as a "wild-type" gene.</v>
      </c>
    </row>
    <row r="2525" spans="1:3" x14ac:dyDescent="0.25">
      <c r="A2525" s="6"/>
      <c r="B2525" s="27"/>
    </row>
    <row r="2526" spans="1:3" x14ac:dyDescent="0.25">
      <c r="A2526" s="6"/>
      <c r="B2526" s="27"/>
      <c r="C2526" t="s">
        <v>668</v>
      </c>
    </row>
    <row r="2527" spans="1:3" x14ac:dyDescent="0.25">
      <c r="A2527" s="6"/>
      <c r="B2527" s="27"/>
    </row>
    <row r="2528" spans="1:3" x14ac:dyDescent="0.25">
      <c r="A2528" s="6"/>
      <c r="B2528" s="27"/>
      <c r="C2528" t="str">
        <f>CONCATENATE("    ",B2521)</f>
        <v xml:space="preserve">    Your variant is not associated with any loss of function.</v>
      </c>
    </row>
    <row r="2529" spans="1:27" x14ac:dyDescent="0.25">
      <c r="A2529" s="6"/>
      <c r="B2529" s="27"/>
    </row>
    <row r="2530" spans="1:27" x14ac:dyDescent="0.25">
      <c r="A2530" s="6"/>
      <c r="B2530" s="27"/>
      <c r="C2530" t="s">
        <v>669</v>
      </c>
    </row>
    <row r="2531" spans="1:27" x14ac:dyDescent="0.25">
      <c r="A2531" s="5"/>
      <c r="B2531" s="27"/>
    </row>
    <row r="2532" spans="1:27" x14ac:dyDescent="0.25">
      <c r="A2532" s="6"/>
      <c r="B2532" s="27"/>
      <c r="C2532" t="str">
        <f>CONCATENATE( "    &lt;piechart percentage=",B2522," /&gt;")</f>
        <v xml:space="preserve">    &lt;piechart percentage= /&gt;</v>
      </c>
    </row>
    <row r="2533" spans="1:27" x14ac:dyDescent="0.25">
      <c r="A2533" s="6"/>
      <c r="B2533" s="27"/>
      <c r="C2533" t="str">
        <f>"  &lt;/Genotype&gt;"</f>
        <v xml:space="preserve">  &lt;/Genotype&gt;</v>
      </c>
    </row>
    <row r="2534" spans="1:27" x14ac:dyDescent="0.25">
      <c r="A2534" s="6"/>
      <c r="B2534" s="27"/>
      <c r="C2534" t="str">
        <f>"&lt;/GeneAnalysis&gt;"</f>
        <v>&lt;/GeneAnalysis&gt;</v>
      </c>
    </row>
    <row r="2535" spans="1:27" s="33" customFormat="1" x14ac:dyDescent="0.25"/>
    <row r="2536" spans="1:27" s="33" customFormat="1" x14ac:dyDescent="0.25">
      <c r="A2536" s="34"/>
      <c r="B2536" s="32"/>
    </row>
    <row r="2537" spans="1:27" x14ac:dyDescent="0.25">
      <c r="A2537" s="6" t="s">
        <v>4</v>
      </c>
      <c r="B2537" s="27" t="s">
        <v>335</v>
      </c>
      <c r="C2537" t="str">
        <f>CONCATENATE("&lt;GeneAnalysis gene=",CHAR(34),B2537,CHAR(34)," interval=",CHAR(34),B2538,CHAR(34),"&gt; ")</f>
        <v xml:space="preserve">&lt;GeneAnalysis gene="CHRNA3" interval="NC_000015.10:g.78593052_78621295"&gt; </v>
      </c>
      <c r="X2537" s="47"/>
      <c r="Y2537" s="40"/>
      <c r="Z2537" s="48"/>
      <c r="AA2537" s="35"/>
    </row>
    <row r="2538" spans="1:27" x14ac:dyDescent="0.25">
      <c r="A2538" s="6" t="s">
        <v>23</v>
      </c>
      <c r="B2538" s="27" t="s">
        <v>336</v>
      </c>
    </row>
    <row r="2539" spans="1:27" x14ac:dyDescent="0.25">
      <c r="A2539" s="6" t="s">
        <v>24</v>
      </c>
      <c r="B2539" s="27" t="s">
        <v>332</v>
      </c>
      <c r="C2539" t="str">
        <f>CONCATENATE("# What are some common mutations of ",B2537,"?")</f>
        <v># What are some common mutations of CHRNA3?</v>
      </c>
    </row>
    <row r="2540" spans="1:27" x14ac:dyDescent="0.25">
      <c r="A2540" s="6" t="s">
        <v>20</v>
      </c>
      <c r="B2540" s="27" t="s">
        <v>21</v>
      </c>
      <c r="C2540" t="s">
        <v>13</v>
      </c>
    </row>
    <row r="2541" spans="1:27" x14ac:dyDescent="0.25">
      <c r="B2541" s="27"/>
      <c r="C2541" t="str">
        <f>CONCATENATE("There are ",B2539," well-known variants in ",B2537,": ",B2548," and ",B2554,".")</f>
        <v>There are two well-known variants in CHRNA3: [C78606381T](https://www.ncbi.nlm.nih.gov/projects/SNP/snp_ref.cgi?rs=12914385) and [C645T](https://www.ncbi.nlm.nih.gov/clinvar/variation/17503/).</v>
      </c>
    </row>
    <row r="2542" spans="1:27" x14ac:dyDescent="0.25">
      <c r="B2542" s="27"/>
    </row>
    <row r="2543" spans="1:27" x14ac:dyDescent="0.25">
      <c r="A2543" s="6"/>
      <c r="B2543" s="27"/>
      <c r="C2543" t="str">
        <f>CONCATENATE("&lt;# ",B2545," #&gt;")</f>
        <v>&lt;# C78606381T #&gt;</v>
      </c>
    </row>
    <row r="2544" spans="1:27" x14ac:dyDescent="0.25">
      <c r="A2544" s="6" t="s">
        <v>25</v>
      </c>
      <c r="B2544" s="1" t="s">
        <v>337</v>
      </c>
      <c r="C2544" t="str">
        <f>CONCATENATE("  &lt;Variant hgvs=",CHAR(34),B2544,CHAR(34)," name=",CHAR(34),B2545,CHAR(34),"&gt; ")</f>
        <v xml:space="preserve">  &lt;Variant hgvs="NC_000015.10:g.78606381C&gt;T" name="C78606381T"&gt; </v>
      </c>
    </row>
    <row r="2545" spans="1:3" x14ac:dyDescent="0.25">
      <c r="A2545" s="5" t="s">
        <v>26</v>
      </c>
      <c r="B2545" s="30" t="s">
        <v>339</v>
      </c>
    </row>
    <row r="2546" spans="1:3" x14ac:dyDescent="0.25">
      <c r="A2546" s="5" t="s">
        <v>27</v>
      </c>
      <c r="B2546" s="27" t="s">
        <v>207</v>
      </c>
      <c r="C2546" t="str">
        <f>CONCATENATE("    This variant is a change at a specific point in the ",B2537," gene from ",B2546," to ",B2547," resulting in incorrect ",B2540,"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547" spans="1:3" x14ac:dyDescent="0.25">
      <c r="A2547" s="5" t="s">
        <v>28</v>
      </c>
      <c r="B2547" s="27" t="s">
        <v>33</v>
      </c>
      <c r="C2547" t="s">
        <v>13</v>
      </c>
    </row>
    <row r="2548" spans="1:3" x14ac:dyDescent="0.25">
      <c r="A2548" s="5" t="s">
        <v>36</v>
      </c>
      <c r="B2548" s="30" t="s">
        <v>341</v>
      </c>
      <c r="C2548" t="str">
        <f>"  &lt;/Variant&gt;"</f>
        <v xml:space="preserve">  &lt;/Variant&gt;</v>
      </c>
    </row>
    <row r="2549" spans="1:3" x14ac:dyDescent="0.25">
      <c r="B2549" s="27"/>
      <c r="C2549" t="str">
        <f>CONCATENATE("&lt;# ",B2551," #&gt;")</f>
        <v>&lt;# C645T  #&gt;</v>
      </c>
    </row>
    <row r="2550" spans="1:3" x14ac:dyDescent="0.25">
      <c r="A2550" s="6" t="s">
        <v>25</v>
      </c>
      <c r="B2550" s="1" t="s">
        <v>338</v>
      </c>
      <c r="C2550" t="str">
        <f>CONCATENATE("  &lt;Variant hgvs=",CHAR(34),B2550,CHAR(34)," name=",CHAR(34),B2551,CHAR(34),"&gt; ")</f>
        <v xml:space="preserve">  &lt;Variant hgvs="NC_000015.10:g.78601997G&gt;A" name="C645T "&gt; </v>
      </c>
    </row>
    <row r="2551" spans="1:3" x14ac:dyDescent="0.25">
      <c r="A2551" s="5" t="s">
        <v>26</v>
      </c>
      <c r="B2551" s="30" t="s">
        <v>340</v>
      </c>
    </row>
    <row r="2552" spans="1:3" x14ac:dyDescent="0.25">
      <c r="A2552" s="5" t="s">
        <v>27</v>
      </c>
      <c r="B2552" s="27" t="s">
        <v>34</v>
      </c>
      <c r="C2552" t="str">
        <f>CONCATENATE("    This variant is a change at a specific point in the ",B2537," gene from ",B2552," to ",B2553," resulting in incorrect ",B2540,"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553" spans="1:3" x14ac:dyDescent="0.25">
      <c r="A2553" s="5" t="s">
        <v>28</v>
      </c>
      <c r="B2553" s="27" t="s">
        <v>61</v>
      </c>
    </row>
    <row r="2554" spans="1:3" x14ac:dyDescent="0.25">
      <c r="A2554" s="6" t="s">
        <v>36</v>
      </c>
      <c r="B2554" s="30" t="s">
        <v>351</v>
      </c>
      <c r="C2554" t="str">
        <f>"  &lt;/Variant&gt;"</f>
        <v xml:space="preserve">  &lt;/Variant&gt;</v>
      </c>
    </row>
    <row r="2555" spans="1:3" s="33" customFormat="1" x14ac:dyDescent="0.25">
      <c r="A2555" s="31"/>
      <c r="B2555" s="32"/>
    </row>
    <row r="2556" spans="1:3" s="33" customFormat="1" x14ac:dyDescent="0.25">
      <c r="A2556" s="31"/>
      <c r="B2556" s="32"/>
      <c r="C2556" t="str">
        <f>C2543</f>
        <v>&lt;# C78606381T #&gt;</v>
      </c>
    </row>
    <row r="2557" spans="1:3" x14ac:dyDescent="0.25">
      <c r="A2557" s="5" t="s">
        <v>35</v>
      </c>
      <c r="B2557" s="40" t="s">
        <v>342</v>
      </c>
      <c r="C2557" t="str">
        <f>CONCATENATE("  &lt;Genotype hgvs=",CHAR(34),B2557,B2558,";",B2559,CHAR(34)," name=",CHAR(34),B2545,CHAR(34),"&gt; ")</f>
        <v xml:space="preserve">  &lt;Genotype hgvs="NC_000015.10:g.[78606381C&gt;T];[78606381=]" name="C78606381T"&gt; </v>
      </c>
    </row>
    <row r="2558" spans="1:3" x14ac:dyDescent="0.25">
      <c r="A2558" s="5" t="s">
        <v>36</v>
      </c>
      <c r="B2558" s="27" t="s">
        <v>343</v>
      </c>
    </row>
    <row r="2559" spans="1:3" x14ac:dyDescent="0.25">
      <c r="A2559" s="5" t="s">
        <v>27</v>
      </c>
      <c r="B2559" s="27" t="s">
        <v>344</v>
      </c>
      <c r="C2559" t="s">
        <v>667</v>
      </c>
    </row>
    <row r="2560" spans="1:3" x14ac:dyDescent="0.25">
      <c r="A2560" s="5" t="s">
        <v>40</v>
      </c>
      <c r="B2560" s="27" t="str">
        <f>CONCATENATE("People with this variant have one copy of the ",B2548,"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560" t="s">
        <v>13</v>
      </c>
    </row>
    <row r="2561" spans="1:27" x14ac:dyDescent="0.25">
      <c r="A2561" s="6" t="s">
        <v>41</v>
      </c>
      <c r="B2561" s="27" t="s">
        <v>216</v>
      </c>
      <c r="C2561" t="str">
        <f>CONCATENATE("    ",B2560)</f>
        <v xml:space="preserve">    People with this variant have one copy of the [C78606381T](https://www.ncbi.nlm.nih.gov/projects/SNP/snp_ref.cgi?rs=12914385) variant. This substitution of a single nucleotide is known as a missense mutation.</v>
      </c>
    </row>
    <row r="2562" spans="1:27" x14ac:dyDescent="0.25">
      <c r="A2562" s="6" t="s">
        <v>42</v>
      </c>
      <c r="B2562" s="27">
        <v>37.9</v>
      </c>
    </row>
    <row r="2563" spans="1:27" x14ac:dyDescent="0.25">
      <c r="A2563" s="5"/>
      <c r="B2563" s="27"/>
      <c r="C2563" t="s">
        <v>668</v>
      </c>
    </row>
    <row r="2564" spans="1:27" x14ac:dyDescent="0.25">
      <c r="A2564" s="6"/>
      <c r="B2564" s="27"/>
    </row>
    <row r="2565" spans="1:27" x14ac:dyDescent="0.25">
      <c r="A2565" s="6"/>
      <c r="B2565" s="27"/>
      <c r="C2565" t="str">
        <f>CONCATENATE("    ",B2561)</f>
        <v xml:space="preserve">    You are in the Mild Loss of Function category. See below for more information.</v>
      </c>
    </row>
    <row r="2566" spans="1:27" x14ac:dyDescent="0.25">
      <c r="A2566" s="6"/>
      <c r="B2566" s="27"/>
    </row>
    <row r="2567" spans="1:27" x14ac:dyDescent="0.25">
      <c r="A2567" s="6"/>
      <c r="B2567" s="27"/>
      <c r="C2567" t="s">
        <v>669</v>
      </c>
    </row>
    <row r="2568" spans="1:27" x14ac:dyDescent="0.25">
      <c r="A2568" s="5"/>
      <c r="B2568" s="27"/>
    </row>
    <row r="2569" spans="1:27" x14ac:dyDescent="0.25">
      <c r="A2569" s="5"/>
      <c r="B2569" s="27"/>
      <c r="C2569" t="str">
        <f>CONCATENATE( "    &lt;piechart percentage=",B2562," /&gt;")</f>
        <v xml:space="preserve">    &lt;piechart percentage=37.9 /&gt;</v>
      </c>
    </row>
    <row r="2570" spans="1:27" x14ac:dyDescent="0.25">
      <c r="A2570" s="5"/>
      <c r="B2570" s="27"/>
      <c r="C2570" t="str">
        <f>"  &lt;/Genotype&gt;"</f>
        <v xml:space="preserve">  &lt;/Genotype&gt;</v>
      </c>
    </row>
    <row r="2571" spans="1:27" x14ac:dyDescent="0.25">
      <c r="A2571" s="5" t="s">
        <v>43</v>
      </c>
      <c r="B2571" s="27" t="s">
        <v>345</v>
      </c>
      <c r="C2571" t="str">
        <f>CONCATENATE("  &lt;Genotype hgvs=",CHAR(34),B2557,B2558,";",B2558,CHAR(34)," name=",CHAR(34),B2545,CHAR(34),"&gt; ")</f>
        <v xml:space="preserve">  &lt;Genotype hgvs="NC_000015.10:g.[78606381C&gt;T];[78606381C&gt;T]" name="C78606381T"&gt; </v>
      </c>
    </row>
    <row r="2572" spans="1:27" x14ac:dyDescent="0.25">
      <c r="A2572" s="6" t="s">
        <v>44</v>
      </c>
      <c r="B2572" s="27" t="s">
        <v>191</v>
      </c>
      <c r="C2572" t="s">
        <v>13</v>
      </c>
    </row>
    <row r="2573" spans="1:27" x14ac:dyDescent="0.25">
      <c r="A2573" s="6" t="s">
        <v>42</v>
      </c>
      <c r="B2573" s="27">
        <v>15.9</v>
      </c>
      <c r="C2573" t="s">
        <v>667</v>
      </c>
    </row>
    <row r="2574" spans="1:27" x14ac:dyDescent="0.25">
      <c r="A2574" s="6"/>
      <c r="B2574" s="27"/>
    </row>
    <row r="2575" spans="1:27" x14ac:dyDescent="0.25">
      <c r="A2575" s="5"/>
      <c r="B2575" s="27"/>
      <c r="C2575" t="str">
        <f>CONCATENATE("    ",B2571)</f>
        <v xml:space="preserve">    People with this variant have two copies of the [C78606381T](https://www.ncbi.nlm.nih.gov/projects/SNP/snp_ref.cgi?rs=12914385) variant. This substitution of a single nucleotide is known as a missense mutation.
</v>
      </c>
      <c r="X2575" s="49"/>
      <c r="Y2575" s="43"/>
      <c r="Z2575" s="50"/>
      <c r="AA2575" s="49"/>
    </row>
    <row r="2576" spans="1:27" x14ac:dyDescent="0.25">
      <c r="A2576" s="6"/>
      <c r="B2576" s="27"/>
      <c r="W2576" s="52"/>
      <c r="X2576" s="53"/>
      <c r="Y2576" s="53"/>
      <c r="Z2576" s="47"/>
      <c r="AA2576" s="49"/>
    </row>
    <row r="2577" spans="1:27" x14ac:dyDescent="0.25">
      <c r="A2577" s="6"/>
      <c r="B2577" s="27"/>
      <c r="C2577" t="s">
        <v>668</v>
      </c>
      <c r="X2577" s="49"/>
      <c r="Y2577" s="47"/>
      <c r="Z2577" s="50"/>
      <c r="AA2577" s="49"/>
    </row>
    <row r="2578" spans="1:27" x14ac:dyDescent="0.25">
      <c r="A2578" s="6"/>
      <c r="B2578" s="27"/>
      <c r="X2578" s="49"/>
      <c r="Y2578" s="47"/>
      <c r="Z2578" s="50"/>
      <c r="AA2578" s="49"/>
    </row>
    <row r="2579" spans="1:27" x14ac:dyDescent="0.25">
      <c r="A2579" s="6"/>
      <c r="B2579" s="27"/>
      <c r="C2579" t="str">
        <f>CONCATENATE("    ",B2572)</f>
        <v xml:space="preserve">    You are in the Moderate Loss of Function category. See below for more information.</v>
      </c>
      <c r="X2579" s="49"/>
      <c r="Y2579" s="47"/>
      <c r="Z2579" s="50"/>
      <c r="AA2579" s="49"/>
    </row>
    <row r="2580" spans="1:27" x14ac:dyDescent="0.25">
      <c r="A2580" s="6"/>
      <c r="B2580" s="27"/>
      <c r="X2580" s="49"/>
      <c r="Y2580" s="50"/>
      <c r="Z2580" s="50"/>
      <c r="AA2580" s="49"/>
    </row>
    <row r="2581" spans="1:27" x14ac:dyDescent="0.25">
      <c r="A2581" s="5"/>
      <c r="B2581" s="27"/>
      <c r="C2581" t="s">
        <v>669</v>
      </c>
      <c r="X2581" s="50"/>
      <c r="Y2581" s="50"/>
      <c r="Z2581" s="50"/>
      <c r="AA2581" s="50"/>
    </row>
    <row r="2582" spans="1:27" x14ac:dyDescent="0.25">
      <c r="A2582" s="5"/>
      <c r="B2582" s="27"/>
      <c r="W2582" s="33"/>
      <c r="X2582" s="49"/>
      <c r="Y2582" s="47"/>
      <c r="Z2582" s="47"/>
      <c r="AA2582" s="49"/>
    </row>
    <row r="2583" spans="1:27" x14ac:dyDescent="0.25">
      <c r="A2583" s="5"/>
      <c r="B2583" s="27"/>
      <c r="C2583" t="str">
        <f>CONCATENATE( "    &lt;piechart percentage=",B2573," /&gt;")</f>
        <v xml:space="preserve">    &lt;piechart percentage=15.9 /&gt;</v>
      </c>
      <c r="X2583" s="49"/>
      <c r="Y2583" s="49"/>
      <c r="Z2583" s="50"/>
      <c r="AA2583" s="50"/>
    </row>
    <row r="2584" spans="1:27" x14ac:dyDescent="0.25">
      <c r="A2584" s="5"/>
      <c r="B2584" s="27"/>
      <c r="C2584" t="str">
        <f>"  &lt;/Genotype&gt;"</f>
        <v xml:space="preserve">  &lt;/Genotype&gt;</v>
      </c>
      <c r="X2584" s="49"/>
      <c r="Y2584" s="1"/>
      <c r="Z2584" s="49"/>
      <c r="AA2584" s="49"/>
    </row>
    <row r="2585" spans="1:27" x14ac:dyDescent="0.25">
      <c r="A2585" s="5" t="s">
        <v>45</v>
      </c>
      <c r="B2585" s="27" t="str">
        <f>CONCATENATE("Your ",B2537," gene has no variants. A normal gene is referred to as a ",CHAR(34),"wild-type",CHAR(34)," gene.")</f>
        <v>Your CHRNA3 gene has no variants. A normal gene is referred to as a "wild-type" gene.</v>
      </c>
      <c r="C2585" t="str">
        <f>CONCATENATE("  &lt;Genotype hgvs=",CHAR(34),B2557,B2559,";",B2559,CHAR(34)," name=",CHAR(34),B2545,CHAR(34),"&gt; ")</f>
        <v xml:space="preserve">  &lt;Genotype hgvs="NC_000015.10:g.[78606381=];[78606381=]" name="C78606381T"&gt; </v>
      </c>
      <c r="X2585" s="49"/>
      <c r="Y2585" s="1"/>
      <c r="Z2585" s="49"/>
      <c r="AA2585" s="49"/>
    </row>
    <row r="2586" spans="1:27" x14ac:dyDescent="0.25">
      <c r="A2586" s="6" t="s">
        <v>46</v>
      </c>
      <c r="B2586" s="27" t="s">
        <v>147</v>
      </c>
      <c r="C2586" t="s">
        <v>13</v>
      </c>
      <c r="X2586" s="49"/>
      <c r="Y2586" s="49"/>
      <c r="Z2586" s="49"/>
      <c r="AA2586" s="49"/>
    </row>
    <row r="2587" spans="1:27" x14ac:dyDescent="0.25">
      <c r="A2587" s="6" t="s">
        <v>42</v>
      </c>
      <c r="B2587" s="27">
        <v>46.2</v>
      </c>
      <c r="C2587" t="s">
        <v>667</v>
      </c>
      <c r="X2587" s="49"/>
      <c r="Y2587" s="49"/>
      <c r="Z2587" s="49"/>
      <c r="AA2587" s="49"/>
    </row>
    <row r="2588" spans="1:27" x14ac:dyDescent="0.25">
      <c r="A2588" s="5"/>
      <c r="B2588" s="27"/>
      <c r="X2588" s="49"/>
      <c r="Y2588" s="49"/>
      <c r="Z2588" s="49"/>
      <c r="AA2588" s="49"/>
    </row>
    <row r="2589" spans="1:27" x14ac:dyDescent="0.25">
      <c r="A2589" s="6"/>
      <c r="B2589" s="27"/>
      <c r="C2589" t="str">
        <f>CONCATENATE("    ",B2585)</f>
        <v xml:space="preserve">    Your CHRNA3 gene has no variants. A normal gene is referred to as a "wild-type" gene.</v>
      </c>
      <c r="X2589" s="49"/>
      <c r="Y2589" s="49"/>
      <c r="Z2589" s="49"/>
      <c r="AA2589" s="49"/>
    </row>
    <row r="2590" spans="1:27" x14ac:dyDescent="0.25">
      <c r="A2590" s="6"/>
      <c r="B2590" s="27"/>
      <c r="X2590" s="50"/>
      <c r="Y2590" s="50"/>
      <c r="Z2590" s="50"/>
      <c r="AA2590" s="50"/>
    </row>
    <row r="2591" spans="1:27" x14ac:dyDescent="0.25">
      <c r="A2591" s="6"/>
      <c r="B2591" s="27"/>
      <c r="C2591" t="s">
        <v>668</v>
      </c>
      <c r="X2591" s="49"/>
      <c r="Y2591" s="49"/>
      <c r="Z2591" s="49"/>
      <c r="AA2591" s="49"/>
    </row>
    <row r="2592" spans="1:27" x14ac:dyDescent="0.25">
      <c r="A2592" s="6"/>
      <c r="B2592" s="27"/>
      <c r="X2592" s="49"/>
      <c r="Y2592" s="49"/>
      <c r="Z2592" s="49"/>
      <c r="AA2592" s="49"/>
    </row>
    <row r="2593" spans="1:27" x14ac:dyDescent="0.25">
      <c r="A2593" s="6"/>
      <c r="B2593" s="27"/>
      <c r="C2593" t="str">
        <f>CONCATENATE("    ",B2586)</f>
        <v xml:space="preserve">    This variant is not associated with increased risk.</v>
      </c>
      <c r="X2593" s="49"/>
      <c r="Y2593" s="49"/>
      <c r="Z2593" s="49"/>
      <c r="AA2593" s="49"/>
    </row>
    <row r="2594" spans="1:27" x14ac:dyDescent="0.25">
      <c r="A2594" s="5"/>
      <c r="B2594" s="27"/>
      <c r="X2594" s="49"/>
      <c r="Y2594" s="49"/>
      <c r="Z2594" s="49"/>
      <c r="AA2594" s="49"/>
    </row>
    <row r="2595" spans="1:27" x14ac:dyDescent="0.25">
      <c r="A2595" s="5"/>
      <c r="B2595" s="27"/>
      <c r="C2595" t="s">
        <v>669</v>
      </c>
      <c r="X2595" s="49"/>
      <c r="Y2595" s="49"/>
      <c r="Z2595" s="49"/>
      <c r="AA2595" s="49"/>
    </row>
    <row r="2596" spans="1:27" x14ac:dyDescent="0.25">
      <c r="A2596" s="5"/>
      <c r="B2596" s="27"/>
      <c r="X2596" s="49"/>
      <c r="Y2596" s="1"/>
      <c r="Z2596" s="49"/>
      <c r="AA2596" s="49"/>
    </row>
    <row r="2597" spans="1:27" x14ac:dyDescent="0.25">
      <c r="A2597" s="5"/>
      <c r="B2597" s="27"/>
      <c r="C2597" t="str">
        <f>CONCATENATE( "    &lt;piechart percentage=",B2587," /&gt;")</f>
        <v xml:space="preserve">    &lt;piechart percentage=46.2 /&gt;</v>
      </c>
      <c r="X2597" s="50"/>
      <c r="Y2597" s="50"/>
      <c r="Z2597" s="50"/>
      <c r="AA2597" s="50"/>
    </row>
    <row r="2598" spans="1:27" x14ac:dyDescent="0.25">
      <c r="A2598" s="5"/>
      <c r="B2598" s="27"/>
      <c r="C2598" t="str">
        <f>"  &lt;/Genotype&gt;"</f>
        <v xml:space="preserve">  &lt;/Genotype&gt;</v>
      </c>
      <c r="X2598" s="49"/>
      <c r="Y2598" s="49"/>
      <c r="Z2598" s="49"/>
      <c r="AA2598" s="49"/>
    </row>
    <row r="2599" spans="1:27" x14ac:dyDescent="0.25">
      <c r="A2599" s="5"/>
      <c r="B2599" s="27"/>
      <c r="C2599" t="str">
        <f>C2549</f>
        <v>&lt;# C645T  #&gt;</v>
      </c>
    </row>
    <row r="2600" spans="1:27" x14ac:dyDescent="0.25">
      <c r="A2600" s="5" t="s">
        <v>35</v>
      </c>
      <c r="B2600" s="1" t="s">
        <v>235</v>
      </c>
      <c r="C2600" t="str">
        <f>CONCATENATE("  &lt;Genotype hgvs=",CHAR(34),B2600,B2601,";",B2602,CHAR(34)," name=",CHAR(34),B2551,CHAR(34),"&gt; ")</f>
        <v xml:space="preserve">  &lt;Genotype hgvs="NC_000017.11:g.[30237328T&gt;C];[30237328=]" name="C645T "&gt; </v>
      </c>
    </row>
    <row r="2601" spans="1:27" x14ac:dyDescent="0.25">
      <c r="A2601" s="5" t="s">
        <v>36</v>
      </c>
      <c r="B2601" s="27" t="s">
        <v>255</v>
      </c>
    </row>
    <row r="2602" spans="1:27" x14ac:dyDescent="0.25">
      <c r="A2602" s="5" t="s">
        <v>27</v>
      </c>
      <c r="B2602" s="27" t="s">
        <v>256</v>
      </c>
      <c r="C2602" t="s">
        <v>667</v>
      </c>
    </row>
    <row r="2603" spans="1:27" x14ac:dyDescent="0.25">
      <c r="A2603" s="5" t="s">
        <v>40</v>
      </c>
      <c r="B2603" s="27" t="str">
        <f>CONCATENATE("People with this variant have one copy of the ",B2554," variant. This substitution of a single nucleotide is known as a missense mutation.")</f>
        <v>People with this variant have one copy of the [C645T](https://www.ncbi.nlm.nih.gov/clinvar/variation/17503/) variant. This substitution of a single nucleotide is known as a missense mutation.</v>
      </c>
      <c r="C2603" t="s">
        <v>13</v>
      </c>
    </row>
    <row r="2604" spans="1:27" x14ac:dyDescent="0.25">
      <c r="A2604" s="6" t="s">
        <v>41</v>
      </c>
      <c r="B2604" s="27" t="s">
        <v>216</v>
      </c>
      <c r="C2604" t="str">
        <f>CONCATENATE("    ",B2603)</f>
        <v xml:space="preserve">    People with this variant have one copy of the [C645T](https://www.ncbi.nlm.nih.gov/clinvar/variation/17503/) variant. This substitution of a single nucleotide is known as a missense mutation.</v>
      </c>
    </row>
    <row r="2605" spans="1:27" x14ac:dyDescent="0.25">
      <c r="A2605" s="6" t="s">
        <v>42</v>
      </c>
      <c r="B2605" s="27">
        <v>39.700000000000003</v>
      </c>
    </row>
    <row r="2606" spans="1:27" x14ac:dyDescent="0.25">
      <c r="A2606" s="5"/>
      <c r="B2606" s="27"/>
      <c r="C2606" t="s">
        <v>668</v>
      </c>
    </row>
    <row r="2607" spans="1:27" x14ac:dyDescent="0.25">
      <c r="A2607" s="6"/>
      <c r="B2607" s="27"/>
    </row>
    <row r="2608" spans="1:27" x14ac:dyDescent="0.25">
      <c r="A2608" s="6"/>
      <c r="B2608" s="27"/>
      <c r="C2608" t="str">
        <f>CONCATENATE("    ",B2604)</f>
        <v xml:space="preserve">    You are in the Mild Loss of Function category. See below for more information.</v>
      </c>
    </row>
    <row r="2609" spans="1:3" x14ac:dyDescent="0.25">
      <c r="A2609" s="6"/>
      <c r="B2609" s="27"/>
    </row>
    <row r="2610" spans="1:3" x14ac:dyDescent="0.25">
      <c r="A2610" s="6"/>
      <c r="B2610" s="27"/>
      <c r="C2610" t="s">
        <v>669</v>
      </c>
    </row>
    <row r="2611" spans="1:3" x14ac:dyDescent="0.25">
      <c r="A2611" s="5"/>
      <c r="B2611" s="27"/>
    </row>
    <row r="2612" spans="1:3" x14ac:dyDescent="0.25">
      <c r="A2612" s="5"/>
      <c r="B2612" s="27"/>
      <c r="C2612" t="str">
        <f>CONCATENATE( "    &lt;piechart percentage=",B2605," /&gt;")</f>
        <v xml:space="preserve">    &lt;piechart percentage=39.7 /&gt;</v>
      </c>
    </row>
    <row r="2613" spans="1:3" x14ac:dyDescent="0.25">
      <c r="A2613" s="5"/>
      <c r="B2613" s="27"/>
      <c r="C2613" t="str">
        <f>"  &lt;/Genotype&gt;"</f>
        <v xml:space="preserve">  &lt;/Genotype&gt;</v>
      </c>
    </row>
    <row r="2614" spans="1:3" x14ac:dyDescent="0.25">
      <c r="A2614" s="5" t="s">
        <v>43</v>
      </c>
      <c r="B2614" s="27" t="str">
        <f>CONCATENATE("People with this variant have two copies of the ",B2554," variant. This substitution of a single nucleotide is known as a missense mutation.")</f>
        <v>People with this variant have two copies of the [C645T](https://www.ncbi.nlm.nih.gov/clinvar/variation/17503/) variant. This substitution of a single nucleotide is known as a missense mutation.</v>
      </c>
      <c r="C2614" t="str">
        <f>CONCATENATE("  &lt;Genotype hgvs=",CHAR(34),B2600,B2601,";",B2601,CHAR(34)," name=",CHAR(34),B2551,CHAR(34),"&gt; ")</f>
        <v xml:space="preserve">  &lt;Genotype hgvs="NC_000017.11:g.[30237328T&gt;C];[30237328T&gt;C]" name="C645T "&gt; </v>
      </c>
    </row>
    <row r="2615" spans="1:3" x14ac:dyDescent="0.25">
      <c r="A2615" s="6" t="s">
        <v>44</v>
      </c>
      <c r="B2615" s="27" t="s">
        <v>191</v>
      </c>
      <c r="C2615" t="s">
        <v>13</v>
      </c>
    </row>
    <row r="2616" spans="1:3" x14ac:dyDescent="0.25">
      <c r="A2616" s="6" t="s">
        <v>42</v>
      </c>
      <c r="B2616" s="27">
        <v>42.9</v>
      </c>
      <c r="C2616" t="s">
        <v>667</v>
      </c>
    </row>
    <row r="2617" spans="1:3" x14ac:dyDescent="0.25">
      <c r="A2617" s="6"/>
      <c r="B2617" s="27"/>
    </row>
    <row r="2618" spans="1:3" x14ac:dyDescent="0.25">
      <c r="A2618" s="5"/>
      <c r="B2618" s="27"/>
      <c r="C2618" t="str">
        <f>CONCATENATE("    ",B2614)</f>
        <v xml:space="preserve">    People with this variant have two copies of the [C645T](https://www.ncbi.nlm.nih.gov/clinvar/variation/17503/) variant. This substitution of a single nucleotide is known as a missense mutation.</v>
      </c>
    </row>
    <row r="2619" spans="1:3" x14ac:dyDescent="0.25">
      <c r="A2619" s="6"/>
      <c r="B2619" s="27"/>
    </row>
    <row r="2620" spans="1:3" x14ac:dyDescent="0.25">
      <c r="A2620" s="6"/>
      <c r="B2620" s="27"/>
      <c r="C2620" t="s">
        <v>668</v>
      </c>
    </row>
    <row r="2621" spans="1:3" x14ac:dyDescent="0.25">
      <c r="A2621" s="6"/>
      <c r="B2621" s="27"/>
    </row>
    <row r="2622" spans="1:3" x14ac:dyDescent="0.25">
      <c r="A2622" s="6"/>
      <c r="B2622" s="27"/>
      <c r="C2622" t="str">
        <f>CONCATENATE("    ",B2615)</f>
        <v xml:space="preserve">    You are in the Moderate Loss of Function category. See below for more information.</v>
      </c>
    </row>
    <row r="2623" spans="1:3" x14ac:dyDescent="0.25">
      <c r="A2623" s="6"/>
      <c r="B2623" s="27"/>
    </row>
    <row r="2624" spans="1:3" x14ac:dyDescent="0.25">
      <c r="A2624" s="5"/>
      <c r="B2624" s="27"/>
      <c r="C2624" t="s">
        <v>669</v>
      </c>
    </row>
    <row r="2625" spans="1:3" x14ac:dyDescent="0.25">
      <c r="A2625" s="5"/>
      <c r="B2625" s="27"/>
    </row>
    <row r="2626" spans="1:3" x14ac:dyDescent="0.25">
      <c r="A2626" s="5"/>
      <c r="B2626" s="27"/>
      <c r="C2626" t="str">
        <f>CONCATENATE( "    &lt;piechart percentage=",B2616," /&gt;")</f>
        <v xml:space="preserve">    &lt;piechart percentage=42.9 /&gt;</v>
      </c>
    </row>
    <row r="2627" spans="1:3" x14ac:dyDescent="0.25">
      <c r="A2627" s="5"/>
      <c r="B2627" s="27"/>
      <c r="C2627" t="str">
        <f>"  &lt;/Genotype&gt;"</f>
        <v xml:space="preserve">  &lt;/Genotype&gt;</v>
      </c>
    </row>
    <row r="2628" spans="1:3" x14ac:dyDescent="0.25">
      <c r="A2628" s="5" t="s">
        <v>45</v>
      </c>
      <c r="B2628" s="27" t="str">
        <f>CONCATENATE("Your ",B2537," gene has no variants. A normal gene is referred to as a ",CHAR(34),"wild-type",CHAR(34)," gene.")</f>
        <v>Your CHRNA3 gene has no variants. A normal gene is referred to as a "wild-type" gene.</v>
      </c>
      <c r="C2628" t="str">
        <f>CONCATENATE("  &lt;Genotype hgvs=",CHAR(34),B2600,B2602,";",B2602,CHAR(34)," name=",CHAR(34),B2551,CHAR(34),"&gt; ")</f>
        <v xml:space="preserve">  &lt;Genotype hgvs="NC_000017.11:g.[30237328=];[30237328=]" name="C645T "&gt; </v>
      </c>
    </row>
    <row r="2629" spans="1:3" x14ac:dyDescent="0.25">
      <c r="A2629" s="6" t="s">
        <v>46</v>
      </c>
      <c r="B2629" s="27" t="s">
        <v>147</v>
      </c>
      <c r="C2629" t="s">
        <v>13</v>
      </c>
    </row>
    <row r="2630" spans="1:3" x14ac:dyDescent="0.25">
      <c r="A2630" s="6" t="s">
        <v>42</v>
      </c>
      <c r="B2630" s="27">
        <v>17.399999999999999</v>
      </c>
      <c r="C2630" t="s">
        <v>667</v>
      </c>
    </row>
    <row r="2631" spans="1:3" x14ac:dyDescent="0.25">
      <c r="A2631" s="5"/>
      <c r="B2631" s="27"/>
    </row>
    <row r="2632" spans="1:3" x14ac:dyDescent="0.25">
      <c r="A2632" s="6"/>
      <c r="B2632" s="27"/>
      <c r="C2632" t="str">
        <f>CONCATENATE("    ",B2628)</f>
        <v xml:space="preserve">    Your CHRNA3 gene has no variants. A normal gene is referred to as a "wild-type" gene.</v>
      </c>
    </row>
    <row r="2633" spans="1:3" x14ac:dyDescent="0.25">
      <c r="A2633" s="6"/>
      <c r="B2633" s="27"/>
    </row>
    <row r="2634" spans="1:3" x14ac:dyDescent="0.25">
      <c r="A2634" s="6"/>
      <c r="B2634" s="27"/>
      <c r="C2634" t="s">
        <v>668</v>
      </c>
    </row>
    <row r="2635" spans="1:3" x14ac:dyDescent="0.25">
      <c r="A2635" s="6"/>
      <c r="B2635" s="27"/>
    </row>
    <row r="2636" spans="1:3" x14ac:dyDescent="0.25">
      <c r="A2636" s="6"/>
      <c r="B2636" s="27"/>
      <c r="C2636" t="str">
        <f>CONCATENATE("    ",B2629)</f>
        <v xml:space="preserve">    This variant is not associated with increased risk.</v>
      </c>
    </row>
    <row r="2637" spans="1:3" x14ac:dyDescent="0.25">
      <c r="A2637" s="5"/>
      <c r="B2637" s="27"/>
    </row>
    <row r="2638" spans="1:3" x14ac:dyDescent="0.25">
      <c r="A2638" s="5"/>
      <c r="B2638" s="27"/>
      <c r="C2638" t="s">
        <v>669</v>
      </c>
    </row>
    <row r="2639" spans="1:3" x14ac:dyDescent="0.25">
      <c r="A2639" s="5"/>
      <c r="B2639" s="27"/>
    </row>
    <row r="2640" spans="1:3" x14ac:dyDescent="0.25">
      <c r="A2640" s="5"/>
      <c r="B2640" s="27"/>
      <c r="C2640" t="str">
        <f>CONCATENATE( "    &lt;piechart percentage=",B2630," /&gt;")</f>
        <v xml:space="preserve">    &lt;piechart percentage=17.4 /&gt;</v>
      </c>
    </row>
    <row r="2641" spans="1:3" x14ac:dyDescent="0.25">
      <c r="A2641" s="5"/>
      <c r="B2641" s="27"/>
      <c r="C2641" t="str">
        <f>"  &lt;/Genotype&gt;"</f>
        <v xml:space="preserve">  &lt;/Genotype&gt;</v>
      </c>
    </row>
    <row r="2642" spans="1:3" x14ac:dyDescent="0.25">
      <c r="A2642" s="5" t="s">
        <v>47</v>
      </c>
      <c r="B2642" s="27" t="str">
        <f>CONCATENATE("Your ",B2537," gene has an unknown variant.")</f>
        <v>Your CHRNA3 gene has an unknown variant.</v>
      </c>
      <c r="C2642" t="str">
        <f>CONCATENATE("  &lt;Genotype hgvs=",CHAR(34),"unknown",CHAR(34),"&gt; ")</f>
        <v xml:space="preserve">  &lt;Genotype hgvs="unknown"&gt; </v>
      </c>
    </row>
    <row r="2643" spans="1:3" x14ac:dyDescent="0.25">
      <c r="A2643" s="6" t="s">
        <v>47</v>
      </c>
      <c r="B2643" s="27" t="s">
        <v>149</v>
      </c>
      <c r="C2643" t="s">
        <v>13</v>
      </c>
    </row>
    <row r="2644" spans="1:3" x14ac:dyDescent="0.25">
      <c r="A2644" s="6" t="s">
        <v>42</v>
      </c>
      <c r="B2644" s="27"/>
      <c r="C2644" t="s">
        <v>667</v>
      </c>
    </row>
    <row r="2645" spans="1:3" x14ac:dyDescent="0.25">
      <c r="A2645" s="6"/>
      <c r="B2645" s="27"/>
    </row>
    <row r="2646" spans="1:3" x14ac:dyDescent="0.25">
      <c r="A2646" s="6"/>
      <c r="B2646" s="27"/>
      <c r="C2646" t="str">
        <f>CONCATENATE("    ",B2642)</f>
        <v xml:space="preserve">    Your CHRNA3 gene has an unknown variant.</v>
      </c>
    </row>
    <row r="2647" spans="1:3" x14ac:dyDescent="0.25">
      <c r="A2647" s="6"/>
      <c r="B2647" s="27"/>
    </row>
    <row r="2648" spans="1:3" x14ac:dyDescent="0.25">
      <c r="A2648" s="6"/>
      <c r="B2648" s="27"/>
      <c r="C2648" t="s">
        <v>668</v>
      </c>
    </row>
    <row r="2649" spans="1:3" x14ac:dyDescent="0.25">
      <c r="A2649" s="6"/>
      <c r="B2649" s="27"/>
    </row>
    <row r="2650" spans="1:3" x14ac:dyDescent="0.25">
      <c r="A2650" s="5"/>
      <c r="B2650" s="27"/>
      <c r="C2650" t="str">
        <f>CONCATENATE("    ",B2643)</f>
        <v xml:space="preserve">    The effect is unknown.</v>
      </c>
    </row>
    <row r="2651" spans="1:3" x14ac:dyDescent="0.25">
      <c r="A2651" s="6"/>
      <c r="B2651" s="27"/>
    </row>
    <row r="2652" spans="1:3" x14ac:dyDescent="0.25">
      <c r="A2652" s="5"/>
      <c r="B2652" s="27"/>
      <c r="C2652" t="s">
        <v>669</v>
      </c>
    </row>
    <row r="2653" spans="1:3" x14ac:dyDescent="0.25">
      <c r="A2653" s="5"/>
      <c r="B2653" s="27"/>
    </row>
    <row r="2654" spans="1:3" x14ac:dyDescent="0.25">
      <c r="A2654" s="5"/>
      <c r="B2654" s="27"/>
      <c r="C2654" t="str">
        <f>CONCATENATE( "    &lt;piechart percentage=",B2644," /&gt;")</f>
        <v xml:space="preserve">    &lt;piechart percentage= /&gt;</v>
      </c>
    </row>
    <row r="2655" spans="1:3" x14ac:dyDescent="0.25">
      <c r="A2655" s="5"/>
      <c r="B2655" s="27"/>
      <c r="C2655" t="str">
        <f>"  &lt;/Genotype&gt;"</f>
        <v xml:space="preserve">  &lt;/Genotype&gt;</v>
      </c>
    </row>
    <row r="2656" spans="1:3" x14ac:dyDescent="0.25">
      <c r="A2656" s="5" t="s">
        <v>45</v>
      </c>
      <c r="B2656" s="27" t="str">
        <f>CONCATENATE("Your ",B2537," gene has no variants. A normal gene is referred to as a ",CHAR(34),"wild-type",CHAR(34)," gene.")</f>
        <v>Your CHRNA3 gene has no variants. A normal gene is referred to as a "wild-type" gene.</v>
      </c>
      <c r="C2656" t="str">
        <f>CONCATENATE("  &lt;Genotype hgvs=",CHAR(34),"wild-type",CHAR(34),"&gt;")</f>
        <v xml:space="preserve">  &lt;Genotype hgvs="wild-type"&gt;</v>
      </c>
    </row>
    <row r="2657" spans="1:3" x14ac:dyDescent="0.25">
      <c r="A2657" s="6" t="s">
        <v>46</v>
      </c>
      <c r="B2657" s="27" t="s">
        <v>217</v>
      </c>
      <c r="C2657" t="s">
        <v>13</v>
      </c>
    </row>
    <row r="2658" spans="1:3" x14ac:dyDescent="0.25">
      <c r="A2658" s="6" t="s">
        <v>42</v>
      </c>
      <c r="B2658" s="27"/>
      <c r="C2658" t="s">
        <v>667</v>
      </c>
    </row>
    <row r="2659" spans="1:3" x14ac:dyDescent="0.25">
      <c r="A2659" s="6"/>
      <c r="B2659" s="27"/>
    </row>
    <row r="2660" spans="1:3" x14ac:dyDescent="0.25">
      <c r="A2660" s="6"/>
      <c r="B2660" s="27"/>
      <c r="C2660" t="str">
        <f>CONCATENATE("    ",B2656)</f>
        <v xml:space="preserve">    Your CHRNA3 gene has no variants. A normal gene is referred to as a "wild-type" gene.</v>
      </c>
    </row>
    <row r="2661" spans="1:3" x14ac:dyDescent="0.25">
      <c r="A2661" s="6"/>
      <c r="B2661" s="27"/>
    </row>
    <row r="2662" spans="1:3" x14ac:dyDescent="0.25">
      <c r="A2662" s="6"/>
      <c r="B2662" s="27"/>
      <c r="C2662" t="s">
        <v>668</v>
      </c>
    </row>
    <row r="2663" spans="1:3" x14ac:dyDescent="0.25">
      <c r="A2663" s="6"/>
      <c r="B2663" s="27"/>
    </row>
    <row r="2664" spans="1:3" x14ac:dyDescent="0.25">
      <c r="A2664" s="6"/>
      <c r="B2664" s="27"/>
      <c r="C2664" t="str">
        <f>CONCATENATE("    ",B2657)</f>
        <v xml:space="preserve">    Your variant is not associated with any loss of function.</v>
      </c>
    </row>
    <row r="2665" spans="1:3" x14ac:dyDescent="0.25">
      <c r="A2665" s="6"/>
      <c r="B2665" s="27"/>
    </row>
    <row r="2666" spans="1:3" x14ac:dyDescent="0.25">
      <c r="A2666" s="6"/>
      <c r="B2666" s="27"/>
      <c r="C2666" t="s">
        <v>669</v>
      </c>
    </row>
    <row r="2667" spans="1:3" x14ac:dyDescent="0.25">
      <c r="A2667" s="5"/>
      <c r="B2667" s="27"/>
    </row>
    <row r="2668" spans="1:3" x14ac:dyDescent="0.25">
      <c r="A2668" s="6"/>
      <c r="B2668" s="27"/>
      <c r="C2668" t="str">
        <f>CONCATENATE( "    &lt;piechart percentage=",B2658," /&gt;")</f>
        <v xml:space="preserve">    &lt;piechart percentage= /&gt;</v>
      </c>
    </row>
    <row r="2669" spans="1:3" x14ac:dyDescent="0.25">
      <c r="A2669" s="6"/>
      <c r="B2669" s="27"/>
      <c r="C2669" t="str">
        <f>"  &lt;/Genotype&gt;"</f>
        <v xml:space="preserve">  &lt;/Genotype&gt;</v>
      </c>
    </row>
    <row r="2670" spans="1:3" x14ac:dyDescent="0.25">
      <c r="A2670" s="6"/>
      <c r="B2670" s="27"/>
      <c r="C2670" t="str">
        <f>"&lt;/GeneAnalysis&gt;"</f>
        <v>&lt;/GeneAnalysis&gt;</v>
      </c>
    </row>
    <row r="2671" spans="1:3" s="33" customFormat="1" x14ac:dyDescent="0.25"/>
  </sheetData>
  <sortState ref="W2539:AA2598">
    <sortCondition ref="W2538"/>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D98E-91B2-4D4C-AE55-15953AD88817}">
  <dimension ref="A1:I23"/>
  <sheetViews>
    <sheetView workbookViewId="0">
      <selection activeCell="D5" sqref="D5"/>
    </sheetView>
  </sheetViews>
  <sheetFormatPr defaultRowHeight="15" x14ac:dyDescent="0.25"/>
  <cols>
    <col min="3" max="3" width="15.28515625" customWidth="1"/>
    <col min="5" max="5" width="23.140625" customWidth="1"/>
  </cols>
  <sheetData>
    <row r="1" spans="1:9" ht="25.5" x14ac:dyDescent="0.25">
      <c r="A1" s="21">
        <v>12</v>
      </c>
      <c r="B1" s="22" t="s">
        <v>89</v>
      </c>
      <c r="C1" s="23" t="s">
        <v>88</v>
      </c>
      <c r="D1" s="25" t="s">
        <v>64</v>
      </c>
      <c r="E1" s="22"/>
      <c r="F1" s="22"/>
      <c r="G1" s="22"/>
      <c r="H1" s="22"/>
      <c r="I1" s="22"/>
    </row>
    <row r="2" spans="1:9" ht="25.5" x14ac:dyDescent="0.25">
      <c r="A2" s="21">
        <v>14</v>
      </c>
      <c r="B2" s="22" t="s">
        <v>97</v>
      </c>
      <c r="C2" s="23" t="s">
        <v>88</v>
      </c>
      <c r="D2" s="25" t="s">
        <v>68</v>
      </c>
      <c r="E2" s="22"/>
      <c r="F2" s="22"/>
      <c r="G2" s="22"/>
      <c r="H2" s="22"/>
      <c r="I2" s="22"/>
    </row>
    <row r="3" spans="1:9" ht="25.5" x14ac:dyDescent="0.25">
      <c r="A3" s="21">
        <v>20</v>
      </c>
      <c r="B3" s="22" t="s">
        <v>106</v>
      </c>
      <c r="C3" s="23" t="s">
        <v>88</v>
      </c>
      <c r="D3" s="25" t="s">
        <v>71</v>
      </c>
      <c r="E3" s="22"/>
      <c r="F3" s="22"/>
      <c r="G3" s="22"/>
      <c r="H3" s="22"/>
      <c r="I3" s="22"/>
    </row>
    <row r="4" spans="1:9" x14ac:dyDescent="0.25">
      <c r="A4" s="21">
        <v>9</v>
      </c>
      <c r="B4" s="22" t="s">
        <v>87</v>
      </c>
      <c r="C4" s="23" t="s">
        <v>88</v>
      </c>
      <c r="D4" s="25" t="s">
        <v>64</v>
      </c>
      <c r="E4" s="22"/>
      <c r="F4" s="22"/>
      <c r="G4" s="22"/>
      <c r="H4" s="22"/>
      <c r="I4" s="22"/>
    </row>
    <row r="5" spans="1:9" x14ac:dyDescent="0.25">
      <c r="A5" s="21">
        <v>21</v>
      </c>
      <c r="B5" s="22" t="s">
        <v>107</v>
      </c>
      <c r="C5" s="23" t="s">
        <v>108</v>
      </c>
      <c r="D5" s="25" t="s">
        <v>69</v>
      </c>
      <c r="E5" s="22"/>
      <c r="F5" s="22"/>
      <c r="G5" s="22"/>
      <c r="H5" s="22"/>
      <c r="I5" s="22"/>
    </row>
    <row r="6" spans="1:9" x14ac:dyDescent="0.25">
      <c r="A6" s="21">
        <v>3</v>
      </c>
      <c r="B6" s="22" t="s">
        <v>74</v>
      </c>
      <c r="C6" s="23" t="s">
        <v>75</v>
      </c>
      <c r="D6" s="25" t="s">
        <v>71</v>
      </c>
      <c r="E6" s="22"/>
      <c r="F6" s="22"/>
      <c r="G6" s="22"/>
      <c r="H6" s="22"/>
      <c r="I6" s="22"/>
    </row>
    <row r="7" spans="1:9" ht="25.5" x14ac:dyDescent="0.25">
      <c r="A7" s="21">
        <v>2</v>
      </c>
      <c r="B7" s="22" t="s">
        <v>72</v>
      </c>
      <c r="C7" s="23" t="s">
        <v>73</v>
      </c>
      <c r="D7" s="25" t="s">
        <v>64</v>
      </c>
      <c r="E7" s="22"/>
      <c r="F7" s="22"/>
      <c r="G7" s="22"/>
      <c r="H7" s="22"/>
      <c r="I7" s="22"/>
    </row>
    <row r="8" spans="1:9" x14ac:dyDescent="0.25">
      <c r="A8" s="21">
        <v>5</v>
      </c>
      <c r="B8" s="22" t="s">
        <v>79</v>
      </c>
      <c r="C8" s="23" t="s">
        <v>80</v>
      </c>
      <c r="D8" s="25" t="s">
        <v>110</v>
      </c>
      <c r="E8" s="22"/>
      <c r="F8" s="22"/>
      <c r="G8" s="22"/>
      <c r="H8" s="22"/>
      <c r="I8" s="22"/>
    </row>
    <row r="9" spans="1:9" ht="25.5" x14ac:dyDescent="0.25">
      <c r="A9" s="21">
        <v>6</v>
      </c>
      <c r="B9" s="22" t="s">
        <v>81</v>
      </c>
      <c r="C9" s="23" t="s">
        <v>82</v>
      </c>
      <c r="D9" s="25" t="s">
        <v>111</v>
      </c>
      <c r="E9" s="22"/>
      <c r="F9" s="22"/>
      <c r="G9" s="22"/>
      <c r="H9" s="22"/>
      <c r="I9" s="22"/>
    </row>
    <row r="10" spans="1:9" x14ac:dyDescent="0.25">
      <c r="A10" s="21">
        <v>18</v>
      </c>
      <c r="B10" s="22" t="s">
        <v>104</v>
      </c>
      <c r="C10" s="23" t="s">
        <v>105</v>
      </c>
      <c r="D10" s="25" t="s">
        <v>113</v>
      </c>
      <c r="E10" s="22"/>
      <c r="F10" s="22"/>
      <c r="G10" s="22"/>
      <c r="H10" s="22"/>
      <c r="I10" s="22"/>
    </row>
    <row r="11" spans="1:9" x14ac:dyDescent="0.25">
      <c r="A11" s="21">
        <v>3</v>
      </c>
      <c r="B11" s="22" t="s">
        <v>76</v>
      </c>
      <c r="C11" s="23" t="s">
        <v>77</v>
      </c>
      <c r="D11" s="25" t="s">
        <v>78</v>
      </c>
      <c r="E11" s="22"/>
      <c r="F11" s="22"/>
      <c r="G11" s="22"/>
      <c r="H11" s="22"/>
      <c r="I11" s="22"/>
    </row>
    <row r="12" spans="1:9" x14ac:dyDescent="0.25">
      <c r="A12" s="21">
        <v>14</v>
      </c>
      <c r="B12" s="22" t="s">
        <v>98</v>
      </c>
      <c r="C12" s="23" t="s">
        <v>99</v>
      </c>
      <c r="D12" s="25" t="s">
        <v>114</v>
      </c>
      <c r="E12" s="22"/>
      <c r="F12" s="22"/>
      <c r="G12" s="22"/>
      <c r="H12" s="22"/>
      <c r="I12" s="22"/>
    </row>
    <row r="13" spans="1:9" x14ac:dyDescent="0.25">
      <c r="A13" s="21">
        <v>1</v>
      </c>
      <c r="B13" s="22" t="s">
        <v>65</v>
      </c>
      <c r="C13" s="23" t="s">
        <v>29</v>
      </c>
      <c r="D13" s="25" t="s">
        <v>64</v>
      </c>
      <c r="E13" s="22"/>
      <c r="F13" s="22"/>
      <c r="G13" s="22"/>
      <c r="H13" s="22"/>
      <c r="I13" s="22"/>
    </row>
    <row r="14" spans="1:9" x14ac:dyDescent="0.25">
      <c r="A14" s="21">
        <v>2</v>
      </c>
      <c r="B14" s="22" t="s">
        <v>70</v>
      </c>
      <c r="C14" s="23" t="s">
        <v>116</v>
      </c>
      <c r="D14" s="25" t="s">
        <v>109</v>
      </c>
      <c r="E14" s="24" t="s">
        <v>115</v>
      </c>
      <c r="F14" s="24" t="s">
        <v>117</v>
      </c>
      <c r="G14" s="22"/>
      <c r="H14" s="22"/>
      <c r="I14" s="22"/>
    </row>
    <row r="15" spans="1:9" x14ac:dyDescent="0.25">
      <c r="A15" s="21">
        <v>2</v>
      </c>
      <c r="B15" s="22" t="s">
        <v>66</v>
      </c>
      <c r="C15" s="23" t="s">
        <v>67</v>
      </c>
      <c r="D15" s="25" t="s">
        <v>69</v>
      </c>
      <c r="E15" s="22"/>
      <c r="F15" s="22"/>
      <c r="G15" s="22"/>
      <c r="H15" s="22"/>
      <c r="I15" s="22"/>
    </row>
    <row r="16" spans="1:9" x14ac:dyDescent="0.25">
      <c r="A16" s="21">
        <v>8</v>
      </c>
      <c r="B16" s="22" t="s">
        <v>83</v>
      </c>
      <c r="C16" s="23" t="s">
        <v>84</v>
      </c>
      <c r="D16" s="25" t="s">
        <v>71</v>
      </c>
      <c r="E16" s="22"/>
      <c r="F16" s="22"/>
      <c r="G16" s="22"/>
      <c r="H16" s="22"/>
      <c r="I16" s="22"/>
    </row>
    <row r="17" spans="1:9" ht="25.5" x14ac:dyDescent="0.25">
      <c r="A17" s="21">
        <v>9</v>
      </c>
      <c r="B17" s="22" t="s">
        <v>85</v>
      </c>
      <c r="C17" s="23" t="s">
        <v>86</v>
      </c>
      <c r="D17" s="25" t="s">
        <v>64</v>
      </c>
      <c r="E17" s="22"/>
      <c r="F17" s="22"/>
      <c r="G17" s="22"/>
      <c r="H17" s="22"/>
      <c r="I17" s="22"/>
    </row>
    <row r="18" spans="1:9" x14ac:dyDescent="0.25">
      <c r="A18" s="21">
        <v>15</v>
      </c>
      <c r="B18" s="22" t="s">
        <v>100</v>
      </c>
      <c r="C18" s="23" t="s">
        <v>101</v>
      </c>
      <c r="D18" s="25" t="s">
        <v>111</v>
      </c>
      <c r="E18" s="22"/>
      <c r="F18" s="22"/>
      <c r="G18" s="22"/>
      <c r="H18" s="22"/>
      <c r="I18" s="22"/>
    </row>
    <row r="19" spans="1:9" x14ac:dyDescent="0.25">
      <c r="A19" s="21">
        <v>16</v>
      </c>
      <c r="B19" s="22" t="s">
        <v>102</v>
      </c>
      <c r="C19" s="23" t="s">
        <v>103</v>
      </c>
      <c r="D19" s="25" t="s">
        <v>111</v>
      </c>
      <c r="E19" s="22"/>
      <c r="F19" s="22"/>
      <c r="G19" s="22"/>
      <c r="H19" s="22"/>
      <c r="I19" s="22"/>
    </row>
    <row r="20" spans="1:9" ht="25.5" x14ac:dyDescent="0.25">
      <c r="A20" s="21">
        <v>14</v>
      </c>
      <c r="B20" s="22" t="s">
        <v>94</v>
      </c>
      <c r="C20" s="23" t="s">
        <v>93</v>
      </c>
      <c r="D20" s="25" t="s">
        <v>71</v>
      </c>
      <c r="E20" s="22"/>
      <c r="F20" s="22"/>
      <c r="G20" s="22"/>
      <c r="H20" s="22"/>
      <c r="I20" s="22"/>
    </row>
    <row r="21" spans="1:9" ht="25.5" x14ac:dyDescent="0.25">
      <c r="A21" s="21">
        <v>14</v>
      </c>
      <c r="B21" s="22" t="s">
        <v>92</v>
      </c>
      <c r="C21" s="23" t="s">
        <v>93</v>
      </c>
      <c r="D21" s="25" t="s">
        <v>113</v>
      </c>
      <c r="E21" s="22"/>
      <c r="F21" s="22"/>
      <c r="G21" s="22"/>
      <c r="H21" s="22"/>
      <c r="I21" s="22"/>
    </row>
    <row r="22" spans="1:9" ht="25.5" x14ac:dyDescent="0.25">
      <c r="A22" s="21">
        <v>14</v>
      </c>
      <c r="B22" s="22" t="s">
        <v>95</v>
      </c>
      <c r="C22" s="23" t="s">
        <v>96</v>
      </c>
      <c r="D22" s="25" t="s">
        <v>64</v>
      </c>
      <c r="E22" s="22"/>
      <c r="F22" s="22"/>
      <c r="G22" s="22"/>
      <c r="H22" s="22"/>
      <c r="I22" s="22"/>
    </row>
    <row r="23" spans="1:9" x14ac:dyDescent="0.25">
      <c r="A23" s="21">
        <v>13</v>
      </c>
      <c r="B23" s="22" t="s">
        <v>90</v>
      </c>
      <c r="C23" s="23" t="s">
        <v>91</v>
      </c>
      <c r="D23" s="25" t="s">
        <v>112</v>
      </c>
      <c r="E23" s="22"/>
      <c r="F23" s="22"/>
      <c r="G23" s="22"/>
      <c r="H23" s="22"/>
      <c r="I23" s="22"/>
    </row>
  </sheetData>
  <sortState ref="A1:J62">
    <sortCondition ref="C1:C62"/>
    <sortCondition ref="B1:B62"/>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CCA88-8B8B-4F15-BEAC-7B1EDA6C7ED9}">
  <dimension ref="A1:O1653"/>
  <sheetViews>
    <sheetView topLeftCell="A436" workbookViewId="0">
      <selection activeCell="C29" sqref="C29"/>
    </sheetView>
  </sheetViews>
  <sheetFormatPr defaultRowHeight="15" x14ac:dyDescent="0.25"/>
  <cols>
    <col min="1" max="1" width="16.42578125" bestFit="1" customWidth="1"/>
    <col min="2" max="2" width="31.28515625" customWidth="1"/>
    <col min="10" max="10" width="9.42578125" bestFit="1" customWidth="1"/>
    <col min="11" max="11" width="10.5703125" bestFit="1" customWidth="1"/>
    <col min="12" max="12" width="29.7109375" customWidth="1"/>
    <col min="13" max="13" width="20.28515625" customWidth="1"/>
  </cols>
  <sheetData>
    <row r="1" spans="1:14" x14ac:dyDescent="0.25">
      <c r="A1" s="6" t="s">
        <v>4</v>
      </c>
      <c r="B1" s="27" t="s">
        <v>80</v>
      </c>
      <c r="C1" t="str">
        <f>CONCATENATE("&lt;GeneAnalysis gene=",CHAR(34),B1,CHAR(34)," interval=",CHAR(34),B2,CHAR(34),"&gt; ")</f>
        <v xml:space="preserve">&lt;GeneAnalysis gene="C5orf66" interval="NC_000005.10:g.135033280_135344680"&gt; </v>
      </c>
      <c r="J1" s="59"/>
      <c r="K1" s="59"/>
      <c r="L1" s="60"/>
      <c r="M1" s="59"/>
      <c r="N1" s="61"/>
    </row>
    <row r="2" spans="1:14" x14ac:dyDescent="0.25">
      <c r="A2" s="6" t="s">
        <v>23</v>
      </c>
      <c r="B2" s="27" t="s">
        <v>546</v>
      </c>
    </row>
    <row r="3" spans="1:14" x14ac:dyDescent="0.25">
      <c r="A3" s="6" t="s">
        <v>24</v>
      </c>
      <c r="B3" s="27" t="s">
        <v>334</v>
      </c>
      <c r="C3" t="str">
        <f>CONCATENATE("# What are some common mutations of ",B1,"?")</f>
        <v># What are some common mutations of C5orf66?</v>
      </c>
    </row>
    <row r="4" spans="1:14" x14ac:dyDescent="0.25">
      <c r="A4" s="6" t="s">
        <v>547</v>
      </c>
      <c r="B4" s="27" t="s">
        <v>21</v>
      </c>
      <c r="C4" t="s">
        <v>13</v>
      </c>
    </row>
    <row r="5" spans="1:14" x14ac:dyDescent="0.25">
      <c r="B5" s="27"/>
      <c r="C5" t="str">
        <f>CONCATENATE("There is ",B3," well-known variant in ",B1,": ",B12,".")</f>
        <v>There is one well-known variant in C5orf66: [T135086514C](https://www.ncbi.nlm.nih.gov/projects/SNP/snp_ref.cgi?rs=254577).</v>
      </c>
    </row>
    <row r="6" spans="1:14" x14ac:dyDescent="0.25">
      <c r="B6" s="27"/>
    </row>
    <row r="7" spans="1:14" x14ac:dyDescent="0.25">
      <c r="A7" s="6"/>
      <c r="B7" s="27"/>
      <c r="C7" t="str">
        <f>CONCATENATE("&lt;# ",B9," #&gt;")</f>
        <v>&lt;# T135086514C #&gt;</v>
      </c>
    </row>
    <row r="8" spans="1:14" x14ac:dyDescent="0.25">
      <c r="A8" s="6" t="s">
        <v>25</v>
      </c>
      <c r="B8" s="1" t="s">
        <v>463</v>
      </c>
      <c r="C8" t="str">
        <f>CONCATENATE("  &lt;Variant hgvs=",CHAR(34),B8,CHAR(34)," name=",CHAR(34),B9,CHAR(34),"&gt; ")</f>
        <v xml:space="preserve">  &lt;Variant hgvs="NC_000005.10:g.135086514T&gt;C" name="T135086514C"&gt; </v>
      </c>
    </row>
    <row r="9" spans="1:14" x14ac:dyDescent="0.25">
      <c r="A9" s="5" t="s">
        <v>26</v>
      </c>
      <c r="B9" s="1" t="s">
        <v>548</v>
      </c>
    </row>
    <row r="10" spans="1:14" x14ac:dyDescent="0.25">
      <c r="A10" s="5" t="s">
        <v>27</v>
      </c>
      <c r="B10" s="27" t="s">
        <v>33</v>
      </c>
      <c r="C10" t="str">
        <f>CONCATENATE("    This variant is a change at a specific point in the ",B1," gene from ",B10," to ",B11," resulting in incorrect ",B4," function. This substitution of a single nucleotide is known as a missense variant.")</f>
        <v xml:space="preserve">    This variant is a change at a specific point in the C5orf66 gene from thymine (T) to cytosine (C) resulting in incorrect protein function. This substitution of a single nucleotide is known as a missense variant.</v>
      </c>
    </row>
    <row r="11" spans="1:14" x14ac:dyDescent="0.25">
      <c r="A11" s="5" t="s">
        <v>28</v>
      </c>
      <c r="B11" s="27" t="str">
        <f>"cytosine (C)"</f>
        <v>cytosine (C)</v>
      </c>
      <c r="C11" t="s">
        <v>13</v>
      </c>
    </row>
    <row r="12" spans="1:14" x14ac:dyDescent="0.25">
      <c r="A12" s="5" t="s">
        <v>36</v>
      </c>
      <c r="B12" s="30" t="s">
        <v>549</v>
      </c>
      <c r="C12" t="str">
        <f>"  &lt;/Variant&gt;"</f>
        <v xml:space="preserve">  &lt;/Variant&gt;</v>
      </c>
    </row>
    <row r="13" spans="1:14" s="33" customFormat="1" x14ac:dyDescent="0.25">
      <c r="A13" s="31"/>
      <c r="B13" s="32"/>
    </row>
    <row r="14" spans="1:14" s="33" customFormat="1" x14ac:dyDescent="0.25">
      <c r="A14" s="31"/>
      <c r="B14" s="32"/>
      <c r="C14" s="33" t="str">
        <f>C7</f>
        <v>&lt;# T135086514C #&gt;</v>
      </c>
    </row>
    <row r="15" spans="1:14" x14ac:dyDescent="0.25">
      <c r="A15" s="5" t="s">
        <v>35</v>
      </c>
      <c r="B15" s="1" t="s">
        <v>550</v>
      </c>
      <c r="C15" t="str">
        <f>CONCATENATE("  &lt;Genotype hgvs=",CHAR(34),B15,B16,";",B17,CHAR(34)," name=",CHAR(34),B9,CHAR(34),"&gt; ")</f>
        <v xml:space="preserve">  &lt;Genotype hgvs="NC_000005.10:g.[135086514T&gt;C];[135086514=]" name="T135086514C"&gt; </v>
      </c>
    </row>
    <row r="16" spans="1:14" x14ac:dyDescent="0.25">
      <c r="A16" s="5" t="s">
        <v>36</v>
      </c>
      <c r="B16" s="27" t="s">
        <v>551</v>
      </c>
    </row>
    <row r="17" spans="1:3" x14ac:dyDescent="0.25">
      <c r="A17" s="5" t="s">
        <v>27</v>
      </c>
      <c r="B17" s="27" t="s">
        <v>552</v>
      </c>
      <c r="C17" t="s">
        <v>667</v>
      </c>
    </row>
    <row r="18" spans="1:3" x14ac:dyDescent="0.25">
      <c r="A18" s="5" t="s">
        <v>40</v>
      </c>
      <c r="B18" s="27" t="str">
        <f>CONCATENATE("People with this variant have one copy of the ",B12," variant. This substitution of a single nucleotide is known as a missense mutation.")</f>
        <v>People with this variant have one copy of the [T135086514C](https://www.ncbi.nlm.nih.gov/projects/SNP/snp_ref.cgi?rs=254577) variant. This substitution of a single nucleotide is known as a missense mutation.</v>
      </c>
      <c r="C18" t="s">
        <v>13</v>
      </c>
    </row>
    <row r="19" spans="1:3" x14ac:dyDescent="0.25">
      <c r="A19" s="6" t="s">
        <v>41</v>
      </c>
      <c r="B19" s="27" t="s">
        <v>216</v>
      </c>
      <c r="C19" t="str">
        <f>CONCATENATE("    ",B18)</f>
        <v xml:space="preserve">    People with this variant have one copy of the [T135086514C](https://www.ncbi.nlm.nih.gov/projects/SNP/snp_ref.cgi?rs=254577) variant. This substitution of a single nucleotide is known as a missense mutation.</v>
      </c>
    </row>
    <row r="20" spans="1:3" x14ac:dyDescent="0.25">
      <c r="A20" s="6" t="s">
        <v>42</v>
      </c>
      <c r="B20" s="27">
        <v>46.2</v>
      </c>
    </row>
    <row r="21" spans="1:3" x14ac:dyDescent="0.25">
      <c r="A21" s="5"/>
      <c r="B21" s="27"/>
      <c r="C21" t="s">
        <v>668</v>
      </c>
    </row>
    <row r="22" spans="1:3" x14ac:dyDescent="0.25">
      <c r="A22" s="6"/>
      <c r="B22" s="27"/>
    </row>
    <row r="23" spans="1:3" x14ac:dyDescent="0.25">
      <c r="A23" s="6"/>
      <c r="B23" s="27"/>
      <c r="C23" t="str">
        <f>CONCATENATE("    ",B19)</f>
        <v xml:space="preserve">    You are in the Mild Loss of Function category. See below for more information.</v>
      </c>
    </row>
    <row r="24" spans="1:3" x14ac:dyDescent="0.25">
      <c r="A24" s="6"/>
      <c r="B24" s="27"/>
    </row>
    <row r="25" spans="1:3" x14ac:dyDescent="0.25">
      <c r="A25" s="6"/>
      <c r="B25" s="27"/>
      <c r="C25" t="s">
        <v>669</v>
      </c>
    </row>
    <row r="26" spans="1:3" x14ac:dyDescent="0.25">
      <c r="A26" s="5"/>
      <c r="B26" s="27"/>
    </row>
    <row r="27" spans="1:3" x14ac:dyDescent="0.25">
      <c r="A27" s="5"/>
      <c r="B27" s="27"/>
      <c r="C27" t="str">
        <f>CONCATENATE( "    &lt;piechart percentage=",B20," /&gt;")</f>
        <v xml:space="preserve">    &lt;piechart percentage=46.2 /&gt;</v>
      </c>
    </row>
    <row r="28" spans="1:3" x14ac:dyDescent="0.25">
      <c r="A28" s="5"/>
      <c r="B28" s="27"/>
      <c r="C28" t="str">
        <f>"  &lt;/Genotype&gt;"</f>
        <v xml:space="preserve">  &lt;/Genotype&gt;</v>
      </c>
    </row>
    <row r="29" spans="1:3" x14ac:dyDescent="0.25">
      <c r="A29" s="5" t="s">
        <v>43</v>
      </c>
      <c r="B29" s="27" t="str">
        <f>CONCATENATE("People with this variant have two copies of the ",B12," variant. This substitution of a single nucleotide is known as a missense mutation.")</f>
        <v>People with this variant have two copies of the [T135086514C](https://www.ncbi.nlm.nih.gov/projects/SNP/snp_ref.cgi?rs=254577) variant. This substitution of a single nucleotide is known as a missense mutation.</v>
      </c>
      <c r="C29" t="str">
        <f>CONCATENATE("  &lt;Genotype hgvs=",CHAR(34),B15,B16,";",B16,CHAR(34)," name=",CHAR(34),B9,CHAR(34),"&gt; ")</f>
        <v xml:space="preserve">  &lt;Genotype hgvs="NC_000005.10:g.[135086514T&gt;C];[135086514T&gt;C]" name="T135086514C"&gt; </v>
      </c>
    </row>
    <row r="30" spans="1:3" x14ac:dyDescent="0.25">
      <c r="A30" s="6" t="s">
        <v>44</v>
      </c>
      <c r="B30" s="27" t="s">
        <v>216</v>
      </c>
      <c r="C30" t="s">
        <v>13</v>
      </c>
    </row>
    <row r="31" spans="1:3" x14ac:dyDescent="0.25">
      <c r="A31" s="6" t="s">
        <v>42</v>
      </c>
      <c r="B31" s="27">
        <v>24.7</v>
      </c>
      <c r="C31" t="s">
        <v>667</v>
      </c>
    </row>
    <row r="32" spans="1:3" x14ac:dyDescent="0.25">
      <c r="A32" s="6"/>
      <c r="B32" s="27"/>
    </row>
    <row r="33" spans="1:3" x14ac:dyDescent="0.25">
      <c r="A33" s="5"/>
      <c r="B33" s="27"/>
      <c r="C33" t="str">
        <f>CONCATENATE("    ",B29)</f>
        <v xml:space="preserve">    People with this variant have two copies of the [T135086514C](https://www.ncbi.nlm.nih.gov/projects/SNP/snp_ref.cgi?rs=254577) variant. This substitution of a single nucleotide is known as a missense mutation.</v>
      </c>
    </row>
    <row r="34" spans="1:3" x14ac:dyDescent="0.25">
      <c r="A34" s="6"/>
      <c r="B34" s="27"/>
    </row>
    <row r="35" spans="1:3" x14ac:dyDescent="0.25">
      <c r="A35" s="6"/>
      <c r="B35" s="27"/>
      <c r="C35" t="s">
        <v>668</v>
      </c>
    </row>
    <row r="36" spans="1:3" x14ac:dyDescent="0.25">
      <c r="A36" s="6"/>
      <c r="B36" s="27"/>
    </row>
    <row r="37" spans="1:3" x14ac:dyDescent="0.25">
      <c r="A37" s="6"/>
      <c r="B37" s="27"/>
      <c r="C37" t="str">
        <f>CONCATENATE("    ",B30)</f>
        <v xml:space="preserve">    You are in the Mild Loss of Function category. See below for more information.</v>
      </c>
    </row>
    <row r="38" spans="1:3" x14ac:dyDescent="0.25">
      <c r="A38" s="6"/>
      <c r="B38" s="27"/>
    </row>
    <row r="39" spans="1:3" x14ac:dyDescent="0.25">
      <c r="A39" s="5"/>
      <c r="B39" s="27"/>
      <c r="C39" t="s">
        <v>669</v>
      </c>
    </row>
    <row r="40" spans="1:3" x14ac:dyDescent="0.25">
      <c r="A40" s="5"/>
      <c r="B40" s="27"/>
    </row>
    <row r="41" spans="1:3" x14ac:dyDescent="0.25">
      <c r="A41" s="5"/>
      <c r="B41" s="27"/>
      <c r="C41" t="str">
        <f>CONCATENATE( "    &lt;piechart percentage=",B31," /&gt;")</f>
        <v xml:space="preserve">    &lt;piechart percentage=24.7 /&gt;</v>
      </c>
    </row>
    <row r="42" spans="1:3" x14ac:dyDescent="0.25">
      <c r="A42" s="5"/>
      <c r="B42" s="27"/>
      <c r="C42" t="str">
        <f>"  &lt;/Genotype&gt;"</f>
        <v xml:space="preserve">  &lt;/Genotype&gt;</v>
      </c>
    </row>
    <row r="43" spans="1:3" x14ac:dyDescent="0.25">
      <c r="A43" s="5" t="s">
        <v>45</v>
      </c>
      <c r="B43" s="27" t="str">
        <f>CONCATENATE("Your ",B1," gene has no variants. A normal gene is referred to as a ",CHAR(34),"wild-type",CHAR(34)," gene.")</f>
        <v>Your C5orf66 gene has no variants. A normal gene is referred to as a "wild-type" gene.</v>
      </c>
      <c r="C43" t="str">
        <f>CONCATENATE("  &lt;Genotype hgvs=",CHAR(34),B15,B17,";",B17,CHAR(34)," name=",CHAR(34),B9,CHAR(34),"&gt; ")</f>
        <v xml:space="preserve">  &lt;Genotype hgvs="NC_000005.10:g.[135086514=];[135086514=]" name="T135086514C"&gt; </v>
      </c>
    </row>
    <row r="44" spans="1:3" x14ac:dyDescent="0.25">
      <c r="A44" s="6" t="s">
        <v>46</v>
      </c>
      <c r="B44" s="27" t="s">
        <v>217</v>
      </c>
      <c r="C44" t="s">
        <v>13</v>
      </c>
    </row>
    <row r="45" spans="1:3" x14ac:dyDescent="0.25">
      <c r="A45" s="6" t="s">
        <v>42</v>
      </c>
      <c r="B45" s="27">
        <v>29.1</v>
      </c>
      <c r="C45" t="s">
        <v>667</v>
      </c>
    </row>
    <row r="46" spans="1:3" x14ac:dyDescent="0.25">
      <c r="A46" s="5"/>
      <c r="B46" s="27"/>
    </row>
    <row r="47" spans="1:3" x14ac:dyDescent="0.25">
      <c r="A47" s="6"/>
      <c r="B47" s="27"/>
      <c r="C47" t="str">
        <f>CONCATENATE("    ",B43)</f>
        <v xml:space="preserve">    Your C5orf66 gene has no variants. A normal gene is referred to as a "wild-type" gene.</v>
      </c>
    </row>
    <row r="48" spans="1:3" x14ac:dyDescent="0.25">
      <c r="A48" s="6"/>
      <c r="B48" s="27"/>
    </row>
    <row r="49" spans="1:3" x14ac:dyDescent="0.25">
      <c r="A49" s="6"/>
      <c r="B49" s="27"/>
      <c r="C49" t="s">
        <v>668</v>
      </c>
    </row>
    <row r="50" spans="1:3" x14ac:dyDescent="0.25">
      <c r="A50" s="6"/>
      <c r="B50" s="27"/>
    </row>
    <row r="51" spans="1:3" x14ac:dyDescent="0.25">
      <c r="A51" s="6"/>
      <c r="B51" s="27"/>
      <c r="C51" t="str">
        <f>CONCATENATE("    ",B44)</f>
        <v xml:space="preserve">    Your variant is not associated with any loss of function.</v>
      </c>
    </row>
    <row r="52" spans="1:3" x14ac:dyDescent="0.25">
      <c r="A52" s="5"/>
      <c r="B52" s="27"/>
    </row>
    <row r="53" spans="1:3" x14ac:dyDescent="0.25">
      <c r="A53" s="5"/>
      <c r="B53" s="27"/>
      <c r="C53" t="s">
        <v>669</v>
      </c>
    </row>
    <row r="54" spans="1:3" x14ac:dyDescent="0.25">
      <c r="A54" s="5"/>
      <c r="B54" s="27"/>
    </row>
    <row r="55" spans="1:3" x14ac:dyDescent="0.25">
      <c r="A55" s="5"/>
      <c r="B55" s="27"/>
      <c r="C55" t="str">
        <f>CONCATENATE( "    &lt;piechart percentage=",B45," /&gt;")</f>
        <v xml:space="preserve">    &lt;piechart percentage=29.1 /&gt;</v>
      </c>
    </row>
    <row r="56" spans="1:3" x14ac:dyDescent="0.25">
      <c r="A56" s="5"/>
      <c r="B56" s="27"/>
      <c r="C56" t="str">
        <f>"  &lt;/Genotype&gt;"</f>
        <v xml:space="preserve">  &lt;/Genotype&gt;</v>
      </c>
    </row>
    <row r="57" spans="1:3" x14ac:dyDescent="0.25">
      <c r="A57" s="5" t="s">
        <v>47</v>
      </c>
      <c r="B57" s="27" t="str">
        <f>CONCATENATE("Your ",B1," gene has an unknown variant.")</f>
        <v>Your C5orf66 gene has an unknown variant.</v>
      </c>
      <c r="C57" t="str">
        <f>CONCATENATE("  &lt;Genotype hgvs=",CHAR(34),"unknown",CHAR(34),"&gt; ")</f>
        <v xml:space="preserve">  &lt;Genotype hgvs="unknown"&gt; </v>
      </c>
    </row>
    <row r="58" spans="1:3" x14ac:dyDescent="0.25">
      <c r="A58" s="6" t="s">
        <v>47</v>
      </c>
      <c r="B58" s="27" t="s">
        <v>149</v>
      </c>
      <c r="C58" t="s">
        <v>13</v>
      </c>
    </row>
    <row r="59" spans="1:3" x14ac:dyDescent="0.25">
      <c r="A59" s="6" t="s">
        <v>42</v>
      </c>
      <c r="B59" s="27"/>
      <c r="C59" t="s">
        <v>667</v>
      </c>
    </row>
    <row r="60" spans="1:3" x14ac:dyDescent="0.25">
      <c r="A60" s="6"/>
      <c r="B60" s="27"/>
    </row>
    <row r="61" spans="1:3" x14ac:dyDescent="0.25">
      <c r="A61" s="6"/>
      <c r="B61" s="27"/>
      <c r="C61" t="str">
        <f>CONCATENATE("    ",B57)</f>
        <v xml:space="preserve">    Your C5orf66 gene has an unknown variant.</v>
      </c>
    </row>
    <row r="62" spans="1:3" x14ac:dyDescent="0.25">
      <c r="A62" s="6"/>
      <c r="B62" s="27"/>
    </row>
    <row r="63" spans="1:3" x14ac:dyDescent="0.25">
      <c r="A63" s="6"/>
      <c r="B63" s="27"/>
      <c r="C63" t="s">
        <v>668</v>
      </c>
    </row>
    <row r="64" spans="1:3" x14ac:dyDescent="0.25">
      <c r="A64" s="6"/>
      <c r="B64" s="27"/>
    </row>
    <row r="65" spans="1:14" x14ac:dyDescent="0.25">
      <c r="A65" s="5"/>
      <c r="B65" s="27"/>
      <c r="C65" t="str">
        <f>CONCATENATE("    ",B58)</f>
        <v xml:space="preserve">    The effect is unknown.</v>
      </c>
    </row>
    <row r="66" spans="1:14" x14ac:dyDescent="0.25">
      <c r="A66" s="6"/>
      <c r="B66" s="27"/>
    </row>
    <row r="67" spans="1:14" x14ac:dyDescent="0.25">
      <c r="A67" s="5"/>
      <c r="B67" s="27"/>
      <c r="C67" t="s">
        <v>669</v>
      </c>
      <c r="J67" s="62"/>
      <c r="K67" s="62"/>
      <c r="L67" s="62"/>
      <c r="M67" s="62"/>
      <c r="N67" s="62"/>
    </row>
    <row r="68" spans="1:14" x14ac:dyDescent="0.25">
      <c r="A68" s="5"/>
      <c r="B68" s="27"/>
      <c r="J68" s="62"/>
      <c r="K68" s="62"/>
      <c r="L68" s="62"/>
      <c r="M68" s="62"/>
      <c r="N68" s="62"/>
    </row>
    <row r="69" spans="1:14" x14ac:dyDescent="0.25">
      <c r="A69" s="5"/>
      <c r="B69" s="27"/>
      <c r="C69" t="str">
        <f>CONCATENATE( "    &lt;piechart percentage=",B59," /&gt;")</f>
        <v xml:space="preserve">    &lt;piechart percentage= /&gt;</v>
      </c>
      <c r="J69" s="62"/>
      <c r="K69" s="62"/>
      <c r="L69" s="62"/>
      <c r="M69" s="62"/>
      <c r="N69" s="62"/>
    </row>
    <row r="70" spans="1:14" x14ac:dyDescent="0.25">
      <c r="A70" s="5"/>
      <c r="B70" s="27"/>
      <c r="C70" t="str">
        <f>"  &lt;/Genotype&gt;"</f>
        <v xml:space="preserve">  &lt;/Genotype&gt;</v>
      </c>
    </row>
    <row r="71" spans="1:14" x14ac:dyDescent="0.25">
      <c r="A71" s="5" t="s">
        <v>45</v>
      </c>
      <c r="B71" s="27" t="str">
        <f>CONCATENATE("Your ",B1," gene has no variants. A normal gene is referred to as a ",CHAR(34),"wild-type",CHAR(34)," gene.")</f>
        <v>Your C5orf66 gene has no variants. A normal gene is referred to as a "wild-type" gene.</v>
      </c>
      <c r="C71" t="str">
        <f>CONCATENATE("  &lt;Genotype hgvs=",CHAR(34),"wild-type",CHAR(34),"&gt;")</f>
        <v xml:space="preserve">  &lt;Genotype hgvs="wild-type"&gt;</v>
      </c>
    </row>
    <row r="72" spans="1:14" s="62" customFormat="1" x14ac:dyDescent="0.25">
      <c r="A72" s="63" t="s">
        <v>46</v>
      </c>
      <c r="B72" s="64" t="s">
        <v>147</v>
      </c>
      <c r="C72" s="62" t="s">
        <v>13</v>
      </c>
      <c r="J72"/>
      <c r="K72"/>
      <c r="L72"/>
      <c r="M72"/>
      <c r="N72"/>
    </row>
    <row r="73" spans="1:14" s="62" customFormat="1" x14ac:dyDescent="0.25">
      <c r="A73" s="63" t="s">
        <v>42</v>
      </c>
      <c r="B73" s="64"/>
      <c r="C73" s="62" t="s">
        <v>667</v>
      </c>
      <c r="J73"/>
      <c r="K73"/>
      <c r="L73"/>
      <c r="M73"/>
      <c r="N73"/>
    </row>
    <row r="74" spans="1:14" s="62" customFormat="1" x14ac:dyDescent="0.25">
      <c r="A74" s="63"/>
      <c r="B74" s="64"/>
      <c r="J74"/>
      <c r="K74"/>
      <c r="L74"/>
      <c r="M74"/>
      <c r="N74"/>
    </row>
    <row r="75" spans="1:14" x14ac:dyDescent="0.25">
      <c r="A75" s="6"/>
      <c r="B75" s="27"/>
      <c r="C75" t="str">
        <f>CONCATENATE("    ",B71)</f>
        <v xml:space="preserve">    Your C5orf66 gene has no variants. A normal gene is referred to as a "wild-type" gene.</v>
      </c>
    </row>
    <row r="76" spans="1:14" x14ac:dyDescent="0.25">
      <c r="A76" s="6"/>
      <c r="B76" s="27"/>
    </row>
    <row r="77" spans="1:14" x14ac:dyDescent="0.25">
      <c r="A77" s="6"/>
      <c r="B77" s="27"/>
      <c r="C77" t="s">
        <v>668</v>
      </c>
    </row>
    <row r="78" spans="1:14" x14ac:dyDescent="0.25">
      <c r="A78" s="6"/>
      <c r="B78" s="27"/>
    </row>
    <row r="79" spans="1:14" x14ac:dyDescent="0.25">
      <c r="A79" s="6"/>
      <c r="B79" s="27"/>
      <c r="C79" t="str">
        <f>CONCATENATE("    ",B72)</f>
        <v xml:space="preserve">    This variant is not associated with increased risk.</v>
      </c>
    </row>
    <row r="80" spans="1:14" x14ac:dyDescent="0.25">
      <c r="A80" s="6"/>
      <c r="B80" s="27"/>
    </row>
    <row r="81" spans="1:14" x14ac:dyDescent="0.25">
      <c r="A81" s="6"/>
      <c r="B81" s="27"/>
      <c r="C81" t="s">
        <v>669</v>
      </c>
      <c r="J81" s="33"/>
      <c r="K81" s="33"/>
      <c r="L81" s="33"/>
      <c r="M81" s="33"/>
      <c r="N81" s="33"/>
    </row>
    <row r="82" spans="1:14" x14ac:dyDescent="0.25">
      <c r="A82" s="5"/>
      <c r="B82" s="27"/>
      <c r="J82" s="33"/>
      <c r="K82" s="33"/>
      <c r="L82" s="33"/>
      <c r="M82" s="33"/>
      <c r="N82" s="33"/>
    </row>
    <row r="83" spans="1:14" x14ac:dyDescent="0.25">
      <c r="A83" s="6"/>
      <c r="B83" s="27"/>
      <c r="C83" t="str">
        <f>CONCATENATE( "    &lt;piechart percentage=",B73," /&gt;")</f>
        <v xml:space="preserve">    &lt;piechart percentage= /&gt;</v>
      </c>
      <c r="J83" s="33"/>
      <c r="K83" s="33"/>
      <c r="L83" s="33"/>
      <c r="M83" s="33"/>
      <c r="N83" s="33"/>
    </row>
    <row r="84" spans="1:14" x14ac:dyDescent="0.25">
      <c r="A84" s="6"/>
      <c r="B84" s="27"/>
      <c r="C84" t="str">
        <f>"  &lt;/Genotype&gt;"</f>
        <v xml:space="preserve">  &lt;/Genotype&gt;</v>
      </c>
    </row>
    <row r="85" spans="1:14" x14ac:dyDescent="0.25">
      <c r="A85" s="6"/>
      <c r="B85" s="27"/>
      <c r="C85" t="str">
        <f>"&lt;/GeneAnalysis&gt;"</f>
        <v>&lt;/GeneAnalysis&gt;</v>
      </c>
    </row>
    <row r="86" spans="1:14" s="33" customFormat="1" x14ac:dyDescent="0.25">
      <c r="J86"/>
      <c r="K86"/>
      <c r="L86"/>
      <c r="M86"/>
      <c r="N86"/>
    </row>
    <row r="87" spans="1:14" s="33" customFormat="1" x14ac:dyDescent="0.25">
      <c r="A87" s="59"/>
      <c r="B87" s="59"/>
      <c r="C87" s="60"/>
      <c r="D87" s="59"/>
      <c r="E87" s="61" t="s">
        <v>78</v>
      </c>
      <c r="J87"/>
      <c r="K87"/>
      <c r="L87"/>
      <c r="M87"/>
      <c r="N87"/>
    </row>
    <row r="88" spans="1:14" s="33" customFormat="1" x14ac:dyDescent="0.25">
      <c r="J88"/>
      <c r="K88"/>
      <c r="L88"/>
      <c r="M88"/>
      <c r="N88"/>
    </row>
    <row r="89" spans="1:14" x14ac:dyDescent="0.25">
      <c r="A89" s="6" t="s">
        <v>4</v>
      </c>
      <c r="B89" s="27" t="s">
        <v>77</v>
      </c>
      <c r="C89" t="str">
        <f>CONCATENATE("&lt;GeneAnalysis gene=",CHAR(34),B89,CHAR(34)," interval=",CHAR(34),B90,CHAR(34),"&gt; ")</f>
        <v xml:space="preserve">&lt;GeneAnalysis gene="EPHA6" interval="NC_000003.12:g.96814581_97761532"&gt; </v>
      </c>
    </row>
    <row r="90" spans="1:14" x14ac:dyDescent="0.25">
      <c r="A90" s="6" t="s">
        <v>23</v>
      </c>
      <c r="B90" s="27" t="s">
        <v>553</v>
      </c>
    </row>
    <row r="91" spans="1:14" x14ac:dyDescent="0.25">
      <c r="A91" s="6" t="s">
        <v>24</v>
      </c>
      <c r="B91" s="27" t="s">
        <v>334</v>
      </c>
      <c r="C91" t="str">
        <f>CONCATENATE("# What are some common mutations of ",B89,"?")</f>
        <v># What are some common mutations of EPHA6?</v>
      </c>
    </row>
    <row r="92" spans="1:14" x14ac:dyDescent="0.25">
      <c r="A92" s="6" t="s">
        <v>547</v>
      </c>
      <c r="B92" s="27" t="s">
        <v>21</v>
      </c>
      <c r="C92" t="s">
        <v>13</v>
      </c>
    </row>
    <row r="93" spans="1:14" x14ac:dyDescent="0.25">
      <c r="B93" s="27"/>
      <c r="C93" t="str">
        <f>CONCATENATE("There is ",B91," well-known variant in ",B89,": ",B100,".")</f>
        <v>There is one well-known variant in EPHA6: [A97300204T](https://www.ncbi.nlm.nih.gov/projects/SNP/snp_ref.cgi?rs=1523773).</v>
      </c>
    </row>
    <row r="94" spans="1:14" x14ac:dyDescent="0.25">
      <c r="B94" s="27"/>
    </row>
    <row r="95" spans="1:14" x14ac:dyDescent="0.25">
      <c r="A95" s="6"/>
      <c r="B95" s="27"/>
      <c r="C95" t="str">
        <f>CONCATENATE("&lt;# ",B97," #&gt;")</f>
        <v>&lt;# A97300204T #&gt;</v>
      </c>
    </row>
    <row r="96" spans="1:14" x14ac:dyDescent="0.25">
      <c r="A96" s="6" t="s">
        <v>25</v>
      </c>
      <c r="B96" s="1" t="s">
        <v>465</v>
      </c>
      <c r="C96" t="str">
        <f>CONCATENATE("  &lt;Variant hgvs=",CHAR(34),B96,CHAR(34)," name=",CHAR(34),B97,CHAR(34),"&gt; ")</f>
        <v xml:space="preserve">  &lt;Variant hgvs="NC_000003.12:g.97300204A&gt;T" name="A97300204T"&gt; </v>
      </c>
    </row>
    <row r="97" spans="1:3" x14ac:dyDescent="0.25">
      <c r="A97" s="5" t="s">
        <v>26</v>
      </c>
      <c r="B97" s="1" t="s">
        <v>554</v>
      </c>
    </row>
    <row r="98" spans="1:3" x14ac:dyDescent="0.25">
      <c r="A98" s="5" t="s">
        <v>27</v>
      </c>
      <c r="B98" t="s">
        <v>61</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EPHA6 gene from adenine (A) to thymine (T) resulting in incorrect protein function. This substitution of a single nucleotide is known as a missense variant.</v>
      </c>
    </row>
    <row r="99" spans="1:3" x14ac:dyDescent="0.25">
      <c r="A99" s="5" t="s">
        <v>28</v>
      </c>
      <c r="B99" s="27" t="s">
        <v>33</v>
      </c>
      <c r="C99" t="s">
        <v>13</v>
      </c>
    </row>
    <row r="100" spans="1:3" x14ac:dyDescent="0.25">
      <c r="A100" s="5" t="s">
        <v>36</v>
      </c>
      <c r="B100" s="30" t="s">
        <v>555</v>
      </c>
      <c r="C100" t="str">
        <f>"  &lt;/Variant&gt;"</f>
        <v xml:space="preserve">  &lt;/Variant&gt;</v>
      </c>
    </row>
    <row r="101" spans="1:3" x14ac:dyDescent="0.25">
      <c r="A101" s="31"/>
      <c r="B101" s="32"/>
      <c r="C101" s="33"/>
    </row>
    <row r="102" spans="1:3" x14ac:dyDescent="0.25">
      <c r="A102" s="31"/>
      <c r="B102" s="32"/>
      <c r="C102" s="33" t="str">
        <f>C95</f>
        <v>&lt;# A97300204T #&gt;</v>
      </c>
    </row>
    <row r="103" spans="1:3" x14ac:dyDescent="0.25">
      <c r="A103" s="5" t="s">
        <v>35</v>
      </c>
      <c r="B103" s="1" t="s">
        <v>556</v>
      </c>
      <c r="C103" t="str">
        <f>CONCATENATE("  &lt;Genotype hgvs=",CHAR(34),B103,B104,";",B105,CHAR(34)," name=",CHAR(34),B97,CHAR(34),"&gt; ")</f>
        <v xml:space="preserve">  &lt;Genotype hgvs="NC_000003.12:g.[97300204A&gt;T];[97300204=]" name="A97300204T"&gt; </v>
      </c>
    </row>
    <row r="104" spans="1:3" x14ac:dyDescent="0.25">
      <c r="A104" s="5" t="s">
        <v>36</v>
      </c>
      <c r="B104" s="27" t="s">
        <v>557</v>
      </c>
    </row>
    <row r="105" spans="1:3" x14ac:dyDescent="0.25">
      <c r="A105" s="5" t="s">
        <v>27</v>
      </c>
      <c r="B105" s="27" t="s">
        <v>558</v>
      </c>
      <c r="C105" t="s">
        <v>667</v>
      </c>
    </row>
    <row r="106" spans="1:3" x14ac:dyDescent="0.25">
      <c r="A106" s="5" t="s">
        <v>40</v>
      </c>
      <c r="B106" s="27" t="str">
        <f>CONCATENATE("People with this variant have one copy of the ",B100," variant. This substitution of a single nucleotide is known as a missense mutation.")</f>
        <v>People with this variant have one copy of the [A97300204T](https://www.ncbi.nlm.nih.gov/projects/SNP/snp_ref.cgi?rs=1523773) variant. This substitution of a single nucleotide is known as a missense mutation.</v>
      </c>
      <c r="C106" t="s">
        <v>13</v>
      </c>
    </row>
    <row r="107" spans="1:3" x14ac:dyDescent="0.25">
      <c r="A107" s="6" t="s">
        <v>41</v>
      </c>
      <c r="B107" s="27" t="s">
        <v>216</v>
      </c>
      <c r="C107" t="str">
        <f>CONCATENATE("    ",B106)</f>
        <v xml:space="preserve">    People with this variant have one copy of the [A97300204T](https://www.ncbi.nlm.nih.gov/projects/SNP/snp_ref.cgi?rs=1523773) variant. This substitution of a single nucleotide is known as a missense mutation.</v>
      </c>
    </row>
    <row r="108" spans="1:3" x14ac:dyDescent="0.25">
      <c r="A108" s="6" t="s">
        <v>42</v>
      </c>
      <c r="B108" s="27">
        <v>5.5</v>
      </c>
    </row>
    <row r="109" spans="1:3" x14ac:dyDescent="0.25">
      <c r="A109" s="5"/>
      <c r="B109" s="27"/>
      <c r="C109" t="s">
        <v>668</v>
      </c>
    </row>
    <row r="110" spans="1:3" x14ac:dyDescent="0.25">
      <c r="A110" s="6"/>
      <c r="B110" s="27"/>
    </row>
    <row r="111" spans="1:3" x14ac:dyDescent="0.25">
      <c r="A111" s="6"/>
      <c r="B111" s="27"/>
      <c r="C111" t="str">
        <f>CONCATENATE("    ",B107)</f>
        <v xml:space="preserve">    You are in the Mild Loss of Function category. See below for more information.</v>
      </c>
    </row>
    <row r="112" spans="1:3" x14ac:dyDescent="0.25">
      <c r="A112" s="6"/>
      <c r="B112" s="27"/>
    </row>
    <row r="113" spans="1:3" x14ac:dyDescent="0.25">
      <c r="A113" s="6"/>
      <c r="B113" s="27"/>
      <c r="C113" t="s">
        <v>669</v>
      </c>
    </row>
    <row r="114" spans="1:3" x14ac:dyDescent="0.25">
      <c r="A114" s="5"/>
      <c r="B114" s="27"/>
    </row>
    <row r="115" spans="1:3" x14ac:dyDescent="0.25">
      <c r="A115" s="5"/>
      <c r="B115" s="27"/>
      <c r="C115" t="str">
        <f>CONCATENATE( "    &lt;piechart percentage=",B108," /&gt;")</f>
        <v xml:space="preserve">    &lt;piechart percentage=5.5 /&gt;</v>
      </c>
    </row>
    <row r="116" spans="1:3" x14ac:dyDescent="0.25">
      <c r="A116" s="5"/>
      <c r="B116" s="27"/>
      <c r="C116" t="str">
        <f>"  &lt;/Genotype&gt;"</f>
        <v xml:space="preserve">  &lt;/Genotype&gt;</v>
      </c>
    </row>
    <row r="117" spans="1:3" x14ac:dyDescent="0.25">
      <c r="A117" s="5" t="s">
        <v>43</v>
      </c>
      <c r="B117" s="27" t="str">
        <f>CONCATENATE("People with this variant have two copies of the ",B100," variant. This substitution of a single nucleotide is known as a missense mutation.")</f>
        <v>People with this variant have two copies of the [A97300204T](https://www.ncbi.nlm.nih.gov/projects/SNP/snp_ref.cgi?rs=1523773) variant. This substitution of a single nucleotide is known as a missense mutation.</v>
      </c>
      <c r="C117" t="str">
        <f>CONCATENATE("  &lt;Genotype hgvs=",CHAR(34),B103,B104,";",B104,CHAR(34)," name=",CHAR(34),B97,CHAR(34),"&gt; ")</f>
        <v xml:space="preserve">  &lt;Genotype hgvs="NC_000003.12:g.[97300204A&gt;T];[97300204A&gt;T]" name="A97300204T"&gt; </v>
      </c>
    </row>
    <row r="118" spans="1:3" x14ac:dyDescent="0.25">
      <c r="A118" s="6" t="s">
        <v>44</v>
      </c>
      <c r="B118" s="27" t="s">
        <v>217</v>
      </c>
      <c r="C118" t="s">
        <v>13</v>
      </c>
    </row>
    <row r="119" spans="1:3" x14ac:dyDescent="0.25">
      <c r="A119" s="6" t="s">
        <v>42</v>
      </c>
      <c r="B119" s="27">
        <v>1.5</v>
      </c>
      <c r="C119" t="s">
        <v>667</v>
      </c>
    </row>
    <row r="120" spans="1:3" x14ac:dyDescent="0.25">
      <c r="A120" s="6"/>
      <c r="B120" s="27"/>
    </row>
    <row r="121" spans="1:3" x14ac:dyDescent="0.25">
      <c r="A121" s="5"/>
      <c r="B121" s="27"/>
      <c r="C121" t="str">
        <f>CONCATENATE("    ",B117)</f>
        <v xml:space="preserve">    People with this variant have two copies of the [A97300204T](https://www.ncbi.nlm.nih.gov/projects/SNP/snp_ref.cgi?rs=1523773) variant. This substitution of a single nucleotide is known as a missense mutation.</v>
      </c>
    </row>
    <row r="122" spans="1:3" x14ac:dyDescent="0.25">
      <c r="A122" s="6"/>
      <c r="B122" s="27"/>
    </row>
    <row r="123" spans="1:3" x14ac:dyDescent="0.25">
      <c r="A123" s="6"/>
      <c r="B123" s="27"/>
      <c r="C123" t="s">
        <v>668</v>
      </c>
    </row>
    <row r="124" spans="1:3" x14ac:dyDescent="0.25">
      <c r="A124" s="6"/>
      <c r="B124" s="27"/>
    </row>
    <row r="125" spans="1:3" x14ac:dyDescent="0.25">
      <c r="A125" s="6"/>
      <c r="B125" s="27"/>
      <c r="C125" t="str">
        <f>CONCATENATE("    ",B118)</f>
        <v xml:space="preserve">    Your variant is not associated with any loss of function.</v>
      </c>
    </row>
    <row r="126" spans="1:3" x14ac:dyDescent="0.25">
      <c r="A126" s="6"/>
      <c r="B126" s="27"/>
    </row>
    <row r="127" spans="1:3" x14ac:dyDescent="0.25">
      <c r="A127" s="5"/>
      <c r="B127" s="27"/>
      <c r="C127" t="s">
        <v>669</v>
      </c>
    </row>
    <row r="128" spans="1:3" x14ac:dyDescent="0.25">
      <c r="A128" s="5"/>
      <c r="B128" s="27"/>
    </row>
    <row r="129" spans="1:3" x14ac:dyDescent="0.25">
      <c r="A129" s="5"/>
      <c r="B129" s="27"/>
      <c r="C129" t="str">
        <f>CONCATENATE( "    &lt;piechart percentage=",B119," /&gt;")</f>
        <v xml:space="preserve">    &lt;piechart percentage=1.5 /&gt;</v>
      </c>
    </row>
    <row r="130" spans="1:3" x14ac:dyDescent="0.25">
      <c r="A130" s="5"/>
      <c r="B130" s="27"/>
      <c r="C130" t="str">
        <f>"  &lt;/Genotype&gt;"</f>
        <v xml:space="preserve">  &lt;/Genotype&gt;</v>
      </c>
    </row>
    <row r="131" spans="1:3" x14ac:dyDescent="0.25">
      <c r="A131" s="5" t="s">
        <v>45</v>
      </c>
      <c r="B131" s="27" t="str">
        <f>CONCATENATE("Your ",B89," gene has no variants. A normal gene is referred to as a ",CHAR(34),"wild-type",CHAR(34)," gene.")</f>
        <v>Your EPHA6 gene has no variants. A normal gene is referred to as a "wild-type" gene.</v>
      </c>
      <c r="C131" t="str">
        <f>CONCATENATE("  &lt;Genotype hgvs=",CHAR(34),B103,B105,";",B105,CHAR(34)," name=",CHAR(34),B97,CHAR(34),"&gt; ")</f>
        <v xml:space="preserve">  &lt;Genotype hgvs="NC_000003.12:g.[97300204=];[97300204=]" name="A97300204T"&gt; </v>
      </c>
    </row>
    <row r="132" spans="1:3" x14ac:dyDescent="0.25">
      <c r="A132" s="6" t="s">
        <v>46</v>
      </c>
      <c r="B132" s="27" t="s">
        <v>217</v>
      </c>
      <c r="C132" t="s">
        <v>13</v>
      </c>
    </row>
    <row r="133" spans="1:3" x14ac:dyDescent="0.25">
      <c r="A133" s="6" t="s">
        <v>42</v>
      </c>
      <c r="B133" s="27">
        <v>93</v>
      </c>
      <c r="C133" t="s">
        <v>667</v>
      </c>
    </row>
    <row r="134" spans="1:3" x14ac:dyDescent="0.25">
      <c r="A134" s="5"/>
      <c r="B134" s="27"/>
    </row>
    <row r="135" spans="1:3" x14ac:dyDescent="0.25">
      <c r="A135" s="6"/>
      <c r="B135" s="27"/>
      <c r="C135" t="str">
        <f>CONCATENATE("    ",B131)</f>
        <v xml:space="preserve">    Your EPHA6 gene has no variants. A normal gene is referred to as a "wild-type" gene.</v>
      </c>
    </row>
    <row r="136" spans="1:3" x14ac:dyDescent="0.25">
      <c r="A136" s="6"/>
      <c r="B136" s="27"/>
    </row>
    <row r="137" spans="1:3" x14ac:dyDescent="0.25">
      <c r="A137" s="6"/>
      <c r="B137" s="27"/>
      <c r="C137" t="s">
        <v>668</v>
      </c>
    </row>
    <row r="138" spans="1:3" x14ac:dyDescent="0.25">
      <c r="A138" s="6"/>
      <c r="B138" s="27"/>
    </row>
    <row r="139" spans="1:3" x14ac:dyDescent="0.25">
      <c r="A139" s="6"/>
      <c r="B139" s="27"/>
      <c r="C139" t="str">
        <f>CONCATENATE("    ",B132)</f>
        <v xml:space="preserve">    Your variant is not associated with any loss of function.</v>
      </c>
    </row>
    <row r="140" spans="1:3" x14ac:dyDescent="0.25">
      <c r="A140" s="5"/>
      <c r="B140" s="27"/>
    </row>
    <row r="141" spans="1:3" x14ac:dyDescent="0.25">
      <c r="A141" s="5"/>
      <c r="B141" s="27"/>
      <c r="C141" t="s">
        <v>669</v>
      </c>
    </row>
    <row r="142" spans="1:3" x14ac:dyDescent="0.25">
      <c r="A142" s="5"/>
      <c r="B142" s="27"/>
    </row>
    <row r="143" spans="1:3" x14ac:dyDescent="0.25">
      <c r="A143" s="5"/>
      <c r="B143" s="27"/>
      <c r="C143" t="str">
        <f>CONCATENATE( "    &lt;piechart percentage=",B133," /&gt;")</f>
        <v xml:space="preserve">    &lt;piechart percentage=93 /&gt;</v>
      </c>
    </row>
    <row r="144" spans="1:3" x14ac:dyDescent="0.25">
      <c r="A144" s="5"/>
      <c r="B144" s="27"/>
      <c r="C144" t="str">
        <f>"  &lt;/Genotype&gt;"</f>
        <v xml:space="preserve">  &lt;/Genotype&gt;</v>
      </c>
    </row>
    <row r="145" spans="1:3" x14ac:dyDescent="0.25">
      <c r="A145" s="5" t="s">
        <v>47</v>
      </c>
      <c r="B145" s="27" t="str">
        <f>CONCATENATE("Your ",B89," gene has an unknown variant.")</f>
        <v>Your EPHA6 gene has an unknown variant.</v>
      </c>
      <c r="C145" t="str">
        <f>CONCATENATE("  &lt;Genotype hgvs=",CHAR(34),"unknown",CHAR(34),"&gt; ")</f>
        <v xml:space="preserve">  &lt;Genotype hgvs="unknown"&gt; </v>
      </c>
    </row>
    <row r="146" spans="1:3" x14ac:dyDescent="0.25">
      <c r="A146" s="6" t="s">
        <v>47</v>
      </c>
      <c r="B146" s="27" t="s">
        <v>149</v>
      </c>
      <c r="C146" t="s">
        <v>13</v>
      </c>
    </row>
    <row r="147" spans="1:3" x14ac:dyDescent="0.25">
      <c r="A147" s="6" t="s">
        <v>42</v>
      </c>
      <c r="B147" s="27"/>
      <c r="C147" t="s">
        <v>667</v>
      </c>
    </row>
    <row r="148" spans="1:3" x14ac:dyDescent="0.25">
      <c r="A148" s="6"/>
      <c r="B148" s="27"/>
    </row>
    <row r="149" spans="1:3" x14ac:dyDescent="0.25">
      <c r="A149" s="6"/>
      <c r="B149" s="27"/>
      <c r="C149" t="str">
        <f>CONCATENATE("    ",B145)</f>
        <v xml:space="preserve">    Your EPHA6 gene has an unknown variant.</v>
      </c>
    </row>
    <row r="150" spans="1:3" x14ac:dyDescent="0.25">
      <c r="A150" s="6"/>
      <c r="B150" s="27"/>
    </row>
    <row r="151" spans="1:3" x14ac:dyDescent="0.25">
      <c r="A151" s="6"/>
      <c r="B151" s="27"/>
      <c r="C151" t="s">
        <v>668</v>
      </c>
    </row>
    <row r="152" spans="1:3" x14ac:dyDescent="0.25">
      <c r="A152" s="6"/>
      <c r="B152" s="27"/>
    </row>
    <row r="153" spans="1:3" x14ac:dyDescent="0.25">
      <c r="A153" s="5"/>
      <c r="B153" s="27"/>
      <c r="C153" t="str">
        <f>CONCATENATE("    ",B146)</f>
        <v xml:space="preserve">    The effect is unknown.</v>
      </c>
    </row>
    <row r="154" spans="1:3" x14ac:dyDescent="0.25">
      <c r="A154" s="6"/>
      <c r="B154" s="27"/>
    </row>
    <row r="155" spans="1:3" x14ac:dyDescent="0.25">
      <c r="A155" s="5"/>
      <c r="B155" s="27"/>
      <c r="C155" t="s">
        <v>669</v>
      </c>
    </row>
    <row r="156" spans="1:3" x14ac:dyDescent="0.25">
      <c r="A156" s="5"/>
      <c r="B156" s="27"/>
    </row>
    <row r="157" spans="1:3" x14ac:dyDescent="0.25">
      <c r="A157" s="5"/>
      <c r="B157" s="27"/>
      <c r="C157" t="str">
        <f>CONCATENATE( "    &lt;piechart percentage=",B147," /&gt;")</f>
        <v xml:space="preserve">    &lt;piechart percentage= /&gt;</v>
      </c>
    </row>
    <row r="158" spans="1:3" x14ac:dyDescent="0.25">
      <c r="A158" s="5"/>
      <c r="B158" s="27"/>
      <c r="C158" t="str">
        <f>"  &lt;/Genotype&gt;"</f>
        <v xml:space="preserve">  &lt;/Genotype&gt;</v>
      </c>
    </row>
    <row r="159" spans="1:3" x14ac:dyDescent="0.25">
      <c r="A159" s="5" t="s">
        <v>45</v>
      </c>
      <c r="B159" s="27" t="str">
        <f>CONCATENATE("Your ",B89," gene has no variants. A normal gene is referred to as a ",CHAR(34),"wild-type",CHAR(34)," gene.")</f>
        <v>Your EPHA6 gene has no variants. A normal gene is referred to as a "wild-type" gene.</v>
      </c>
      <c r="C159" t="str">
        <f>CONCATENATE("  &lt;Genotype hgvs=",CHAR(34),"wild-type",CHAR(34),"&gt;")</f>
        <v xml:space="preserve">  &lt;Genotype hgvs="wild-type"&gt;</v>
      </c>
    </row>
    <row r="160" spans="1:3" x14ac:dyDescent="0.25">
      <c r="A160" s="63" t="s">
        <v>46</v>
      </c>
      <c r="B160" s="64" t="s">
        <v>147</v>
      </c>
      <c r="C160" s="62" t="s">
        <v>13</v>
      </c>
    </row>
    <row r="161" spans="1:3" x14ac:dyDescent="0.25">
      <c r="A161" s="63" t="s">
        <v>42</v>
      </c>
      <c r="B161" s="64"/>
      <c r="C161" s="62" t="s">
        <v>667</v>
      </c>
    </row>
    <row r="162" spans="1:3" x14ac:dyDescent="0.25">
      <c r="A162" s="63"/>
      <c r="B162" s="64"/>
      <c r="C162" s="62"/>
    </row>
    <row r="163" spans="1:3" x14ac:dyDescent="0.25">
      <c r="A163" s="6"/>
      <c r="B163" s="27"/>
      <c r="C163" t="str">
        <f>CONCATENATE("    ",B159)</f>
        <v xml:space="preserve">    Your EPHA6 gene has no variants. A normal gene is referred to as a "wild-type" gene.</v>
      </c>
    </row>
    <row r="164" spans="1:3" x14ac:dyDescent="0.25">
      <c r="A164" s="6"/>
      <c r="B164" s="27"/>
    </row>
    <row r="165" spans="1:3" x14ac:dyDescent="0.25">
      <c r="A165" s="6"/>
      <c r="B165" s="27"/>
      <c r="C165" t="s">
        <v>668</v>
      </c>
    </row>
    <row r="166" spans="1:3" x14ac:dyDescent="0.25">
      <c r="A166" s="6"/>
      <c r="B166" s="27"/>
    </row>
    <row r="167" spans="1:3" x14ac:dyDescent="0.25">
      <c r="A167" s="6"/>
      <c r="B167" s="27"/>
      <c r="C167" t="str">
        <f>CONCATENATE("    ",B160)</f>
        <v xml:space="preserve">    This variant is not associated with increased risk.</v>
      </c>
    </row>
    <row r="168" spans="1:3" x14ac:dyDescent="0.25">
      <c r="A168" s="6"/>
      <c r="B168" s="27"/>
    </row>
    <row r="169" spans="1:3" x14ac:dyDescent="0.25">
      <c r="A169" s="6"/>
      <c r="B169" s="27"/>
      <c r="C169" t="s">
        <v>669</v>
      </c>
    </row>
    <row r="170" spans="1:3" x14ac:dyDescent="0.25">
      <c r="A170" s="5"/>
      <c r="B170" s="27"/>
    </row>
    <row r="171" spans="1:3" x14ac:dyDescent="0.25">
      <c r="A171" s="6"/>
      <c r="B171" s="27"/>
      <c r="C171" t="str">
        <f>CONCATENATE( "    &lt;piechart percentage=",B161," /&gt;")</f>
        <v xml:space="preserve">    &lt;piechart percentage= /&gt;</v>
      </c>
    </row>
    <row r="172" spans="1:3" x14ac:dyDescent="0.25">
      <c r="A172" s="6"/>
      <c r="B172" s="27"/>
      <c r="C172" t="str">
        <f>"  &lt;/Genotype&gt;"</f>
        <v xml:space="preserve">  &lt;/Genotype&gt;</v>
      </c>
    </row>
    <row r="173" spans="1:3" x14ac:dyDescent="0.25">
      <c r="A173" s="6"/>
      <c r="B173" s="27"/>
      <c r="C173" t="str">
        <f>"&lt;/GeneAnalysis&gt;"</f>
        <v>&lt;/GeneAnalysis&gt;</v>
      </c>
    </row>
    <row r="174" spans="1:3" x14ac:dyDescent="0.25">
      <c r="A174" s="33"/>
      <c r="B174" s="33"/>
      <c r="C174" s="33"/>
    </row>
    <row r="175" spans="1:3" x14ac:dyDescent="0.25">
      <c r="A175" s="59"/>
      <c r="B175" s="59"/>
      <c r="C175" s="60"/>
    </row>
    <row r="176" spans="1:3" x14ac:dyDescent="0.25">
      <c r="A176" s="33"/>
      <c r="B176" s="33"/>
      <c r="C176" s="33"/>
    </row>
    <row r="177" spans="1:3" x14ac:dyDescent="0.25">
      <c r="A177" s="6" t="s">
        <v>4</v>
      </c>
      <c r="B177" s="27" t="s">
        <v>559</v>
      </c>
      <c r="C177" t="str">
        <f>CONCATENATE("&lt;GeneAnalysis gene=",CHAR(34),B177,CHAR(34)," interval=",CHAR(34),B178,CHAR(34),"&gt; ")</f>
        <v xml:space="preserve">&lt;GeneAnalysis gene="EIF3A" interval="NC_000010.11:g.119033670_119080884"&gt; </v>
      </c>
    </row>
    <row r="178" spans="1:3" x14ac:dyDescent="0.25">
      <c r="A178" s="6" t="s">
        <v>23</v>
      </c>
      <c r="B178" s="27" t="s">
        <v>560</v>
      </c>
    </row>
    <row r="179" spans="1:3" x14ac:dyDescent="0.25">
      <c r="A179" s="6" t="s">
        <v>24</v>
      </c>
      <c r="B179" s="27" t="s">
        <v>334</v>
      </c>
      <c r="C179" t="str">
        <f>CONCATENATE("# What are some common mutations of ",B177,"?")</f>
        <v># What are some common mutations of EIF3A?</v>
      </c>
    </row>
    <row r="180" spans="1:3" x14ac:dyDescent="0.25">
      <c r="A180" s="6" t="s">
        <v>547</v>
      </c>
      <c r="B180" s="27" t="s">
        <v>21</v>
      </c>
      <c r="C180" t="s">
        <v>13</v>
      </c>
    </row>
    <row r="181" spans="1:3" x14ac:dyDescent="0.25">
      <c r="B181" s="27"/>
      <c r="C181" t="str">
        <f>CONCATENATE("There is ",B179," well-known variant in ",B177,": ",B188,".")</f>
        <v>There is one well-known variant in EIF3A: [A119059941G](https://www.ncbi.nlm.nih.gov/projects/SNP/snp_ref.cgi?rs=1523773).</v>
      </c>
    </row>
    <row r="182" spans="1:3" x14ac:dyDescent="0.25">
      <c r="B182" s="27"/>
    </row>
    <row r="183" spans="1:3" x14ac:dyDescent="0.25">
      <c r="A183" s="6"/>
      <c r="B183" s="27"/>
      <c r="C183" t="str">
        <f>CONCATENATE("&lt;# ",B185," #&gt;")</f>
        <v>&lt;# A119059941G #&gt;</v>
      </c>
    </row>
    <row r="184" spans="1:3" x14ac:dyDescent="0.25">
      <c r="A184" s="6" t="s">
        <v>25</v>
      </c>
      <c r="B184" s="1" t="s">
        <v>561</v>
      </c>
      <c r="C184" t="str">
        <f>CONCATENATE("  &lt;Variant hgvs=",CHAR(34),B184,CHAR(34)," name=",CHAR(34),B185,CHAR(34),"&gt; ")</f>
        <v xml:space="preserve">  &lt;Variant hgvs="NC_000010.11:g.119059941A&gt;G" name="A119059941G"&gt; </v>
      </c>
    </row>
    <row r="185" spans="1:3" x14ac:dyDescent="0.25">
      <c r="A185" s="5" t="s">
        <v>26</v>
      </c>
      <c r="B185" s="1" t="s">
        <v>562</v>
      </c>
    </row>
    <row r="186" spans="1:3" x14ac:dyDescent="0.25">
      <c r="A186" s="5" t="s">
        <v>27</v>
      </c>
      <c r="B186" t="s">
        <v>61</v>
      </c>
      <c r="C186" t="str">
        <f>CONCATENATE("    This variant is a change at a specific point in the ",B177," gene from ",B186," to ",B187," resulting in incorrect ",B180," function. This substitution of a single nucleotide is known as a missense variant.")</f>
        <v xml:space="preserve">    This variant is a change at a specific point in the EIF3A gene from adenine (A) to guanine (G) resulting in incorrect protein function. This substitution of a single nucleotide is known as a missense variant.</v>
      </c>
    </row>
    <row r="187" spans="1:3" x14ac:dyDescent="0.25">
      <c r="A187" s="5" t="s">
        <v>28</v>
      </c>
      <c r="B187" s="27" t="s">
        <v>34</v>
      </c>
      <c r="C187" t="s">
        <v>13</v>
      </c>
    </row>
    <row r="188" spans="1:3" x14ac:dyDescent="0.25">
      <c r="A188" s="5" t="s">
        <v>36</v>
      </c>
      <c r="B188" s="30" t="s">
        <v>563</v>
      </c>
      <c r="C188" t="str">
        <f>"  &lt;/Variant&gt;"</f>
        <v xml:space="preserve">  &lt;/Variant&gt;</v>
      </c>
    </row>
    <row r="189" spans="1:3" x14ac:dyDescent="0.25">
      <c r="A189" s="31"/>
      <c r="B189" s="32"/>
      <c r="C189" s="33"/>
    </row>
    <row r="190" spans="1:3" x14ac:dyDescent="0.25">
      <c r="A190" s="31"/>
      <c r="B190" s="32"/>
      <c r="C190" s="33" t="str">
        <f>C183</f>
        <v>&lt;# A119059941G #&gt;</v>
      </c>
    </row>
    <row r="191" spans="1:3" x14ac:dyDescent="0.25">
      <c r="A191" s="5" t="s">
        <v>35</v>
      </c>
      <c r="B191" s="1" t="s">
        <v>564</v>
      </c>
      <c r="C191" t="str">
        <f>CONCATENATE("  &lt;Genotype hgvs=",CHAR(34),B191,B192,";",B193,CHAR(34)," name=",CHAR(34),B185,CHAR(34),"&gt; ")</f>
        <v xml:space="preserve">  &lt;Genotype hgvs="NC_000010.11:g.[119059941A&gt;G];[119059941=]" name="A119059941G"&gt; </v>
      </c>
    </row>
    <row r="192" spans="1:3" x14ac:dyDescent="0.25">
      <c r="A192" s="5" t="s">
        <v>36</v>
      </c>
      <c r="B192" s="27" t="s">
        <v>565</v>
      </c>
    </row>
    <row r="193" spans="1:3" x14ac:dyDescent="0.25">
      <c r="A193" s="5" t="s">
        <v>27</v>
      </c>
      <c r="B193" s="27" t="s">
        <v>566</v>
      </c>
      <c r="C193" t="s">
        <v>667</v>
      </c>
    </row>
    <row r="194" spans="1:3" x14ac:dyDescent="0.25">
      <c r="A194" s="5" t="s">
        <v>40</v>
      </c>
      <c r="B194" s="27" t="str">
        <f>CONCATENATE("People with this variant have one copy of the ",B188," variant. This substitution of a single nucleotide is known as a missense mutation.")</f>
        <v>People with this variant have one copy of the [A119059941G](https://www.ncbi.nlm.nih.gov/projects/SNP/snp_ref.cgi?rs=1523773) variant. This substitution of a single nucleotide is known as a missense mutation.</v>
      </c>
      <c r="C194" t="s">
        <v>13</v>
      </c>
    </row>
    <row r="195" spans="1:3" x14ac:dyDescent="0.25">
      <c r="A195" s="6" t="s">
        <v>41</v>
      </c>
      <c r="B195" s="27" t="s">
        <v>216</v>
      </c>
      <c r="C195" t="str">
        <f>CONCATENATE("    ",B194)</f>
        <v xml:space="preserve">    People with this variant have one copy of the [A119059941G](https://www.ncbi.nlm.nih.gov/projects/SNP/snp_ref.cgi?rs=1523773) variant. This substitution of a single nucleotide is known as a missense mutation.</v>
      </c>
    </row>
    <row r="196" spans="1:3" x14ac:dyDescent="0.25">
      <c r="A196" s="6" t="s">
        <v>42</v>
      </c>
      <c r="B196" s="27">
        <v>43.6</v>
      </c>
    </row>
    <row r="197" spans="1:3" x14ac:dyDescent="0.25">
      <c r="A197" s="5"/>
      <c r="B197" s="27"/>
      <c r="C197" t="s">
        <v>668</v>
      </c>
    </row>
    <row r="198" spans="1:3" x14ac:dyDescent="0.25">
      <c r="A198" s="6"/>
      <c r="B198" s="27"/>
    </row>
    <row r="199" spans="1:3" x14ac:dyDescent="0.25">
      <c r="A199" s="6"/>
      <c r="B199" s="27"/>
      <c r="C199" t="str">
        <f>CONCATENATE("    ",B195)</f>
        <v xml:space="preserve">    You are in the Mild Loss of Function category. See below for more information.</v>
      </c>
    </row>
    <row r="200" spans="1:3" x14ac:dyDescent="0.25">
      <c r="A200" s="6"/>
      <c r="B200" s="27"/>
    </row>
    <row r="201" spans="1:3" x14ac:dyDescent="0.25">
      <c r="A201" s="6"/>
      <c r="B201" s="27"/>
      <c r="C201" t="s">
        <v>669</v>
      </c>
    </row>
    <row r="202" spans="1:3" x14ac:dyDescent="0.25">
      <c r="A202" s="5"/>
      <c r="B202" s="27"/>
    </row>
    <row r="203" spans="1:3" x14ac:dyDescent="0.25">
      <c r="A203" s="5"/>
      <c r="B203" s="27"/>
      <c r="C203" t="str">
        <f>CONCATENATE( "    &lt;piechart percentage=",B196," /&gt;")</f>
        <v xml:space="preserve">    &lt;piechart percentage=43.6 /&gt;</v>
      </c>
    </row>
    <row r="204" spans="1:3" x14ac:dyDescent="0.25">
      <c r="A204" s="5"/>
      <c r="B204" s="27"/>
      <c r="C204" t="str">
        <f>"  &lt;/Genotype&gt;"</f>
        <v xml:space="preserve">  &lt;/Genotype&gt;</v>
      </c>
    </row>
    <row r="205" spans="1:3" x14ac:dyDescent="0.25">
      <c r="A205" s="5" t="s">
        <v>43</v>
      </c>
      <c r="B205" s="27" t="str">
        <f>CONCATENATE("People with this variant have two copies of the ",B188," variant. This substitution of a single nucleotide is known as a missense mutation.")</f>
        <v>People with this variant have two copies of the [A119059941G](https://www.ncbi.nlm.nih.gov/projects/SNP/snp_ref.cgi?rs=1523773) variant. This substitution of a single nucleotide is known as a missense mutation.</v>
      </c>
      <c r="C205" t="str">
        <f>CONCATENATE("  &lt;Genotype hgvs=",CHAR(34),B191,B192,";",B192,CHAR(34)," name=",CHAR(34),B185,CHAR(34),"&gt; ")</f>
        <v xml:space="preserve">  &lt;Genotype hgvs="NC_000010.11:g.[119059941A&gt;G];[119059941A&gt;G]" name="A119059941G"&gt; </v>
      </c>
    </row>
    <row r="206" spans="1:3" x14ac:dyDescent="0.25">
      <c r="A206" s="6" t="s">
        <v>44</v>
      </c>
      <c r="B206" s="27" t="s">
        <v>191</v>
      </c>
      <c r="C206" t="s">
        <v>13</v>
      </c>
    </row>
    <row r="207" spans="1:3" x14ac:dyDescent="0.25">
      <c r="A207" s="6" t="s">
        <v>42</v>
      </c>
      <c r="B207" s="27">
        <v>21.2</v>
      </c>
      <c r="C207" t="s">
        <v>667</v>
      </c>
    </row>
    <row r="208" spans="1:3" x14ac:dyDescent="0.25">
      <c r="A208" s="6"/>
      <c r="B208" s="27"/>
    </row>
    <row r="209" spans="1:3" x14ac:dyDescent="0.25">
      <c r="A209" s="5"/>
      <c r="B209" s="27"/>
      <c r="C209" t="str">
        <f>CONCATENATE("    ",B205)</f>
        <v xml:space="preserve">    People with this variant have two copies of the [A119059941G](https://www.ncbi.nlm.nih.gov/projects/SNP/snp_ref.cgi?rs=1523773) variant. This substitution of a single nucleotide is known as a missense mutation.</v>
      </c>
    </row>
    <row r="210" spans="1:3" x14ac:dyDescent="0.25">
      <c r="A210" s="6"/>
      <c r="B210" s="27"/>
    </row>
    <row r="211" spans="1:3" x14ac:dyDescent="0.25">
      <c r="A211" s="6"/>
      <c r="B211" s="27"/>
      <c r="C211" t="s">
        <v>668</v>
      </c>
    </row>
    <row r="212" spans="1:3" x14ac:dyDescent="0.25">
      <c r="A212" s="6"/>
      <c r="B212" s="27"/>
    </row>
    <row r="213" spans="1:3" x14ac:dyDescent="0.25">
      <c r="A213" s="6"/>
      <c r="B213" s="27"/>
      <c r="C213" t="str">
        <f>CONCATENATE("    ",B206)</f>
        <v xml:space="preserve">    You are in the Moderate Loss of Function category. See below for more information.</v>
      </c>
    </row>
    <row r="214" spans="1:3" x14ac:dyDescent="0.25">
      <c r="A214" s="6"/>
      <c r="B214" s="27"/>
    </row>
    <row r="215" spans="1:3" x14ac:dyDescent="0.25">
      <c r="A215" s="5"/>
      <c r="B215" s="27"/>
      <c r="C215" t="s">
        <v>669</v>
      </c>
    </row>
    <row r="216" spans="1:3" x14ac:dyDescent="0.25">
      <c r="A216" s="5"/>
      <c r="B216" s="27"/>
    </row>
    <row r="217" spans="1:3" x14ac:dyDescent="0.25">
      <c r="A217" s="5"/>
      <c r="B217" s="27"/>
      <c r="C217" t="str">
        <f>CONCATENATE( "    &lt;piechart percentage=",B207," /&gt;")</f>
        <v xml:space="preserve">    &lt;piechart percentage=21.2 /&gt;</v>
      </c>
    </row>
    <row r="218" spans="1:3" x14ac:dyDescent="0.25">
      <c r="A218" s="5"/>
      <c r="B218" s="27"/>
      <c r="C218" t="str">
        <f>"  &lt;/Genotype&gt;"</f>
        <v xml:space="preserve">  &lt;/Genotype&gt;</v>
      </c>
    </row>
    <row r="219" spans="1:3" x14ac:dyDescent="0.25">
      <c r="A219" s="5" t="s">
        <v>45</v>
      </c>
      <c r="B219" s="27" t="str">
        <f>CONCATENATE("Your ",B177," gene has no variants. A normal gene is referred to as a ",CHAR(34),"wild-type",CHAR(34)," gene.")</f>
        <v>Your EIF3A gene has no variants. A normal gene is referred to as a "wild-type" gene.</v>
      </c>
      <c r="C219" t="str">
        <f>CONCATENATE("  &lt;Genotype hgvs=",CHAR(34),B191,B193,";",B193,CHAR(34)," name=",CHAR(34),B185,CHAR(34),"&gt; ")</f>
        <v xml:space="preserve">  &lt;Genotype hgvs="NC_000010.11:g.[119059941=];[119059941=]" name="A119059941G"&gt; </v>
      </c>
    </row>
    <row r="220" spans="1:3" x14ac:dyDescent="0.25">
      <c r="A220" s="6" t="s">
        <v>46</v>
      </c>
      <c r="B220" s="27" t="s">
        <v>217</v>
      </c>
      <c r="C220" t="s">
        <v>13</v>
      </c>
    </row>
    <row r="221" spans="1:3" x14ac:dyDescent="0.25">
      <c r="A221" s="6" t="s">
        <v>42</v>
      </c>
      <c r="B221" s="27">
        <v>35.299999999999997</v>
      </c>
      <c r="C221" t="s">
        <v>667</v>
      </c>
    </row>
    <row r="222" spans="1:3" x14ac:dyDescent="0.25">
      <c r="A222" s="5"/>
      <c r="B222" s="27"/>
    </row>
    <row r="223" spans="1:3" x14ac:dyDescent="0.25">
      <c r="A223" s="6"/>
      <c r="B223" s="27"/>
      <c r="C223" t="str">
        <f>CONCATENATE("    ",B219)</f>
        <v xml:space="preserve">    Your EIF3A gene has no variants. A normal gene is referred to as a "wild-type" gene.</v>
      </c>
    </row>
    <row r="224" spans="1:3" x14ac:dyDescent="0.25">
      <c r="A224" s="6"/>
      <c r="B224" s="27"/>
    </row>
    <row r="225" spans="1:3" x14ac:dyDescent="0.25">
      <c r="A225" s="6"/>
      <c r="B225" s="27"/>
      <c r="C225" t="s">
        <v>668</v>
      </c>
    </row>
    <row r="226" spans="1:3" x14ac:dyDescent="0.25">
      <c r="A226" s="6"/>
      <c r="B226" s="27"/>
    </row>
    <row r="227" spans="1:3" x14ac:dyDescent="0.25">
      <c r="A227" s="6"/>
      <c r="B227" s="27"/>
      <c r="C227" t="str">
        <f>CONCATENATE("    ",B220)</f>
        <v xml:space="preserve">    Your variant is not associated with any loss of function.</v>
      </c>
    </row>
    <row r="228" spans="1:3" x14ac:dyDescent="0.25">
      <c r="A228" s="5"/>
      <c r="B228" s="27"/>
    </row>
    <row r="229" spans="1:3" x14ac:dyDescent="0.25">
      <c r="A229" s="5"/>
      <c r="B229" s="27"/>
      <c r="C229" t="s">
        <v>669</v>
      </c>
    </row>
    <row r="230" spans="1:3" x14ac:dyDescent="0.25">
      <c r="A230" s="5"/>
      <c r="B230" s="27"/>
    </row>
    <row r="231" spans="1:3" x14ac:dyDescent="0.25">
      <c r="A231" s="5"/>
      <c r="B231" s="27"/>
      <c r="C231" t="str">
        <f>CONCATENATE( "    &lt;piechart percentage=",B221," /&gt;")</f>
        <v xml:space="preserve">    &lt;piechart percentage=35.3 /&gt;</v>
      </c>
    </row>
    <row r="232" spans="1:3" x14ac:dyDescent="0.25">
      <c r="A232" s="5"/>
      <c r="B232" s="27"/>
      <c r="C232" t="str">
        <f>"  &lt;/Genotype&gt;"</f>
        <v xml:space="preserve">  &lt;/Genotype&gt;</v>
      </c>
    </row>
    <row r="233" spans="1:3" x14ac:dyDescent="0.25">
      <c r="A233" s="5" t="s">
        <v>47</v>
      </c>
      <c r="B233" s="27" t="str">
        <f>CONCATENATE("Your ",B177," gene has an unknown variant.")</f>
        <v>Your EIF3A gene has an unknown variant.</v>
      </c>
      <c r="C233" t="str">
        <f>CONCATENATE("  &lt;Genotype hgvs=",CHAR(34),"unknown",CHAR(34),"&gt; ")</f>
        <v xml:space="preserve">  &lt;Genotype hgvs="unknown"&gt; </v>
      </c>
    </row>
    <row r="234" spans="1:3" x14ac:dyDescent="0.25">
      <c r="A234" s="6" t="s">
        <v>47</v>
      </c>
      <c r="B234" s="27" t="s">
        <v>149</v>
      </c>
      <c r="C234" t="s">
        <v>13</v>
      </c>
    </row>
    <row r="235" spans="1:3" x14ac:dyDescent="0.25">
      <c r="A235" s="6" t="s">
        <v>42</v>
      </c>
      <c r="B235" s="27"/>
      <c r="C235" t="s">
        <v>667</v>
      </c>
    </row>
    <row r="236" spans="1:3" x14ac:dyDescent="0.25">
      <c r="A236" s="6"/>
      <c r="B236" s="27"/>
    </row>
    <row r="237" spans="1:3" x14ac:dyDescent="0.25">
      <c r="A237" s="6"/>
      <c r="B237" s="27"/>
      <c r="C237" t="str">
        <f>CONCATENATE("    ",B233)</f>
        <v xml:space="preserve">    Your EIF3A gene has an unknown variant.</v>
      </c>
    </row>
    <row r="238" spans="1:3" x14ac:dyDescent="0.25">
      <c r="A238" s="6"/>
      <c r="B238" s="27"/>
    </row>
    <row r="239" spans="1:3" x14ac:dyDescent="0.25">
      <c r="A239" s="6"/>
      <c r="B239" s="27"/>
      <c r="C239" t="s">
        <v>668</v>
      </c>
    </row>
    <row r="240" spans="1:3" x14ac:dyDescent="0.25">
      <c r="A240" s="6"/>
      <c r="B240" s="27"/>
    </row>
    <row r="241" spans="1:3" x14ac:dyDescent="0.25">
      <c r="A241" s="5"/>
      <c r="B241" s="27"/>
      <c r="C241" t="str">
        <f>CONCATENATE("    ",B234)</f>
        <v xml:space="preserve">    The effect is unknown.</v>
      </c>
    </row>
    <row r="242" spans="1:3" x14ac:dyDescent="0.25">
      <c r="A242" s="6"/>
      <c r="B242" s="27"/>
    </row>
    <row r="243" spans="1:3" x14ac:dyDescent="0.25">
      <c r="A243" s="5"/>
      <c r="B243" s="27"/>
      <c r="C243" t="s">
        <v>669</v>
      </c>
    </row>
    <row r="244" spans="1:3" x14ac:dyDescent="0.25">
      <c r="A244" s="5"/>
      <c r="B244" s="27"/>
    </row>
    <row r="245" spans="1:3" x14ac:dyDescent="0.25">
      <c r="A245" s="5"/>
      <c r="B245" s="27"/>
      <c r="C245" t="str">
        <f>CONCATENATE( "    &lt;piechart percentage=",B235," /&gt;")</f>
        <v xml:space="preserve">    &lt;piechart percentage= /&gt;</v>
      </c>
    </row>
    <row r="246" spans="1:3" x14ac:dyDescent="0.25">
      <c r="A246" s="5"/>
      <c r="B246" s="27"/>
      <c r="C246" t="str">
        <f>"  &lt;/Genotype&gt;"</f>
        <v xml:space="preserve">  &lt;/Genotype&gt;</v>
      </c>
    </row>
    <row r="247" spans="1:3" x14ac:dyDescent="0.25">
      <c r="A247" s="5" t="s">
        <v>45</v>
      </c>
      <c r="B247" s="27" t="str">
        <f>CONCATENATE("Your ",B177," gene has no variants. A normal gene is referred to as a ",CHAR(34),"wild-type",CHAR(34)," gene.")</f>
        <v>Your EIF3A gene has no variants. A normal gene is referred to as a "wild-type" gene.</v>
      </c>
      <c r="C247" t="str">
        <f>CONCATENATE("  &lt;Genotype hgvs=",CHAR(34),"wild-type",CHAR(34),"&gt;")</f>
        <v xml:space="preserve">  &lt;Genotype hgvs="wild-type"&gt;</v>
      </c>
    </row>
    <row r="248" spans="1:3" x14ac:dyDescent="0.25">
      <c r="A248" s="63" t="s">
        <v>46</v>
      </c>
      <c r="B248" s="64" t="s">
        <v>147</v>
      </c>
      <c r="C248" s="62" t="s">
        <v>13</v>
      </c>
    </row>
    <row r="249" spans="1:3" x14ac:dyDescent="0.25">
      <c r="A249" s="63" t="s">
        <v>42</v>
      </c>
      <c r="B249" s="64"/>
      <c r="C249" s="62" t="s">
        <v>667</v>
      </c>
    </row>
    <row r="250" spans="1:3" x14ac:dyDescent="0.25">
      <c r="A250" s="63"/>
      <c r="B250" s="64"/>
      <c r="C250" s="62"/>
    </row>
    <row r="251" spans="1:3" x14ac:dyDescent="0.25">
      <c r="A251" s="6"/>
      <c r="B251" s="27"/>
      <c r="C251" t="str">
        <f>CONCATENATE("    ",B247)</f>
        <v xml:space="preserve">    Your EIF3A gene has no variants. A normal gene is referred to as a "wild-type" gene.</v>
      </c>
    </row>
    <row r="252" spans="1:3" x14ac:dyDescent="0.25">
      <c r="A252" s="6"/>
      <c r="B252" s="27"/>
    </row>
    <row r="253" spans="1:3" x14ac:dyDescent="0.25">
      <c r="A253" s="6"/>
      <c r="B253" s="27"/>
      <c r="C253" t="s">
        <v>668</v>
      </c>
    </row>
    <row r="254" spans="1:3" x14ac:dyDescent="0.25">
      <c r="A254" s="6"/>
      <c r="B254" s="27"/>
    </row>
    <row r="255" spans="1:3" x14ac:dyDescent="0.25">
      <c r="A255" s="6"/>
      <c r="B255" s="27"/>
      <c r="C255" t="str">
        <f>CONCATENATE("    ",B248)</f>
        <v xml:space="preserve">    This variant is not associated with increased risk.</v>
      </c>
    </row>
    <row r="256" spans="1:3" x14ac:dyDescent="0.25">
      <c r="A256" s="6"/>
      <c r="B256" s="27"/>
    </row>
    <row r="257" spans="1:15" x14ac:dyDescent="0.25">
      <c r="A257" s="6"/>
      <c r="B257" s="27"/>
      <c r="C257" t="s">
        <v>669</v>
      </c>
      <c r="J257" s="33"/>
      <c r="K257" s="33"/>
      <c r="L257" s="33"/>
      <c r="M257" s="33"/>
      <c r="N257" s="33"/>
    </row>
    <row r="258" spans="1:15" x14ac:dyDescent="0.25">
      <c r="A258" s="5"/>
      <c r="B258" s="27"/>
      <c r="J258" s="33"/>
      <c r="K258" s="33"/>
      <c r="L258" s="33"/>
      <c r="M258" s="33"/>
      <c r="N258" s="33"/>
    </row>
    <row r="259" spans="1:15" x14ac:dyDescent="0.25">
      <c r="A259" s="6"/>
      <c r="B259" s="27"/>
      <c r="C259" t="str">
        <f>CONCATENATE( "    &lt;piechart percentage=",B249," /&gt;")</f>
        <v xml:space="preserve">    &lt;piechart percentage= /&gt;</v>
      </c>
      <c r="J259" s="33"/>
      <c r="K259" s="33"/>
      <c r="L259" s="33"/>
      <c r="M259" s="33"/>
      <c r="N259" s="33"/>
    </row>
    <row r="260" spans="1:15" x14ac:dyDescent="0.25">
      <c r="A260" s="6"/>
      <c r="B260" s="27"/>
      <c r="C260" t="str">
        <f>"  &lt;/Genotype&gt;"</f>
        <v xml:space="preserve">  &lt;/Genotype&gt;</v>
      </c>
      <c r="K260" s="59"/>
      <c r="L260" s="59"/>
      <c r="M260" s="60"/>
      <c r="N260" s="59"/>
    </row>
    <row r="261" spans="1:15" x14ac:dyDescent="0.25">
      <c r="A261" s="6"/>
      <c r="B261" s="27"/>
      <c r="C261" t="str">
        <f>"&lt;/GeneAnalysis&gt;"</f>
        <v>&lt;/GeneAnalysis&gt;</v>
      </c>
    </row>
    <row r="262" spans="1:15" s="33" customFormat="1" x14ac:dyDescent="0.25">
      <c r="J262"/>
      <c r="K262"/>
      <c r="L262"/>
      <c r="M262"/>
      <c r="N262"/>
    </row>
    <row r="263" spans="1:15" s="33" customFormat="1" x14ac:dyDescent="0.25">
      <c r="A263" s="65"/>
      <c r="B263" s="65"/>
      <c r="C263" s="66"/>
      <c r="J263"/>
      <c r="K263"/>
      <c r="L263"/>
      <c r="M263"/>
      <c r="N263"/>
    </row>
    <row r="264" spans="1:15" s="33" customFormat="1" x14ac:dyDescent="0.25">
      <c r="J264"/>
      <c r="K264"/>
      <c r="L264"/>
      <c r="M264"/>
      <c r="N264"/>
    </row>
    <row r="265" spans="1:15" x14ac:dyDescent="0.25">
      <c r="A265" s="6" t="s">
        <v>4</v>
      </c>
      <c r="B265" s="27" t="s">
        <v>467</v>
      </c>
      <c r="C265" t="str">
        <f>CONCATENATE("&lt;GeneAnalysis gene=",CHAR(34),B265,CHAR(34)," interval=",CHAR(34),B266,CHAR(34),"&gt; ")</f>
        <v xml:space="preserve">&lt;GeneAnalysis gene="IL1A" interval="NC_000002.12:g.112773915_112785398"&gt; </v>
      </c>
      <c r="O265" s="67"/>
    </row>
    <row r="266" spans="1:15" x14ac:dyDescent="0.25">
      <c r="A266" s="6" t="s">
        <v>23</v>
      </c>
      <c r="B266" s="27" t="s">
        <v>567</v>
      </c>
    </row>
    <row r="267" spans="1:15" x14ac:dyDescent="0.25">
      <c r="A267" s="6" t="s">
        <v>24</v>
      </c>
      <c r="B267" s="27" t="s">
        <v>334</v>
      </c>
      <c r="C267" t="str">
        <f>CONCATENATE("# What are some common mutations of ",B265,"?")</f>
        <v># What are some common mutations of IL1A?</v>
      </c>
    </row>
    <row r="268" spans="1:15" x14ac:dyDescent="0.25">
      <c r="A268" s="6" t="s">
        <v>547</v>
      </c>
      <c r="B268" s="27" t="s">
        <v>21</v>
      </c>
      <c r="C268" t="s">
        <v>13</v>
      </c>
    </row>
    <row r="269" spans="1:15" x14ac:dyDescent="0.25">
      <c r="B269" s="27"/>
      <c r="C269" t="str">
        <f>CONCATENATE("There is ",B267," well-known variant in ",B265,": ",B276,".")</f>
        <v>There is one well-known variant in IL1A: [G112777818T](https://www.ncbi.nlm.nih.gov/projects/SNP/snp_ref.cgi?rs=2071376).</v>
      </c>
    </row>
    <row r="270" spans="1:15" x14ac:dyDescent="0.25">
      <c r="B270" s="27"/>
    </row>
    <row r="271" spans="1:15" x14ac:dyDescent="0.25">
      <c r="A271" s="6"/>
      <c r="B271" s="27"/>
      <c r="C271" t="str">
        <f>CONCATENATE("&lt;# ",B273," #&gt;")</f>
        <v>&lt;# G112777818T #&gt;</v>
      </c>
    </row>
    <row r="272" spans="1:15" x14ac:dyDescent="0.25">
      <c r="A272" s="6" t="s">
        <v>25</v>
      </c>
      <c r="B272" s="1" t="s">
        <v>469</v>
      </c>
      <c r="C272" t="str">
        <f>CONCATENATE("  &lt;Variant hgvs=",CHAR(34),B272,CHAR(34)," name=",CHAR(34),B273,CHAR(34),"&gt; ")</f>
        <v xml:space="preserve">  &lt;Variant hgvs="NC_000002.12:g.112777818G&gt;T" name="G112777818T"&gt; </v>
      </c>
      <c r="J272" s="33"/>
      <c r="K272" s="33"/>
      <c r="L272" s="33"/>
      <c r="M272" s="33"/>
      <c r="N272" s="33"/>
    </row>
    <row r="273" spans="1:14" x14ac:dyDescent="0.25">
      <c r="A273" s="5" t="s">
        <v>26</v>
      </c>
      <c r="B273" s="1" t="s">
        <v>568</v>
      </c>
      <c r="J273" s="33"/>
      <c r="K273" s="33"/>
      <c r="L273" s="33"/>
      <c r="M273" s="33"/>
      <c r="N273" s="33"/>
    </row>
    <row r="274" spans="1:14" x14ac:dyDescent="0.25">
      <c r="A274" s="5" t="s">
        <v>27</v>
      </c>
      <c r="B274" t="s">
        <v>34</v>
      </c>
      <c r="C274" t="str">
        <f>CONCATENATE("    This variant is a change at a specific point in the ",B265," gene from ",B274," to ",B275," resulting in incorrect ",B268," function. This substitution of a single nucleotide is known as a missense variant.")</f>
        <v xml:space="preserve">    This variant is a change at a specific point in the IL1A gene from guanine (G) to thymine (T) resulting in incorrect protein function. This substitution of a single nucleotide is known as a missense variant.</v>
      </c>
    </row>
    <row r="275" spans="1:14" x14ac:dyDescent="0.25">
      <c r="A275" s="5" t="s">
        <v>28</v>
      </c>
      <c r="B275" s="27" t="s">
        <v>33</v>
      </c>
      <c r="C275" t="s">
        <v>13</v>
      </c>
    </row>
    <row r="276" spans="1:14" x14ac:dyDescent="0.25">
      <c r="A276" s="5" t="s">
        <v>36</v>
      </c>
      <c r="B276" s="30" t="s">
        <v>569</v>
      </c>
      <c r="C276" t="str">
        <f>"  &lt;/Variant&gt;"</f>
        <v xml:space="preserve">  &lt;/Variant&gt;</v>
      </c>
    </row>
    <row r="277" spans="1:14" s="33" customFormat="1" x14ac:dyDescent="0.25">
      <c r="A277" s="31"/>
      <c r="B277" s="32"/>
      <c r="J277"/>
      <c r="K277"/>
      <c r="L277"/>
      <c r="M277"/>
      <c r="N277"/>
    </row>
    <row r="278" spans="1:14" s="33" customFormat="1" x14ac:dyDescent="0.25">
      <c r="A278" s="31"/>
      <c r="B278" s="32"/>
      <c r="C278" s="33" t="str">
        <f>C271</f>
        <v>&lt;# G112777818T #&gt;</v>
      </c>
      <c r="J278"/>
      <c r="K278"/>
      <c r="L278"/>
      <c r="M278"/>
      <c r="N278"/>
    </row>
    <row r="279" spans="1:14" x14ac:dyDescent="0.25">
      <c r="A279" s="5" t="s">
        <v>35</v>
      </c>
      <c r="B279" s="1" t="s">
        <v>123</v>
      </c>
      <c r="C279" t="str">
        <f>CONCATENATE("  &lt;Genotype hgvs=",CHAR(34),B279,B280,";",B281,CHAR(34)," name=",CHAR(34),B273,CHAR(34),"&gt; ")</f>
        <v xml:space="preserve">  &lt;Genotype hgvs="NC_000002.12:g.[112777818G&gt;T];[112777818=]" name="G112777818T"&gt; </v>
      </c>
    </row>
    <row r="280" spans="1:14" x14ac:dyDescent="0.25">
      <c r="A280" s="5" t="s">
        <v>36</v>
      </c>
      <c r="B280" s="27" t="s">
        <v>570</v>
      </c>
    </row>
    <row r="281" spans="1:14" x14ac:dyDescent="0.25">
      <c r="A281" s="5" t="s">
        <v>27</v>
      </c>
      <c r="B281" s="27" t="s">
        <v>571</v>
      </c>
      <c r="C281" t="s">
        <v>667</v>
      </c>
    </row>
    <row r="282" spans="1:14" x14ac:dyDescent="0.25">
      <c r="A282" s="5" t="s">
        <v>40</v>
      </c>
      <c r="B282" s="27" t="str">
        <f>CONCATENATE("People with this variant have one copy of the ",B276," variant. This substitution of a single nucleotide is known as a missense mutation.")</f>
        <v>People with this variant have one copy of the [G112777818T](https://www.ncbi.nlm.nih.gov/projects/SNP/snp_ref.cgi?rs=2071376) variant. This substitution of a single nucleotide is known as a missense mutation.</v>
      </c>
      <c r="C282" t="s">
        <v>13</v>
      </c>
    </row>
    <row r="283" spans="1:14" x14ac:dyDescent="0.25">
      <c r="A283" s="6" t="s">
        <v>41</v>
      </c>
      <c r="B283" s="27" t="s">
        <v>216</v>
      </c>
      <c r="C283" t="str">
        <f>CONCATENATE("    ",B282)</f>
        <v xml:space="preserve">    People with this variant have one copy of the [G112777818T](https://www.ncbi.nlm.nih.gov/projects/SNP/snp_ref.cgi?rs=2071376) variant. This substitution of a single nucleotide is known as a missense mutation.</v>
      </c>
    </row>
    <row r="284" spans="1:14" x14ac:dyDescent="0.25">
      <c r="A284" s="6" t="s">
        <v>42</v>
      </c>
      <c r="B284" s="27">
        <v>47.1</v>
      </c>
    </row>
    <row r="285" spans="1:14" x14ac:dyDescent="0.25">
      <c r="A285" s="5"/>
      <c r="B285" s="27"/>
      <c r="C285" t="s">
        <v>668</v>
      </c>
    </row>
    <row r="286" spans="1:14" x14ac:dyDescent="0.25">
      <c r="A286" s="6"/>
      <c r="B286" s="27"/>
    </row>
    <row r="287" spans="1:14" x14ac:dyDescent="0.25">
      <c r="A287" s="6"/>
      <c r="B287" s="27"/>
      <c r="C287" t="str">
        <f>CONCATENATE("    ",B283)</f>
        <v xml:space="preserve">    You are in the Mild Loss of Function category. See below for more information.</v>
      </c>
    </row>
    <row r="288" spans="1:14" x14ac:dyDescent="0.25">
      <c r="A288" s="6"/>
      <c r="B288" s="27"/>
    </row>
    <row r="289" spans="1:3" x14ac:dyDescent="0.25">
      <c r="A289" s="6"/>
      <c r="B289" s="27"/>
      <c r="C289" t="s">
        <v>669</v>
      </c>
    </row>
    <row r="290" spans="1:3" x14ac:dyDescent="0.25">
      <c r="A290" s="5"/>
      <c r="B290" s="27"/>
    </row>
    <row r="291" spans="1:3" x14ac:dyDescent="0.25">
      <c r="A291" s="5"/>
      <c r="B291" s="27"/>
      <c r="C291" t="str">
        <f>CONCATENATE( "    &lt;piechart percentage=",B284," /&gt;")</f>
        <v xml:space="preserve">    &lt;piechart percentage=47.1 /&gt;</v>
      </c>
    </row>
    <row r="292" spans="1:3" x14ac:dyDescent="0.25">
      <c r="A292" s="5"/>
      <c r="B292" s="27"/>
      <c r="C292" t="str">
        <f>"  &lt;/Genotype&gt;"</f>
        <v xml:space="preserve">  &lt;/Genotype&gt;</v>
      </c>
    </row>
    <row r="293" spans="1:3" x14ac:dyDescent="0.25">
      <c r="A293" s="5" t="s">
        <v>43</v>
      </c>
      <c r="B293" s="27" t="str">
        <f>CONCATENATE("People with this variant have two copies of the ",B276," variant. This substitution of a single nucleotide is known as a missense mutation.")</f>
        <v>People with this variant have two copies of the [G112777818T](https://www.ncbi.nlm.nih.gov/projects/SNP/snp_ref.cgi?rs=2071376) variant. This substitution of a single nucleotide is known as a missense mutation.</v>
      </c>
      <c r="C293" t="str">
        <f>CONCATENATE("  &lt;Genotype hgvs=",CHAR(34),B279,B280,";",B280,CHAR(34)," name=",CHAR(34),B273,CHAR(34),"&gt; ")</f>
        <v xml:space="preserve">  &lt;Genotype hgvs="NC_000002.12:g.[112777818G&gt;T];[112777818G&gt;T]" name="G112777818T"&gt; </v>
      </c>
    </row>
    <row r="294" spans="1:3" x14ac:dyDescent="0.25">
      <c r="A294" s="6" t="s">
        <v>44</v>
      </c>
      <c r="B294" s="27" t="s">
        <v>191</v>
      </c>
      <c r="C294" t="s">
        <v>13</v>
      </c>
    </row>
    <row r="295" spans="1:3" x14ac:dyDescent="0.25">
      <c r="A295" s="6" t="s">
        <v>42</v>
      </c>
      <c r="B295" s="27">
        <v>26.2</v>
      </c>
      <c r="C295" t="s">
        <v>667</v>
      </c>
    </row>
    <row r="296" spans="1:3" x14ac:dyDescent="0.25">
      <c r="A296" s="6"/>
      <c r="B296" s="27"/>
    </row>
    <row r="297" spans="1:3" x14ac:dyDescent="0.25">
      <c r="A297" s="5"/>
      <c r="B297" s="27"/>
      <c r="C297" t="str">
        <f>CONCATENATE("    ",B293)</f>
        <v xml:space="preserve">    People with this variant have two copies of the [G112777818T](https://www.ncbi.nlm.nih.gov/projects/SNP/snp_ref.cgi?rs=2071376) variant. This substitution of a single nucleotide is known as a missense mutation.</v>
      </c>
    </row>
    <row r="298" spans="1:3" x14ac:dyDescent="0.25">
      <c r="A298" s="6"/>
      <c r="B298" s="27"/>
    </row>
    <row r="299" spans="1:3" x14ac:dyDescent="0.25">
      <c r="A299" s="6"/>
      <c r="B299" s="27"/>
      <c r="C299" t="s">
        <v>668</v>
      </c>
    </row>
    <row r="300" spans="1:3" x14ac:dyDescent="0.25">
      <c r="A300" s="6"/>
      <c r="B300" s="27"/>
    </row>
    <row r="301" spans="1:3" x14ac:dyDescent="0.25">
      <c r="A301" s="6"/>
      <c r="B301" s="27"/>
      <c r="C301" t="str">
        <f>CONCATENATE("    ",B294)</f>
        <v xml:space="preserve">    You are in the Moderate Loss of Function category. See below for more information.</v>
      </c>
    </row>
    <row r="302" spans="1:3" x14ac:dyDescent="0.25">
      <c r="A302" s="6"/>
      <c r="B302" s="27"/>
    </row>
    <row r="303" spans="1:3" x14ac:dyDescent="0.25">
      <c r="A303" s="5"/>
      <c r="B303" s="27"/>
      <c r="C303" t="s">
        <v>669</v>
      </c>
    </row>
    <row r="304" spans="1:3" x14ac:dyDescent="0.25">
      <c r="A304" s="5"/>
      <c r="B304" s="27"/>
    </row>
    <row r="305" spans="1:3" x14ac:dyDescent="0.25">
      <c r="A305" s="5"/>
      <c r="B305" s="27"/>
      <c r="C305" t="str">
        <f>CONCATENATE( "    &lt;piechart percentage=",B295," /&gt;")</f>
        <v xml:space="preserve">    &lt;piechart percentage=26.2 /&gt;</v>
      </c>
    </row>
    <row r="306" spans="1:3" x14ac:dyDescent="0.25">
      <c r="A306" s="5"/>
      <c r="B306" s="27"/>
      <c r="C306" t="str">
        <f>"  &lt;/Genotype&gt;"</f>
        <v xml:space="preserve">  &lt;/Genotype&gt;</v>
      </c>
    </row>
    <row r="307" spans="1:3" x14ac:dyDescent="0.25">
      <c r="A307" s="5" t="s">
        <v>45</v>
      </c>
      <c r="B307" s="27" t="str">
        <f>CONCATENATE("Your ",B265," gene has no variants. A normal gene is referred to as a ",CHAR(34),"wild-type",CHAR(34)," gene.")</f>
        <v>Your IL1A gene has no variants. A normal gene is referred to as a "wild-type" gene.</v>
      </c>
      <c r="C307" t="str">
        <f>CONCATENATE("  &lt;Genotype hgvs=",CHAR(34),B279,B281,";",B281,CHAR(34)," name=",CHAR(34),B273,CHAR(34),"&gt; ")</f>
        <v xml:space="preserve">  &lt;Genotype hgvs="NC_000002.12:g.[112777818=];[112777818=]" name="G112777818T"&gt; </v>
      </c>
    </row>
    <row r="308" spans="1:3" x14ac:dyDescent="0.25">
      <c r="A308" s="6" t="s">
        <v>46</v>
      </c>
      <c r="B308" s="27" t="s">
        <v>217</v>
      </c>
      <c r="C308" t="s">
        <v>13</v>
      </c>
    </row>
    <row r="309" spans="1:3" x14ac:dyDescent="0.25">
      <c r="A309" s="6" t="s">
        <v>42</v>
      </c>
      <c r="B309" s="27">
        <v>26.7</v>
      </c>
      <c r="C309" t="s">
        <v>667</v>
      </c>
    </row>
    <row r="310" spans="1:3" x14ac:dyDescent="0.25">
      <c r="A310" s="5"/>
      <c r="B310" s="27"/>
    </row>
    <row r="311" spans="1:3" x14ac:dyDescent="0.25">
      <c r="A311" s="6"/>
      <c r="B311" s="27"/>
      <c r="C311" t="str">
        <f>CONCATENATE("    ",B307)</f>
        <v xml:space="preserve">    Your IL1A gene has no variants. A normal gene is referred to as a "wild-type" gene.</v>
      </c>
    </row>
    <row r="312" spans="1:3" x14ac:dyDescent="0.25">
      <c r="A312" s="6"/>
      <c r="B312" s="27"/>
    </row>
    <row r="313" spans="1:3" x14ac:dyDescent="0.25">
      <c r="A313" s="6"/>
      <c r="B313" s="27"/>
      <c r="C313" t="s">
        <v>668</v>
      </c>
    </row>
    <row r="314" spans="1:3" x14ac:dyDescent="0.25">
      <c r="A314" s="6"/>
      <c r="B314" s="27"/>
    </row>
    <row r="315" spans="1:3" x14ac:dyDescent="0.25">
      <c r="A315" s="6"/>
      <c r="B315" s="27"/>
      <c r="C315" t="str">
        <f>CONCATENATE("    ",B308)</f>
        <v xml:space="preserve">    Your variant is not associated with any loss of function.</v>
      </c>
    </row>
    <row r="316" spans="1:3" x14ac:dyDescent="0.25">
      <c r="A316" s="5"/>
      <c r="B316" s="27"/>
    </row>
    <row r="317" spans="1:3" x14ac:dyDescent="0.25">
      <c r="A317" s="5"/>
      <c r="B317" s="27"/>
      <c r="C317" t="s">
        <v>669</v>
      </c>
    </row>
    <row r="318" spans="1:3" x14ac:dyDescent="0.25">
      <c r="A318" s="5"/>
      <c r="B318" s="27"/>
    </row>
    <row r="319" spans="1:3" x14ac:dyDescent="0.25">
      <c r="A319" s="5"/>
      <c r="B319" s="27"/>
      <c r="C319" t="str">
        <f>CONCATENATE( "    &lt;piechart percentage=",B309," /&gt;")</f>
        <v xml:space="preserve">    &lt;piechart percentage=26.7 /&gt;</v>
      </c>
    </row>
    <row r="320" spans="1:3" x14ac:dyDescent="0.25">
      <c r="A320" s="5"/>
      <c r="B320" s="27"/>
      <c r="C320" t="str">
        <f>"  &lt;/Genotype&gt;"</f>
        <v xml:space="preserve">  &lt;/Genotype&gt;</v>
      </c>
    </row>
    <row r="321" spans="1:3" x14ac:dyDescent="0.25">
      <c r="A321" s="5" t="s">
        <v>47</v>
      </c>
      <c r="B321" s="27" t="str">
        <f>CONCATENATE("Your ",B265," gene has an unknown variant.")</f>
        <v>Your IL1A gene has an unknown variant.</v>
      </c>
      <c r="C321" t="str">
        <f>CONCATENATE("  &lt;Genotype hgvs=",CHAR(34),"unknown",CHAR(34),"&gt; ")</f>
        <v xml:space="preserve">  &lt;Genotype hgvs="unknown"&gt; </v>
      </c>
    </row>
    <row r="322" spans="1:3" x14ac:dyDescent="0.25">
      <c r="A322" s="6" t="s">
        <v>47</v>
      </c>
      <c r="B322" s="27" t="s">
        <v>149</v>
      </c>
      <c r="C322" t="s">
        <v>13</v>
      </c>
    </row>
    <row r="323" spans="1:3" x14ac:dyDescent="0.25">
      <c r="A323" s="6" t="s">
        <v>42</v>
      </c>
      <c r="B323" s="27"/>
      <c r="C323" t="s">
        <v>667</v>
      </c>
    </row>
    <row r="324" spans="1:3" x14ac:dyDescent="0.25">
      <c r="A324" s="6"/>
      <c r="B324" s="27"/>
    </row>
    <row r="325" spans="1:3" x14ac:dyDescent="0.25">
      <c r="A325" s="6"/>
      <c r="B325" s="27"/>
      <c r="C325" t="str">
        <f>CONCATENATE("    ",B321)</f>
        <v xml:space="preserve">    Your IL1A gene has an unknown variant.</v>
      </c>
    </row>
    <row r="326" spans="1:3" x14ac:dyDescent="0.25">
      <c r="A326" s="6"/>
      <c r="B326" s="27"/>
    </row>
    <row r="327" spans="1:3" x14ac:dyDescent="0.25">
      <c r="A327" s="6"/>
      <c r="B327" s="27"/>
      <c r="C327" t="s">
        <v>668</v>
      </c>
    </row>
    <row r="328" spans="1:3" x14ac:dyDescent="0.25">
      <c r="A328" s="6"/>
      <c r="B328" s="27"/>
    </row>
    <row r="329" spans="1:3" x14ac:dyDescent="0.25">
      <c r="A329" s="5"/>
      <c r="B329" s="27"/>
      <c r="C329" t="str">
        <f>CONCATENATE("    ",B322)</f>
        <v xml:space="preserve">    The effect is unknown.</v>
      </c>
    </row>
    <row r="330" spans="1:3" x14ac:dyDescent="0.25">
      <c r="A330" s="6"/>
      <c r="B330" s="27"/>
    </row>
    <row r="331" spans="1:3" x14ac:dyDescent="0.25">
      <c r="A331" s="5"/>
      <c r="B331" s="27"/>
      <c r="C331" t="s">
        <v>669</v>
      </c>
    </row>
    <row r="332" spans="1:3" x14ac:dyDescent="0.25">
      <c r="A332" s="5"/>
      <c r="B332" s="27"/>
    </row>
    <row r="333" spans="1:3" x14ac:dyDescent="0.25">
      <c r="A333" s="5"/>
      <c r="B333" s="27"/>
      <c r="C333" t="str">
        <f>CONCATENATE( "    &lt;piechart percentage=",B323," /&gt;")</f>
        <v xml:space="preserve">    &lt;piechart percentage= /&gt;</v>
      </c>
    </row>
    <row r="334" spans="1:3" x14ac:dyDescent="0.25">
      <c r="A334" s="5"/>
      <c r="B334" s="27"/>
      <c r="C334" t="str">
        <f>"  &lt;/Genotype&gt;"</f>
        <v xml:space="preserve">  &lt;/Genotype&gt;</v>
      </c>
    </row>
    <row r="335" spans="1:3" x14ac:dyDescent="0.25">
      <c r="A335" s="5" t="s">
        <v>45</v>
      </c>
      <c r="B335" s="27" t="str">
        <f>CONCATENATE("Your ",B265," gene has no variants. A normal gene is referred to as a ",CHAR(34),"wild-type",CHAR(34)," gene.")</f>
        <v>Your IL1A gene has no variants. A normal gene is referred to as a "wild-type" gene.</v>
      </c>
      <c r="C335" t="str">
        <f>CONCATENATE("  &lt;Genotype hgvs=",CHAR(34),"wild-type",CHAR(34),"&gt;")</f>
        <v xml:space="preserve">  &lt;Genotype hgvs="wild-type"&gt;</v>
      </c>
    </row>
    <row r="336" spans="1:3" x14ac:dyDescent="0.25">
      <c r="A336" s="63" t="s">
        <v>46</v>
      </c>
      <c r="B336" s="64" t="s">
        <v>147</v>
      </c>
      <c r="C336" s="62" t="s">
        <v>13</v>
      </c>
    </row>
    <row r="337" spans="1:14" x14ac:dyDescent="0.25">
      <c r="A337" s="63" t="s">
        <v>42</v>
      </c>
      <c r="B337" s="64"/>
      <c r="C337" s="62" t="s">
        <v>667</v>
      </c>
    </row>
    <row r="338" spans="1:14" x14ac:dyDescent="0.25">
      <c r="A338" s="63"/>
      <c r="B338" s="64"/>
      <c r="C338" s="62"/>
    </row>
    <row r="339" spans="1:14" x14ac:dyDescent="0.25">
      <c r="A339" s="6"/>
      <c r="B339" s="27"/>
      <c r="C339" t="str">
        <f>CONCATENATE("    ",B335)</f>
        <v xml:space="preserve">    Your IL1A gene has no variants. A normal gene is referred to as a "wild-type" gene.</v>
      </c>
    </row>
    <row r="340" spans="1:14" x14ac:dyDescent="0.25">
      <c r="A340" s="6"/>
      <c r="B340" s="27"/>
    </row>
    <row r="341" spans="1:14" x14ac:dyDescent="0.25">
      <c r="A341" s="6"/>
      <c r="B341" s="27"/>
      <c r="C341" t="s">
        <v>668</v>
      </c>
    </row>
    <row r="342" spans="1:14" x14ac:dyDescent="0.25">
      <c r="A342" s="6"/>
      <c r="B342" s="27"/>
    </row>
    <row r="343" spans="1:14" x14ac:dyDescent="0.25">
      <c r="A343" s="6"/>
      <c r="B343" s="27"/>
      <c r="C343" t="str">
        <f>CONCATENATE("    ",B336)</f>
        <v xml:space="preserve">    This variant is not associated with increased risk.</v>
      </c>
    </row>
    <row r="344" spans="1:14" x14ac:dyDescent="0.25">
      <c r="A344" s="6"/>
      <c r="B344" s="27"/>
    </row>
    <row r="345" spans="1:14" x14ac:dyDescent="0.25">
      <c r="A345" s="6"/>
      <c r="B345" s="27"/>
      <c r="C345" t="s">
        <v>669</v>
      </c>
      <c r="J345" s="33"/>
      <c r="K345" s="33"/>
      <c r="L345" s="33"/>
      <c r="M345" s="33"/>
      <c r="N345" s="33"/>
    </row>
    <row r="346" spans="1:14" x14ac:dyDescent="0.25">
      <c r="A346" s="5"/>
      <c r="B346" s="27"/>
      <c r="J346" s="33"/>
      <c r="K346" s="33"/>
      <c r="L346" s="33"/>
      <c r="M346" s="33"/>
      <c r="N346" s="33"/>
    </row>
    <row r="347" spans="1:14" x14ac:dyDescent="0.25">
      <c r="A347" s="6"/>
      <c r="B347" s="27"/>
      <c r="C347" t="str">
        <f>CONCATENATE( "    &lt;piechart percentage=",B337," /&gt;")</f>
        <v xml:space="preserve">    &lt;piechart percentage= /&gt;</v>
      </c>
      <c r="J347" s="33"/>
      <c r="K347" s="33"/>
      <c r="L347" s="33"/>
      <c r="M347" s="33"/>
      <c r="N347" s="33"/>
    </row>
    <row r="348" spans="1:14" x14ac:dyDescent="0.25">
      <c r="A348" s="6"/>
      <c r="B348" s="27"/>
      <c r="C348" t="str">
        <f>"  &lt;/Genotype&gt;"</f>
        <v xml:space="preserve">  &lt;/Genotype&gt;</v>
      </c>
      <c r="K348" s="59"/>
      <c r="L348" s="59"/>
      <c r="M348" s="60"/>
      <c r="N348" s="59"/>
    </row>
    <row r="349" spans="1:14" x14ac:dyDescent="0.25">
      <c r="A349" s="6"/>
      <c r="B349" s="27"/>
      <c r="C349" t="str">
        <f>"&lt;/GeneAnalysis&gt;"</f>
        <v>&lt;/GeneAnalysis&gt;</v>
      </c>
    </row>
    <row r="350" spans="1:14" s="33" customFormat="1" x14ac:dyDescent="0.25">
      <c r="J350"/>
      <c r="K350"/>
      <c r="L350"/>
      <c r="M350"/>
      <c r="N350"/>
    </row>
    <row r="351" spans="1:14" s="33" customFormat="1" x14ac:dyDescent="0.25">
      <c r="A351" s="65"/>
      <c r="B351" s="65"/>
      <c r="C351" s="66"/>
      <c r="J351"/>
      <c r="K351"/>
      <c r="L351"/>
      <c r="M351"/>
      <c r="N351"/>
    </row>
    <row r="352" spans="1:14" s="33" customFormat="1" x14ac:dyDescent="0.25">
      <c r="J352"/>
      <c r="K352"/>
      <c r="L352"/>
      <c r="M352"/>
      <c r="N352"/>
    </row>
    <row r="353" spans="1:15" x14ac:dyDescent="0.25">
      <c r="A353" s="6" t="s">
        <v>4</v>
      </c>
      <c r="B353" s="27" t="s">
        <v>471</v>
      </c>
      <c r="C353" t="str">
        <f>CONCATENATE("&lt;GeneAnalysis gene=",CHAR(34),B353,CHAR(34)," interval=",CHAR(34),B354,CHAR(34),"&gt; ")</f>
        <v xml:space="preserve">&lt;GeneAnalysis gene="KRT18P33" interval="NC_000002.12:g.65666469_65667794"&gt; </v>
      </c>
      <c r="O353" s="59"/>
    </row>
    <row r="354" spans="1:15" x14ac:dyDescent="0.25">
      <c r="A354" s="6" t="s">
        <v>23</v>
      </c>
      <c r="B354" s="27" t="s">
        <v>572</v>
      </c>
    </row>
    <row r="355" spans="1:15" x14ac:dyDescent="0.25">
      <c r="A355" s="6" t="s">
        <v>24</v>
      </c>
      <c r="B355" s="27" t="s">
        <v>334</v>
      </c>
      <c r="C355" t="str">
        <f>CONCATENATE("# What are some common mutations of ",B353,"?")</f>
        <v># What are some common mutations of KRT18P33?</v>
      </c>
    </row>
    <row r="356" spans="1:15" x14ac:dyDescent="0.25">
      <c r="A356" s="6" t="s">
        <v>547</v>
      </c>
      <c r="B356" s="27" t="s">
        <v>573</v>
      </c>
      <c r="C356" t="s">
        <v>13</v>
      </c>
    </row>
    <row r="357" spans="1:15" x14ac:dyDescent="0.25">
      <c r="B357" s="27"/>
      <c r="C357" t="str">
        <f>CONCATENATE("There is ",B355," well-known variant in ",B353,": ",B364,".")</f>
        <v>There is one well-known variant in KRT18P33: [C231342446T](https://www.ncbi.nlm.nih.gov/projects/SNP/snp_ref.cgi?rs=16827966).</v>
      </c>
    </row>
    <row r="358" spans="1:15" x14ac:dyDescent="0.25">
      <c r="B358" s="27"/>
    </row>
    <row r="359" spans="1:15" x14ac:dyDescent="0.25">
      <c r="A359" s="6"/>
      <c r="B359" s="27"/>
      <c r="C359" t="str">
        <f>CONCATENATE("&lt;# ",B361," #&gt;")</f>
        <v>&lt;# C231342446T #&gt;</v>
      </c>
    </row>
    <row r="360" spans="1:15" x14ac:dyDescent="0.25">
      <c r="A360" s="6" t="s">
        <v>25</v>
      </c>
      <c r="B360" s="1" t="s">
        <v>404</v>
      </c>
      <c r="C360" t="str">
        <f>CONCATENATE("  &lt;Variant hgvs=",CHAR(34),B360,CHAR(34)," name=",CHAR(34),B361,CHAR(34),"&gt; ")</f>
        <v xml:space="preserve">  &lt;Variant hgvs="NC_000002.12:g.231342446C&gt;T" name="C231342446T"&gt; </v>
      </c>
      <c r="J360" s="33"/>
      <c r="K360" s="33"/>
      <c r="L360" s="33"/>
      <c r="M360" s="33"/>
      <c r="N360" s="33"/>
    </row>
    <row r="361" spans="1:15" x14ac:dyDescent="0.25">
      <c r="A361" s="5" t="s">
        <v>26</v>
      </c>
      <c r="B361" s="1" t="s">
        <v>494</v>
      </c>
      <c r="J361" s="33"/>
      <c r="K361" s="33"/>
      <c r="L361" s="33"/>
      <c r="M361" s="33"/>
      <c r="N361" s="33"/>
    </row>
    <row r="362" spans="1:15" x14ac:dyDescent="0.25">
      <c r="A362" s="5" t="s">
        <v>27</v>
      </c>
      <c r="B362" t="str">
        <f>"cytosine (C)"</f>
        <v>cytosine (C)</v>
      </c>
      <c r="C362" t="str">
        <f>CONCATENATE("    This variant is a change at a specific point in the ",B353," gene from ",B362," to ",B363," resulting in incorrect ",B356," function. This substitution of a single nucleotide is known as a missense variant.")</f>
        <v xml:space="preserve">    This variant is a change at a specific point in the KRT18P33 gene from cytosine (C) to thymine (T) resulting in incorrect pseudogene function. This substitution of a single nucleotide is known as a missense variant.</v>
      </c>
    </row>
    <row r="363" spans="1:15" x14ac:dyDescent="0.25">
      <c r="A363" s="5" t="s">
        <v>28</v>
      </c>
      <c r="B363" s="27" t="s">
        <v>33</v>
      </c>
      <c r="C363" t="s">
        <v>13</v>
      </c>
    </row>
    <row r="364" spans="1:15" x14ac:dyDescent="0.25">
      <c r="A364" s="5" t="s">
        <v>36</v>
      </c>
      <c r="B364" s="30" t="s">
        <v>574</v>
      </c>
      <c r="C364" t="str">
        <f>"  &lt;/Variant&gt;"</f>
        <v xml:space="preserve">  &lt;/Variant&gt;</v>
      </c>
    </row>
    <row r="365" spans="1:15" s="33" customFormat="1" x14ac:dyDescent="0.25">
      <c r="A365" s="31"/>
      <c r="B365" s="32"/>
      <c r="J365"/>
      <c r="K365"/>
      <c r="L365"/>
      <c r="M365"/>
      <c r="N365"/>
    </row>
    <row r="366" spans="1:15" s="33" customFormat="1" x14ac:dyDescent="0.25">
      <c r="A366" s="31"/>
      <c r="B366" s="32"/>
      <c r="C366" s="33" t="str">
        <f>C359</f>
        <v>&lt;# C231342446T #&gt;</v>
      </c>
      <c r="J366"/>
      <c r="K366"/>
      <c r="L366"/>
      <c r="M366"/>
      <c r="N366"/>
    </row>
    <row r="367" spans="1:15" x14ac:dyDescent="0.25">
      <c r="A367" s="5" t="s">
        <v>35</v>
      </c>
      <c r="B367" s="1" t="s">
        <v>123</v>
      </c>
      <c r="C367" t="str">
        <f>CONCATENATE("  &lt;Genotype hgvs=",CHAR(34),B367,B368,";",B369,CHAR(34)," name=",CHAR(34),B361,CHAR(34),"&gt; ")</f>
        <v xml:space="preserve">  &lt;Genotype hgvs="NC_000002.12:g.[231342446C&gt;T];[231342446=]" name="C231342446T"&gt; </v>
      </c>
    </row>
    <row r="368" spans="1:15" x14ac:dyDescent="0.25">
      <c r="A368" s="5" t="s">
        <v>36</v>
      </c>
      <c r="B368" s="27" t="s">
        <v>495</v>
      </c>
    </row>
    <row r="369" spans="1:3" x14ac:dyDescent="0.25">
      <c r="A369" s="5" t="s">
        <v>27</v>
      </c>
      <c r="B369" s="27" t="s">
        <v>496</v>
      </c>
      <c r="C369" t="s">
        <v>667</v>
      </c>
    </row>
    <row r="370" spans="1:3" x14ac:dyDescent="0.25">
      <c r="A370" s="5" t="s">
        <v>40</v>
      </c>
      <c r="B370" s="27" t="str">
        <f>CONCATENATE("People with this variant have one copy of the ",B364," variant. This substitution of a single nucleotide is known as a missense mutation.")</f>
        <v>People with this variant have one copy of the [C231342446T](https://www.ncbi.nlm.nih.gov/projects/SNP/snp_ref.cgi?rs=16827966) variant. This substitution of a single nucleotide is known as a missense mutation.</v>
      </c>
      <c r="C370" t="s">
        <v>13</v>
      </c>
    </row>
    <row r="371" spans="1:3" x14ac:dyDescent="0.25">
      <c r="A371" s="6" t="s">
        <v>41</v>
      </c>
      <c r="B371" s="27" t="s">
        <v>217</v>
      </c>
      <c r="C371" t="str">
        <f>CONCATENATE("    ",B370)</f>
        <v xml:space="preserve">    People with this variant have one copy of the [C231342446T](https://www.ncbi.nlm.nih.gov/projects/SNP/snp_ref.cgi?rs=16827966) variant. This substitution of a single nucleotide is known as a missense mutation.</v>
      </c>
    </row>
    <row r="372" spans="1:3" x14ac:dyDescent="0.25">
      <c r="A372" s="6" t="s">
        <v>42</v>
      </c>
      <c r="B372" s="27">
        <v>43.6</v>
      </c>
    </row>
    <row r="373" spans="1:3" x14ac:dyDescent="0.25">
      <c r="A373" s="5"/>
      <c r="B373" s="27"/>
      <c r="C373" t="s">
        <v>668</v>
      </c>
    </row>
    <row r="374" spans="1:3" x14ac:dyDescent="0.25">
      <c r="A374" s="6"/>
      <c r="B374" s="27"/>
    </row>
    <row r="375" spans="1:3" x14ac:dyDescent="0.25">
      <c r="A375" s="6"/>
      <c r="B375" s="27"/>
      <c r="C375" t="str">
        <f>CONCATENATE("    ",B371)</f>
        <v xml:space="preserve">    Your variant is not associated with any loss of function.</v>
      </c>
    </row>
    <row r="376" spans="1:3" x14ac:dyDescent="0.25">
      <c r="A376" s="6"/>
      <c r="B376" s="27"/>
    </row>
    <row r="377" spans="1:3" x14ac:dyDescent="0.25">
      <c r="A377" s="6"/>
      <c r="B377" s="27"/>
      <c r="C377" t="s">
        <v>669</v>
      </c>
    </row>
    <row r="378" spans="1:3" x14ac:dyDescent="0.25">
      <c r="A378" s="5"/>
      <c r="B378" s="27"/>
    </row>
    <row r="379" spans="1:3" x14ac:dyDescent="0.25">
      <c r="A379" s="5"/>
      <c r="B379" s="27"/>
      <c r="C379" t="str">
        <f>CONCATENATE( "    &lt;piechart percentage=",B372," /&gt;")</f>
        <v xml:space="preserve">    &lt;piechart percentage=43.6 /&gt;</v>
      </c>
    </row>
    <row r="380" spans="1:3" x14ac:dyDescent="0.25">
      <c r="A380" s="5"/>
      <c r="B380" s="27"/>
      <c r="C380" t="str">
        <f>"  &lt;/Genotype&gt;"</f>
        <v xml:space="preserve">  &lt;/Genotype&gt;</v>
      </c>
    </row>
    <row r="381" spans="1:3" x14ac:dyDescent="0.25">
      <c r="A381" s="5" t="s">
        <v>43</v>
      </c>
      <c r="B381" s="27" t="str">
        <f>CONCATENATE("People with this variant have two copies of the ",B364," variant. This substitution of a single nucleotide is known as a missense mutation.")</f>
        <v>People with this variant have two copies of the [C231342446T](https://www.ncbi.nlm.nih.gov/projects/SNP/snp_ref.cgi?rs=16827966) variant. This substitution of a single nucleotide is known as a missense mutation.</v>
      </c>
      <c r="C381" t="str">
        <f>CONCATENATE("  &lt;Genotype hgvs=",CHAR(34),B367,B368,";",B368,CHAR(34)," name=",CHAR(34),B361,CHAR(34),"&gt; ")</f>
        <v xml:space="preserve">  &lt;Genotype hgvs="NC_000002.12:g.[231342446C&gt;T];[231342446C&gt;T]" name="C231342446T"&gt; </v>
      </c>
    </row>
    <row r="382" spans="1:3" x14ac:dyDescent="0.25">
      <c r="A382" s="6" t="s">
        <v>44</v>
      </c>
      <c r="B382" s="27" t="s">
        <v>191</v>
      </c>
      <c r="C382" t="s">
        <v>13</v>
      </c>
    </row>
    <row r="383" spans="1:3" x14ac:dyDescent="0.25">
      <c r="A383" s="6" t="s">
        <v>42</v>
      </c>
      <c r="B383" s="27">
        <v>21.2</v>
      </c>
      <c r="C383" t="s">
        <v>667</v>
      </c>
    </row>
    <row r="384" spans="1:3" x14ac:dyDescent="0.25">
      <c r="A384" s="6"/>
      <c r="B384" s="27"/>
    </row>
    <row r="385" spans="1:3" x14ac:dyDescent="0.25">
      <c r="A385" s="5"/>
      <c r="B385" s="27"/>
      <c r="C385" t="str">
        <f>CONCATENATE("    ",B381)</f>
        <v xml:space="preserve">    People with this variant have two copies of the [C231342446T](https://www.ncbi.nlm.nih.gov/projects/SNP/snp_ref.cgi?rs=16827966) variant. This substitution of a single nucleotide is known as a missense mutation.</v>
      </c>
    </row>
    <row r="386" spans="1:3" x14ac:dyDescent="0.25">
      <c r="A386" s="6"/>
      <c r="B386" s="27"/>
    </row>
    <row r="387" spans="1:3" x14ac:dyDescent="0.25">
      <c r="A387" s="6"/>
      <c r="B387" s="27"/>
      <c r="C387" t="s">
        <v>668</v>
      </c>
    </row>
    <row r="388" spans="1:3" x14ac:dyDescent="0.25">
      <c r="A388" s="6"/>
      <c r="B388" s="27"/>
    </row>
    <row r="389" spans="1:3" x14ac:dyDescent="0.25">
      <c r="A389" s="6"/>
      <c r="B389" s="27"/>
      <c r="C389" t="str">
        <f>CONCATENATE("    ",B382)</f>
        <v xml:space="preserve">    You are in the Moderate Loss of Function category. See below for more information.</v>
      </c>
    </row>
    <row r="390" spans="1:3" x14ac:dyDescent="0.25">
      <c r="A390" s="6"/>
      <c r="B390" s="27"/>
    </row>
    <row r="391" spans="1:3" x14ac:dyDescent="0.25">
      <c r="A391" s="5"/>
      <c r="B391" s="27"/>
      <c r="C391" t="s">
        <v>669</v>
      </c>
    </row>
    <row r="392" spans="1:3" x14ac:dyDescent="0.25">
      <c r="A392" s="5"/>
      <c r="B392" s="27"/>
    </row>
    <row r="393" spans="1:3" x14ac:dyDescent="0.25">
      <c r="A393" s="5"/>
      <c r="B393" s="27"/>
      <c r="C393" t="str">
        <f>CONCATENATE( "    &lt;piechart percentage=",B383," /&gt;")</f>
        <v xml:space="preserve">    &lt;piechart percentage=21.2 /&gt;</v>
      </c>
    </row>
    <row r="394" spans="1:3" x14ac:dyDescent="0.25">
      <c r="A394" s="5"/>
      <c r="B394" s="27"/>
      <c r="C394" t="str">
        <f>"  &lt;/Genotype&gt;"</f>
        <v xml:space="preserve">  &lt;/Genotype&gt;</v>
      </c>
    </row>
    <row r="395" spans="1:3" x14ac:dyDescent="0.25">
      <c r="A395" s="5" t="s">
        <v>45</v>
      </c>
      <c r="B395" s="27" t="str">
        <f>CONCATENATE("Your ",B353," gene has no variants. A normal gene is referred to as a ",CHAR(34),"wild-type",CHAR(34)," gene.")</f>
        <v>Your KRT18P33 gene has no variants. A normal gene is referred to as a "wild-type" gene.</v>
      </c>
      <c r="C395" t="str">
        <f>CONCATENATE("  &lt;Genotype hgvs=",CHAR(34),B367,B369,";",B369,CHAR(34)," name=",CHAR(34),B361,CHAR(34),"&gt; ")</f>
        <v xml:space="preserve">  &lt;Genotype hgvs="NC_000002.12:g.[231342446=];[231342446=]" name="C231342446T"&gt; </v>
      </c>
    </row>
    <row r="396" spans="1:3" x14ac:dyDescent="0.25">
      <c r="A396" s="6" t="s">
        <v>46</v>
      </c>
      <c r="B396" s="27" t="s">
        <v>217</v>
      </c>
      <c r="C396" t="s">
        <v>13</v>
      </c>
    </row>
    <row r="397" spans="1:3" x14ac:dyDescent="0.25">
      <c r="A397" s="6" t="s">
        <v>42</v>
      </c>
      <c r="B397" s="27">
        <v>35.299999999999997</v>
      </c>
      <c r="C397" t="s">
        <v>667</v>
      </c>
    </row>
    <row r="398" spans="1:3" x14ac:dyDescent="0.25">
      <c r="A398" s="5"/>
      <c r="B398" s="27"/>
    </row>
    <row r="399" spans="1:3" x14ac:dyDescent="0.25">
      <c r="A399" s="6"/>
      <c r="B399" s="27"/>
      <c r="C399" t="str">
        <f>CONCATENATE("    ",B395)</f>
        <v xml:space="preserve">    Your KRT18P33 gene has no variants. A normal gene is referred to as a "wild-type" gene.</v>
      </c>
    </row>
    <row r="400" spans="1:3" x14ac:dyDescent="0.25">
      <c r="A400" s="6"/>
      <c r="B400" s="27"/>
    </row>
    <row r="401" spans="1:3" x14ac:dyDescent="0.25">
      <c r="A401" s="6"/>
      <c r="B401" s="27"/>
      <c r="C401" t="s">
        <v>668</v>
      </c>
    </row>
    <row r="402" spans="1:3" x14ac:dyDescent="0.25">
      <c r="A402" s="6"/>
      <c r="B402" s="27"/>
    </row>
    <row r="403" spans="1:3" x14ac:dyDescent="0.25">
      <c r="A403" s="6"/>
      <c r="B403" s="27"/>
      <c r="C403" t="str">
        <f>CONCATENATE("    ",B396)</f>
        <v xml:space="preserve">    Your variant is not associated with any loss of function.</v>
      </c>
    </row>
    <row r="404" spans="1:3" x14ac:dyDescent="0.25">
      <c r="A404" s="5"/>
      <c r="B404" s="27"/>
    </row>
    <row r="405" spans="1:3" x14ac:dyDescent="0.25">
      <c r="A405" s="5"/>
      <c r="B405" s="27"/>
      <c r="C405" t="s">
        <v>669</v>
      </c>
    </row>
    <row r="406" spans="1:3" x14ac:dyDescent="0.25">
      <c r="A406" s="5"/>
      <c r="B406" s="27"/>
    </row>
    <row r="407" spans="1:3" x14ac:dyDescent="0.25">
      <c r="A407" s="5"/>
      <c r="B407" s="27"/>
      <c r="C407" t="str">
        <f>CONCATENATE( "    &lt;piechart percentage=",B397," /&gt;")</f>
        <v xml:space="preserve">    &lt;piechart percentage=35.3 /&gt;</v>
      </c>
    </row>
    <row r="408" spans="1:3" x14ac:dyDescent="0.25">
      <c r="A408" s="5"/>
      <c r="B408" s="27"/>
      <c r="C408" t="str">
        <f>"  &lt;/Genotype&gt;"</f>
        <v xml:space="preserve">  &lt;/Genotype&gt;</v>
      </c>
    </row>
    <row r="409" spans="1:3" x14ac:dyDescent="0.25">
      <c r="A409" s="5" t="s">
        <v>47</v>
      </c>
      <c r="B409" s="27" t="str">
        <f>CONCATENATE("Your ",B353," gene has an unknown variant.")</f>
        <v>Your KRT18P33 gene has an unknown variant.</v>
      </c>
      <c r="C409" t="str">
        <f>CONCATENATE("  &lt;Genotype hgvs=",CHAR(34),"unknown",CHAR(34),"&gt; ")</f>
        <v xml:space="preserve">  &lt;Genotype hgvs="unknown"&gt; </v>
      </c>
    </row>
    <row r="410" spans="1:3" x14ac:dyDescent="0.25">
      <c r="A410" s="6" t="s">
        <v>47</v>
      </c>
      <c r="B410" s="27" t="s">
        <v>149</v>
      </c>
      <c r="C410" t="s">
        <v>13</v>
      </c>
    </row>
    <row r="411" spans="1:3" x14ac:dyDescent="0.25">
      <c r="A411" s="6" t="s">
        <v>42</v>
      </c>
      <c r="B411" s="27"/>
      <c r="C411" t="s">
        <v>667</v>
      </c>
    </row>
    <row r="412" spans="1:3" x14ac:dyDescent="0.25">
      <c r="A412" s="6"/>
      <c r="B412" s="27"/>
    </row>
    <row r="413" spans="1:3" x14ac:dyDescent="0.25">
      <c r="A413" s="6"/>
      <c r="B413" s="27"/>
      <c r="C413" t="str">
        <f>CONCATENATE("    ",B409)</f>
        <v xml:space="preserve">    Your KRT18P33 gene has an unknown variant.</v>
      </c>
    </row>
    <row r="414" spans="1:3" x14ac:dyDescent="0.25">
      <c r="A414" s="6"/>
      <c r="B414" s="27"/>
    </row>
    <row r="415" spans="1:3" x14ac:dyDescent="0.25">
      <c r="A415" s="6"/>
      <c r="B415" s="27"/>
      <c r="C415" t="s">
        <v>668</v>
      </c>
    </row>
    <row r="416" spans="1:3" x14ac:dyDescent="0.25">
      <c r="A416" s="6"/>
      <c r="B416" s="27"/>
    </row>
    <row r="417" spans="1:3" x14ac:dyDescent="0.25">
      <c r="A417" s="5"/>
      <c r="B417" s="27"/>
      <c r="C417" t="str">
        <f>CONCATENATE("    ",B410)</f>
        <v xml:space="preserve">    The effect is unknown.</v>
      </c>
    </row>
    <row r="418" spans="1:3" x14ac:dyDescent="0.25">
      <c r="A418" s="6"/>
      <c r="B418" s="27"/>
    </row>
    <row r="419" spans="1:3" x14ac:dyDescent="0.25">
      <c r="A419" s="5"/>
      <c r="B419" s="27"/>
      <c r="C419" t="s">
        <v>669</v>
      </c>
    </row>
    <row r="420" spans="1:3" x14ac:dyDescent="0.25">
      <c r="A420" s="5"/>
      <c r="B420" s="27"/>
    </row>
    <row r="421" spans="1:3" x14ac:dyDescent="0.25">
      <c r="A421" s="5"/>
      <c r="B421" s="27"/>
      <c r="C421" t="str">
        <f>CONCATENATE( "    &lt;piechart percentage=",B411," /&gt;")</f>
        <v xml:space="preserve">    &lt;piechart percentage= /&gt;</v>
      </c>
    </row>
    <row r="422" spans="1:3" x14ac:dyDescent="0.25">
      <c r="A422" s="5"/>
      <c r="B422" s="27"/>
      <c r="C422" t="str">
        <f>"  &lt;/Genotype&gt;"</f>
        <v xml:space="preserve">  &lt;/Genotype&gt;</v>
      </c>
    </row>
    <row r="423" spans="1:3" x14ac:dyDescent="0.25">
      <c r="A423" s="5" t="s">
        <v>45</v>
      </c>
      <c r="B423" s="27" t="str">
        <f>CONCATENATE("Your ",B353," gene has no variants. A normal gene is referred to as a ",CHAR(34),"wild-type",CHAR(34)," gene.")</f>
        <v>Your KRT18P33 gene has no variants. A normal gene is referred to as a "wild-type" gene.</v>
      </c>
      <c r="C423" t="str">
        <f>CONCATENATE("  &lt;Genotype hgvs=",CHAR(34),"wild-type",CHAR(34),"&gt;")</f>
        <v xml:space="preserve">  &lt;Genotype hgvs="wild-type"&gt;</v>
      </c>
    </row>
    <row r="424" spans="1:3" x14ac:dyDescent="0.25">
      <c r="A424" s="63" t="s">
        <v>46</v>
      </c>
      <c r="B424" s="64" t="s">
        <v>147</v>
      </c>
      <c r="C424" s="62" t="s">
        <v>13</v>
      </c>
    </row>
    <row r="425" spans="1:3" x14ac:dyDescent="0.25">
      <c r="A425" s="63" t="s">
        <v>42</v>
      </c>
      <c r="B425" s="64"/>
      <c r="C425" s="62" t="s">
        <v>667</v>
      </c>
    </row>
    <row r="426" spans="1:3" x14ac:dyDescent="0.25">
      <c r="A426" s="63"/>
      <c r="B426" s="64"/>
      <c r="C426" s="62"/>
    </row>
    <row r="427" spans="1:3" x14ac:dyDescent="0.25">
      <c r="A427" s="6"/>
      <c r="B427" s="27"/>
      <c r="C427" t="str">
        <f>CONCATENATE("    ",B423)</f>
        <v xml:space="preserve">    Your KRT18P33 gene has no variants. A normal gene is referred to as a "wild-type" gene.</v>
      </c>
    </row>
    <row r="428" spans="1:3" x14ac:dyDescent="0.25">
      <c r="A428" s="6"/>
      <c r="B428" s="27"/>
    </row>
    <row r="429" spans="1:3" x14ac:dyDescent="0.25">
      <c r="A429" s="6"/>
      <c r="B429" s="27"/>
      <c r="C429" t="s">
        <v>668</v>
      </c>
    </row>
    <row r="430" spans="1:3" x14ac:dyDescent="0.25">
      <c r="A430" s="6"/>
      <c r="B430" s="27"/>
    </row>
    <row r="431" spans="1:3" x14ac:dyDescent="0.25">
      <c r="A431" s="6"/>
      <c r="B431" s="27"/>
      <c r="C431" t="str">
        <f>CONCATENATE("    ",B424)</f>
        <v xml:space="preserve">    This variant is not associated with increased risk.</v>
      </c>
    </row>
    <row r="432" spans="1:3" x14ac:dyDescent="0.25">
      <c r="A432" s="6"/>
      <c r="B432" s="27"/>
    </row>
    <row r="433" spans="1:14" x14ac:dyDescent="0.25">
      <c r="A433" s="6"/>
      <c r="B433" s="27"/>
      <c r="C433" t="s">
        <v>669</v>
      </c>
      <c r="J433" s="33"/>
      <c r="K433" s="33"/>
      <c r="L433" s="33"/>
      <c r="M433" s="33"/>
      <c r="N433" s="33"/>
    </row>
    <row r="434" spans="1:14" x14ac:dyDescent="0.25">
      <c r="A434" s="5"/>
      <c r="B434" s="27"/>
      <c r="J434" s="33"/>
      <c r="K434" s="33"/>
      <c r="L434" s="33"/>
      <c r="M434" s="33"/>
      <c r="N434" s="33"/>
    </row>
    <row r="435" spans="1:14" x14ac:dyDescent="0.25">
      <c r="A435" s="6"/>
      <c r="B435" s="27"/>
      <c r="C435" t="str">
        <f>CONCATENATE( "    &lt;piechart percentage=",B425," /&gt;")</f>
        <v xml:space="preserve">    &lt;piechart percentage= /&gt;</v>
      </c>
      <c r="J435" s="33"/>
      <c r="K435" s="33"/>
      <c r="L435" s="33"/>
      <c r="M435" s="33"/>
      <c r="N435" s="33"/>
    </row>
    <row r="436" spans="1:14" x14ac:dyDescent="0.25">
      <c r="A436" s="6"/>
      <c r="B436" s="27"/>
      <c r="C436" t="str">
        <f>"  &lt;/Genotype&gt;"</f>
        <v xml:space="preserve">  &lt;/Genotype&gt;</v>
      </c>
    </row>
    <row r="437" spans="1:14" x14ac:dyDescent="0.25">
      <c r="A437" s="6"/>
      <c r="B437" s="27"/>
      <c r="C437" t="str">
        <f>"&lt;/GeneAnalysis&gt;"</f>
        <v>&lt;/GeneAnalysis&gt;</v>
      </c>
      <c r="J437" s="60"/>
      <c r="K437" s="50"/>
      <c r="L437" s="50"/>
    </row>
    <row r="438" spans="1:14" s="33" customFormat="1" x14ac:dyDescent="0.25">
      <c r="J438"/>
      <c r="K438"/>
      <c r="L438"/>
      <c r="M438"/>
      <c r="N438"/>
    </row>
    <row r="439" spans="1:14" s="33" customFormat="1" x14ac:dyDescent="0.25">
      <c r="A439" s="65"/>
      <c r="B439" s="65"/>
      <c r="C439" s="66"/>
      <c r="J439"/>
      <c r="K439"/>
      <c r="L439"/>
      <c r="M439"/>
      <c r="N439"/>
    </row>
    <row r="440" spans="1:14" s="33" customFormat="1" x14ac:dyDescent="0.25">
      <c r="J440"/>
      <c r="K440"/>
      <c r="L440"/>
      <c r="M440"/>
      <c r="N440"/>
    </row>
    <row r="441" spans="1:14" x14ac:dyDescent="0.25">
      <c r="A441" s="6" t="s">
        <v>4</v>
      </c>
      <c r="B441" s="27" t="s">
        <v>473</v>
      </c>
      <c r="C441" t="str">
        <f>CONCATENATE("&lt;GeneAnalysis gene=",CHAR(34),B441,CHAR(34)," interval=",CHAR(34),B442,CHAR(34),"&gt; ")</f>
        <v xml:space="preserve">&lt;GeneAnalysis gene="MAOB" interval="NC_000023.11:g.43766610_43882475"&gt; </v>
      </c>
    </row>
    <row r="442" spans="1:14" x14ac:dyDescent="0.25">
      <c r="A442" s="6" t="s">
        <v>23</v>
      </c>
      <c r="B442" s="27" t="s">
        <v>575</v>
      </c>
      <c r="H442" s="50"/>
      <c r="I442" s="50"/>
    </row>
    <row r="443" spans="1:14" x14ac:dyDescent="0.25">
      <c r="A443" s="6" t="s">
        <v>24</v>
      </c>
      <c r="B443" s="27" t="s">
        <v>334</v>
      </c>
      <c r="C443" t="str">
        <f>CONCATENATE("# What are some common mutations of ",B441,"?")</f>
        <v># What are some common mutations of MAOB?</v>
      </c>
    </row>
    <row r="444" spans="1:14" x14ac:dyDescent="0.25">
      <c r="A444" s="6" t="s">
        <v>547</v>
      </c>
      <c r="B444" s="27" t="s">
        <v>21</v>
      </c>
      <c r="C444" t="s">
        <v>13</v>
      </c>
    </row>
    <row r="445" spans="1:14" x14ac:dyDescent="0.25">
      <c r="B445" s="27"/>
      <c r="C445" t="str">
        <f>CONCATENATE("There is ",B443," well-known variant in ",B441,": ",B452,".")</f>
        <v>There is one well-known variant in MAOB: [T43768752A](https://www.ncbi.nlm.nih.gov/projects/SNP/snp_ref.cgi?rs=1799836).</v>
      </c>
    </row>
    <row r="446" spans="1:14" x14ac:dyDescent="0.25">
      <c r="B446" s="27"/>
    </row>
    <row r="447" spans="1:14" x14ac:dyDescent="0.25">
      <c r="A447" s="6"/>
      <c r="B447" s="27"/>
      <c r="C447" t="str">
        <f>CONCATENATE("&lt;# ",B449," #&gt;")</f>
        <v>&lt;# T43768752A #&gt;</v>
      </c>
    </row>
    <row r="448" spans="1:14" x14ac:dyDescent="0.25">
      <c r="A448" s="6" t="s">
        <v>25</v>
      </c>
      <c r="B448" s="1" t="s">
        <v>475</v>
      </c>
      <c r="C448" t="str">
        <f>CONCATENATE("  &lt;Variant hgvs=",CHAR(34),B448,CHAR(34)," name=",CHAR(34),B449,CHAR(34),"&gt; ")</f>
        <v xml:space="preserve">  &lt;Variant hgvs="NC_000023.11:g.43768752T&gt;A" name="T43768752A"&gt; </v>
      </c>
      <c r="J448" s="33"/>
      <c r="K448" s="33"/>
      <c r="L448" s="33"/>
      <c r="M448" s="33"/>
      <c r="N448" s="33"/>
    </row>
    <row r="449" spans="1:14" x14ac:dyDescent="0.25">
      <c r="A449" s="5" t="s">
        <v>26</v>
      </c>
      <c r="B449" s="1" t="s">
        <v>576</v>
      </c>
      <c r="J449" s="33"/>
      <c r="K449" s="33"/>
      <c r="L449" s="33"/>
      <c r="M449" s="33"/>
      <c r="N449" s="33"/>
    </row>
    <row r="450" spans="1:14" x14ac:dyDescent="0.25">
      <c r="A450" s="5" t="s">
        <v>27</v>
      </c>
      <c r="B450" t="s">
        <v>61</v>
      </c>
      <c r="C450" t="str">
        <f>CONCATENATE("    This variant is a change at a specific point in the ",B441," gene from ",B450," to ",B451," resulting in incorrect ",B444," function. This substitution of a single nucleotide is known as a missense variant.")</f>
        <v xml:space="preserve">    This variant is a change at a specific point in the MAOB gene from adenine (A) to adenine (A) resulting in incorrect protein function. This substitution of a single nucleotide is known as a missense variant.</v>
      </c>
    </row>
    <row r="451" spans="1:14" x14ac:dyDescent="0.25">
      <c r="A451" s="5" t="s">
        <v>28</v>
      </c>
      <c r="B451" s="27" t="s">
        <v>61</v>
      </c>
      <c r="C451" t="s">
        <v>13</v>
      </c>
    </row>
    <row r="452" spans="1:14" x14ac:dyDescent="0.25">
      <c r="A452" s="5" t="s">
        <v>36</v>
      </c>
      <c r="B452" s="30" t="s">
        <v>577</v>
      </c>
      <c r="C452" t="str">
        <f>"  &lt;/Variant&gt;"</f>
        <v xml:space="preserve">  &lt;/Variant&gt;</v>
      </c>
    </row>
    <row r="453" spans="1:14" s="33" customFormat="1" x14ac:dyDescent="0.25">
      <c r="A453" s="31"/>
      <c r="B453" s="32"/>
      <c r="J453"/>
      <c r="K453"/>
      <c r="L453"/>
      <c r="M453"/>
      <c r="N453"/>
    </row>
    <row r="454" spans="1:14" s="33" customFormat="1" x14ac:dyDescent="0.25">
      <c r="A454" s="31"/>
      <c r="B454" s="32"/>
      <c r="C454" s="33" t="str">
        <f>C447</f>
        <v>&lt;# T43768752A #&gt;</v>
      </c>
      <c r="J454"/>
      <c r="K454"/>
      <c r="L454"/>
      <c r="M454"/>
      <c r="N454"/>
    </row>
    <row r="455" spans="1:14" x14ac:dyDescent="0.25">
      <c r="A455" s="5" t="s">
        <v>35</v>
      </c>
      <c r="B455" s="1" t="s">
        <v>578</v>
      </c>
      <c r="C455" t="str">
        <f>CONCATENATE("  &lt;Genotype hgvs=",CHAR(34),B455,B456,";",B457,CHAR(34)," name=",CHAR(34),B449,CHAR(34),"&gt; ")</f>
        <v xml:space="preserve">  &lt;Genotype hgvs="NC_000023.11:g.[43768752T&gt;A];[43768752=]" name="T43768752A"&gt; </v>
      </c>
    </row>
    <row r="456" spans="1:14" x14ac:dyDescent="0.25">
      <c r="A456" s="5" t="s">
        <v>36</v>
      </c>
      <c r="B456" s="27" t="s">
        <v>579</v>
      </c>
    </row>
    <row r="457" spans="1:14" x14ac:dyDescent="0.25">
      <c r="A457" s="5" t="s">
        <v>27</v>
      </c>
      <c r="B457" s="27" t="s">
        <v>580</v>
      </c>
      <c r="C457" t="s">
        <v>667</v>
      </c>
    </row>
    <row r="458" spans="1:14" x14ac:dyDescent="0.25">
      <c r="A458" s="5" t="s">
        <v>40</v>
      </c>
      <c r="B458" s="27" t="str">
        <f>CONCATENATE("People with this variant have one copy of the ",B452," variant. This substitution of a single nucleotide is known as a missense mutation.")</f>
        <v>People with this variant have one copy of the [T43768752A](https://www.ncbi.nlm.nih.gov/projects/SNP/snp_ref.cgi?rs=1799836) variant. This substitution of a single nucleotide is known as a missense mutation.</v>
      </c>
      <c r="C458" t="s">
        <v>13</v>
      </c>
    </row>
    <row r="459" spans="1:14" x14ac:dyDescent="0.25">
      <c r="A459" s="6" t="s">
        <v>41</v>
      </c>
      <c r="B459" s="27" t="s">
        <v>217</v>
      </c>
      <c r="C459" t="str">
        <f>CONCATENATE("    ",B458)</f>
        <v xml:space="preserve">    People with this variant have one copy of the [T43768752A](https://www.ncbi.nlm.nih.gov/projects/SNP/snp_ref.cgi?rs=1799836) variant. This substitution of a single nucleotide is known as a missense mutation.</v>
      </c>
    </row>
    <row r="460" spans="1:14" x14ac:dyDescent="0.25">
      <c r="A460" s="6" t="s">
        <v>42</v>
      </c>
      <c r="B460" s="27">
        <v>49.4</v>
      </c>
    </row>
    <row r="461" spans="1:14" x14ac:dyDescent="0.25">
      <c r="A461" s="5"/>
      <c r="B461" s="27"/>
      <c r="C461" t="s">
        <v>668</v>
      </c>
    </row>
    <row r="462" spans="1:14" x14ac:dyDescent="0.25">
      <c r="A462" s="6"/>
      <c r="B462" s="27"/>
    </row>
    <row r="463" spans="1:14" x14ac:dyDescent="0.25">
      <c r="A463" s="6"/>
      <c r="B463" s="27"/>
      <c r="C463" t="str">
        <f>CONCATENATE("    ",B459)</f>
        <v xml:space="preserve">    Your variant is not associated with any loss of function.</v>
      </c>
    </row>
    <row r="464" spans="1:14" x14ac:dyDescent="0.25">
      <c r="A464" s="6"/>
      <c r="B464" s="27"/>
    </row>
    <row r="465" spans="1:3" x14ac:dyDescent="0.25">
      <c r="A465" s="6"/>
      <c r="B465" s="27"/>
      <c r="C465" t="s">
        <v>669</v>
      </c>
    </row>
    <row r="466" spans="1:3" x14ac:dyDescent="0.25">
      <c r="A466" s="5"/>
      <c r="B466" s="27"/>
    </row>
    <row r="467" spans="1:3" x14ac:dyDescent="0.25">
      <c r="A467" s="5"/>
      <c r="B467" s="27"/>
      <c r="C467" t="str">
        <f>CONCATENATE( "    &lt;piechart percentage=",B460," /&gt;")</f>
        <v xml:space="preserve">    &lt;piechart percentage=49.4 /&gt;</v>
      </c>
    </row>
    <row r="468" spans="1:3" x14ac:dyDescent="0.25">
      <c r="A468" s="5"/>
      <c r="B468" s="27"/>
      <c r="C468" t="str">
        <f>"  &lt;/Genotype&gt;"</f>
        <v xml:space="preserve">  &lt;/Genotype&gt;</v>
      </c>
    </row>
    <row r="469" spans="1:3" x14ac:dyDescent="0.25">
      <c r="A469" s="5" t="s">
        <v>43</v>
      </c>
      <c r="B469" s="27" t="str">
        <f>CONCATENATE("People with this variant have two copies of the ",B452," variant. This substitution of a single nucleotide is known as a missense mutation.")</f>
        <v>People with this variant have two copies of the [T43768752A](https://www.ncbi.nlm.nih.gov/projects/SNP/snp_ref.cgi?rs=1799836) variant. This substitution of a single nucleotide is known as a missense mutation.</v>
      </c>
      <c r="C469" t="str">
        <f>CONCATENATE("  &lt;Genotype hgvs=",CHAR(34),B455,B456,";",B456,CHAR(34)," name=",CHAR(34),B449,CHAR(34),"&gt; ")</f>
        <v xml:space="preserve">  &lt;Genotype hgvs="NC_000023.11:g.[43768752T&gt;A];[43768752T&gt;A]" name="T43768752A"&gt; </v>
      </c>
    </row>
    <row r="470" spans="1:3" x14ac:dyDescent="0.25">
      <c r="A470" s="6" t="s">
        <v>44</v>
      </c>
      <c r="B470" s="27" t="s">
        <v>191</v>
      </c>
      <c r="C470" t="s">
        <v>13</v>
      </c>
    </row>
    <row r="471" spans="1:3" x14ac:dyDescent="0.25">
      <c r="A471" s="6" t="s">
        <v>42</v>
      </c>
      <c r="B471" s="27">
        <v>16</v>
      </c>
      <c r="C471" t="s">
        <v>667</v>
      </c>
    </row>
    <row r="472" spans="1:3" x14ac:dyDescent="0.25">
      <c r="A472" s="6"/>
      <c r="B472" s="27"/>
    </row>
    <row r="473" spans="1:3" x14ac:dyDescent="0.25">
      <c r="A473" s="5"/>
      <c r="B473" s="27"/>
      <c r="C473" t="str">
        <f>CONCATENATE("    ",B469)</f>
        <v xml:space="preserve">    People with this variant have two copies of the [T43768752A](https://www.ncbi.nlm.nih.gov/projects/SNP/snp_ref.cgi?rs=1799836) variant. This substitution of a single nucleotide is known as a missense mutation.</v>
      </c>
    </row>
    <row r="474" spans="1:3" x14ac:dyDescent="0.25">
      <c r="A474" s="6"/>
      <c r="B474" s="27"/>
    </row>
    <row r="475" spans="1:3" x14ac:dyDescent="0.25">
      <c r="A475" s="6"/>
      <c r="B475" s="27"/>
      <c r="C475" t="s">
        <v>668</v>
      </c>
    </row>
    <row r="476" spans="1:3" x14ac:dyDescent="0.25">
      <c r="A476" s="6"/>
      <c r="B476" s="27"/>
    </row>
    <row r="477" spans="1:3" x14ac:dyDescent="0.25">
      <c r="A477" s="6"/>
      <c r="B477" s="27"/>
      <c r="C477" t="str">
        <f>CONCATENATE("    ",B470)</f>
        <v xml:space="preserve">    You are in the Moderate Loss of Function category. See below for more information.</v>
      </c>
    </row>
    <row r="478" spans="1:3" x14ac:dyDescent="0.25">
      <c r="A478" s="6"/>
      <c r="B478" s="27"/>
    </row>
    <row r="479" spans="1:3" x14ac:dyDescent="0.25">
      <c r="A479" s="5"/>
      <c r="B479" s="27"/>
      <c r="C479" t="s">
        <v>669</v>
      </c>
    </row>
    <row r="480" spans="1:3" x14ac:dyDescent="0.25">
      <c r="A480" s="5"/>
      <c r="B480" s="27"/>
    </row>
    <row r="481" spans="1:3" x14ac:dyDescent="0.25">
      <c r="A481" s="5"/>
      <c r="B481" s="27"/>
      <c r="C481" t="str">
        <f>CONCATENATE( "    &lt;piechart percentage=",B471," /&gt;")</f>
        <v xml:space="preserve">    &lt;piechart percentage=16 /&gt;</v>
      </c>
    </row>
    <row r="482" spans="1:3" x14ac:dyDescent="0.25">
      <c r="A482" s="5"/>
      <c r="B482" s="27"/>
      <c r="C482" t="str">
        <f>"  &lt;/Genotype&gt;"</f>
        <v xml:space="preserve">  &lt;/Genotype&gt;</v>
      </c>
    </row>
    <row r="483" spans="1:3" x14ac:dyDescent="0.25">
      <c r="A483" s="5" t="s">
        <v>45</v>
      </c>
      <c r="B483" s="27" t="str">
        <f>CONCATENATE("Your ",B441," gene has no variants. A normal gene is referred to as a ",CHAR(34),"wild-type",CHAR(34)," gene.")</f>
        <v>Your MAOB gene has no variants. A normal gene is referred to as a "wild-type" gene.</v>
      </c>
      <c r="C483" t="str">
        <f>CONCATENATE("  &lt;Genotype hgvs=",CHAR(34),B455,B457,";",B457,CHAR(34)," name=",CHAR(34),B449,CHAR(34),"&gt; ")</f>
        <v xml:space="preserve">  &lt;Genotype hgvs="NC_000023.11:g.[43768752=];[43768752=]" name="T43768752A"&gt; </v>
      </c>
    </row>
    <row r="484" spans="1:3" x14ac:dyDescent="0.25">
      <c r="A484" s="6" t="s">
        <v>46</v>
      </c>
      <c r="B484" s="27" t="s">
        <v>217</v>
      </c>
      <c r="C484" t="s">
        <v>13</v>
      </c>
    </row>
    <row r="485" spans="1:3" x14ac:dyDescent="0.25">
      <c r="A485" s="6" t="s">
        <v>42</v>
      </c>
      <c r="B485" s="27">
        <v>34.6</v>
      </c>
      <c r="C485" t="s">
        <v>667</v>
      </c>
    </row>
    <row r="486" spans="1:3" x14ac:dyDescent="0.25">
      <c r="A486" s="5"/>
      <c r="B486" s="27"/>
    </row>
    <row r="487" spans="1:3" x14ac:dyDescent="0.25">
      <c r="A487" s="6"/>
      <c r="B487" s="27"/>
      <c r="C487" t="str">
        <f>CONCATENATE("    ",B483)</f>
        <v xml:space="preserve">    Your MAOB gene has no variants. A normal gene is referred to as a "wild-type" gene.</v>
      </c>
    </row>
    <row r="488" spans="1:3" x14ac:dyDescent="0.25">
      <c r="A488" s="6"/>
      <c r="B488" s="27"/>
    </row>
    <row r="489" spans="1:3" x14ac:dyDescent="0.25">
      <c r="A489" s="6"/>
      <c r="B489" s="27"/>
      <c r="C489" t="s">
        <v>668</v>
      </c>
    </row>
    <row r="490" spans="1:3" x14ac:dyDescent="0.25">
      <c r="A490" s="6"/>
      <c r="B490" s="27"/>
    </row>
    <row r="491" spans="1:3" x14ac:dyDescent="0.25">
      <c r="A491" s="6"/>
      <c r="B491" s="27"/>
      <c r="C491" t="str">
        <f>CONCATENATE("    ",B484)</f>
        <v xml:space="preserve">    Your variant is not associated with any loss of function.</v>
      </c>
    </row>
    <row r="492" spans="1:3" x14ac:dyDescent="0.25">
      <c r="A492" s="5"/>
      <c r="B492" s="27"/>
    </row>
    <row r="493" spans="1:3" x14ac:dyDescent="0.25">
      <c r="A493" s="5"/>
      <c r="B493" s="27"/>
      <c r="C493" t="s">
        <v>669</v>
      </c>
    </row>
    <row r="494" spans="1:3" x14ac:dyDescent="0.25">
      <c r="A494" s="5"/>
      <c r="B494" s="27"/>
    </row>
    <row r="495" spans="1:3" x14ac:dyDescent="0.25">
      <c r="A495" s="5"/>
      <c r="B495" s="27"/>
      <c r="C495" t="str">
        <f>CONCATENATE( "    &lt;piechart percentage=",B485," /&gt;")</f>
        <v xml:space="preserve">    &lt;piechart percentage=34.6 /&gt;</v>
      </c>
    </row>
    <row r="496" spans="1:3" x14ac:dyDescent="0.25">
      <c r="A496" s="5"/>
      <c r="B496" s="27"/>
      <c r="C496" t="str">
        <f>"  &lt;/Genotype&gt;"</f>
        <v xml:space="preserve">  &lt;/Genotype&gt;</v>
      </c>
    </row>
    <row r="497" spans="1:3" x14ac:dyDescent="0.25">
      <c r="A497" s="5" t="s">
        <v>47</v>
      </c>
      <c r="B497" s="27" t="str">
        <f>CONCATENATE("Your ",B441," gene has an unknown variant.")</f>
        <v>Your MAOB gene has an unknown variant.</v>
      </c>
      <c r="C497" t="str">
        <f>CONCATENATE("  &lt;Genotype hgvs=",CHAR(34),"unknown",CHAR(34),"&gt; ")</f>
        <v xml:space="preserve">  &lt;Genotype hgvs="unknown"&gt; </v>
      </c>
    </row>
    <row r="498" spans="1:3" x14ac:dyDescent="0.25">
      <c r="A498" s="6" t="s">
        <v>47</v>
      </c>
      <c r="B498" s="27" t="s">
        <v>149</v>
      </c>
      <c r="C498" t="s">
        <v>13</v>
      </c>
    </row>
    <row r="499" spans="1:3" x14ac:dyDescent="0.25">
      <c r="A499" s="6" t="s">
        <v>42</v>
      </c>
      <c r="B499" s="27"/>
      <c r="C499" t="s">
        <v>667</v>
      </c>
    </row>
    <row r="500" spans="1:3" x14ac:dyDescent="0.25">
      <c r="A500" s="6"/>
      <c r="B500" s="27"/>
    </row>
    <row r="501" spans="1:3" x14ac:dyDescent="0.25">
      <c r="A501" s="6"/>
      <c r="B501" s="27"/>
      <c r="C501" t="str">
        <f>CONCATENATE("    ",B497)</f>
        <v xml:space="preserve">    Your MAOB gene has an unknown variant.</v>
      </c>
    </row>
    <row r="502" spans="1:3" x14ac:dyDescent="0.25">
      <c r="A502" s="6"/>
      <c r="B502" s="27"/>
    </row>
    <row r="503" spans="1:3" x14ac:dyDescent="0.25">
      <c r="A503" s="6"/>
      <c r="B503" s="27"/>
      <c r="C503" t="s">
        <v>668</v>
      </c>
    </row>
    <row r="504" spans="1:3" x14ac:dyDescent="0.25">
      <c r="A504" s="6"/>
      <c r="B504" s="27"/>
    </row>
    <row r="505" spans="1:3" x14ac:dyDescent="0.25">
      <c r="A505" s="5"/>
      <c r="B505" s="27"/>
      <c r="C505" t="str">
        <f>CONCATENATE("    ",B498)</f>
        <v xml:space="preserve">    The effect is unknown.</v>
      </c>
    </row>
    <row r="506" spans="1:3" x14ac:dyDescent="0.25">
      <c r="A506" s="6"/>
      <c r="B506" s="27"/>
    </row>
    <row r="507" spans="1:3" x14ac:dyDescent="0.25">
      <c r="A507" s="5"/>
      <c r="B507" s="27"/>
      <c r="C507" t="s">
        <v>669</v>
      </c>
    </row>
    <row r="508" spans="1:3" x14ac:dyDescent="0.25">
      <c r="A508" s="5"/>
      <c r="B508" s="27"/>
    </row>
    <row r="509" spans="1:3" x14ac:dyDescent="0.25">
      <c r="A509" s="5"/>
      <c r="B509" s="27"/>
      <c r="C509" t="str">
        <f>CONCATENATE( "    &lt;piechart percentage=",B499," /&gt;")</f>
        <v xml:space="preserve">    &lt;piechart percentage= /&gt;</v>
      </c>
    </row>
    <row r="510" spans="1:3" x14ac:dyDescent="0.25">
      <c r="A510" s="5"/>
      <c r="B510" s="27"/>
      <c r="C510" t="str">
        <f>"  &lt;/Genotype&gt;"</f>
        <v xml:space="preserve">  &lt;/Genotype&gt;</v>
      </c>
    </row>
    <row r="511" spans="1:3" x14ac:dyDescent="0.25">
      <c r="A511" s="5" t="s">
        <v>45</v>
      </c>
      <c r="B511" s="27" t="str">
        <f>CONCATENATE("Your ",B441," gene has no variants. A normal gene is referred to as a ",CHAR(34),"wild-type",CHAR(34)," gene.")</f>
        <v>Your MAOB gene has no variants. A normal gene is referred to as a "wild-type" gene.</v>
      </c>
      <c r="C511" t="str">
        <f>CONCATENATE("  &lt;Genotype hgvs=",CHAR(34),"wild-type",CHAR(34),"&gt;")</f>
        <v xml:space="preserve">  &lt;Genotype hgvs="wild-type"&gt;</v>
      </c>
    </row>
    <row r="512" spans="1:3" x14ac:dyDescent="0.25">
      <c r="A512" s="63" t="s">
        <v>46</v>
      </c>
      <c r="B512" s="64" t="s">
        <v>147</v>
      </c>
      <c r="C512" s="62" t="s">
        <v>13</v>
      </c>
    </row>
    <row r="513" spans="1:14" x14ac:dyDescent="0.25">
      <c r="A513" s="63" t="s">
        <v>42</v>
      </c>
      <c r="B513" s="64"/>
      <c r="C513" s="62" t="s">
        <v>667</v>
      </c>
    </row>
    <row r="514" spans="1:14" x14ac:dyDescent="0.25">
      <c r="A514" s="63"/>
      <c r="B514" s="64"/>
      <c r="C514" s="62"/>
    </row>
    <row r="515" spans="1:14" x14ac:dyDescent="0.25">
      <c r="A515" s="6"/>
      <c r="B515" s="27"/>
      <c r="C515" t="str">
        <f>CONCATENATE("    ",B511)</f>
        <v xml:space="preserve">    Your MAOB gene has no variants. A normal gene is referred to as a "wild-type" gene.</v>
      </c>
    </row>
    <row r="516" spans="1:14" x14ac:dyDescent="0.25">
      <c r="A516" s="6"/>
      <c r="B516" s="27"/>
    </row>
    <row r="517" spans="1:14" x14ac:dyDescent="0.25">
      <c r="A517" s="6"/>
      <c r="B517" s="27"/>
      <c r="C517" t="s">
        <v>668</v>
      </c>
    </row>
    <row r="518" spans="1:14" x14ac:dyDescent="0.25">
      <c r="A518" s="6"/>
      <c r="B518" s="27"/>
    </row>
    <row r="519" spans="1:14" x14ac:dyDescent="0.25">
      <c r="A519" s="6"/>
      <c r="B519" s="27"/>
      <c r="C519" t="str">
        <f>CONCATENATE("    ",B512)</f>
        <v xml:space="preserve">    This variant is not associated with increased risk.</v>
      </c>
    </row>
    <row r="520" spans="1:14" x14ac:dyDescent="0.25">
      <c r="A520" s="6"/>
      <c r="B520" s="27"/>
    </row>
    <row r="521" spans="1:14" x14ac:dyDescent="0.25">
      <c r="A521" s="6"/>
      <c r="B521" s="27"/>
      <c r="C521" t="s">
        <v>669</v>
      </c>
      <c r="J521" s="33"/>
      <c r="K521" s="33"/>
      <c r="L521" s="33"/>
      <c r="M521" s="33"/>
      <c r="N521" s="33"/>
    </row>
    <row r="522" spans="1:14" x14ac:dyDescent="0.25">
      <c r="A522" s="5"/>
      <c r="B522" s="27"/>
      <c r="J522" s="33"/>
      <c r="K522" s="33"/>
      <c r="L522" s="33"/>
      <c r="M522" s="33"/>
      <c r="N522" s="33"/>
    </row>
    <row r="523" spans="1:14" x14ac:dyDescent="0.25">
      <c r="A523" s="6"/>
      <c r="B523" s="27"/>
      <c r="C523" t="str">
        <f>CONCATENATE( "    &lt;piechart percentage=",B513," /&gt;")</f>
        <v xml:space="preserve">    &lt;piechart percentage= /&gt;</v>
      </c>
      <c r="J523" s="33"/>
      <c r="K523" s="33"/>
      <c r="L523" s="33"/>
      <c r="M523" s="33"/>
      <c r="N523" s="33"/>
    </row>
    <row r="524" spans="1:14" x14ac:dyDescent="0.25">
      <c r="A524" s="6"/>
      <c r="B524" s="27"/>
      <c r="C524" t="str">
        <f>"  &lt;/Genotype&gt;"</f>
        <v xml:space="preserve">  &lt;/Genotype&gt;</v>
      </c>
    </row>
    <row r="525" spans="1:14" x14ac:dyDescent="0.25">
      <c r="A525" s="6"/>
      <c r="B525" s="27"/>
      <c r="C525" t="str">
        <f>"&lt;/GeneAnalysis&gt;"</f>
        <v>&lt;/GeneAnalysis&gt;</v>
      </c>
      <c r="J525" s="60"/>
      <c r="K525" s="68"/>
      <c r="L525" s="59"/>
    </row>
    <row r="526" spans="1:14" s="33" customFormat="1" x14ac:dyDescent="0.25">
      <c r="J526"/>
      <c r="K526"/>
      <c r="L526"/>
      <c r="M526"/>
      <c r="N526"/>
    </row>
    <row r="527" spans="1:14" s="33" customFormat="1" x14ac:dyDescent="0.25">
      <c r="A527" s="65"/>
      <c r="B527" s="65"/>
      <c r="C527" s="66"/>
      <c r="J527"/>
      <c r="K527"/>
      <c r="L527"/>
      <c r="M527"/>
      <c r="N527"/>
    </row>
    <row r="528" spans="1:14" s="33" customFormat="1" x14ac:dyDescent="0.25">
      <c r="J528"/>
      <c r="K528"/>
      <c r="L528"/>
      <c r="M528"/>
      <c r="N528"/>
    </row>
    <row r="529" spans="1:14" x14ac:dyDescent="0.25">
      <c r="A529" s="6" t="s">
        <v>4</v>
      </c>
      <c r="B529" s="27" t="s">
        <v>433</v>
      </c>
      <c r="C529" t="str">
        <f>CONCATENATE("&lt;GeneAnalysis gene=",CHAR(34),B529,CHAR(34)," interval=",CHAR(34),B530,CHAR(34),"&gt; ")</f>
        <v xml:space="preserve">&lt;GeneAnalysis gene="PEX16" interval="NC_000011.10:g.45909669_45918123"&gt; </v>
      </c>
    </row>
    <row r="530" spans="1:14" x14ac:dyDescent="0.25">
      <c r="A530" s="6" t="s">
        <v>23</v>
      </c>
      <c r="B530" s="27" t="s">
        <v>581</v>
      </c>
      <c r="H530" s="8"/>
      <c r="I530" s="59"/>
    </row>
    <row r="531" spans="1:14" x14ac:dyDescent="0.25">
      <c r="A531" s="6" t="s">
        <v>24</v>
      </c>
      <c r="B531" s="27" t="s">
        <v>334</v>
      </c>
      <c r="C531" t="str">
        <f>CONCATENATE("# What are some common mutations of ",B529,"?")</f>
        <v># What are some common mutations of PEX16?</v>
      </c>
    </row>
    <row r="532" spans="1:14" x14ac:dyDescent="0.25">
      <c r="A532" s="6" t="s">
        <v>547</v>
      </c>
      <c r="B532" s="27" t="s">
        <v>21</v>
      </c>
      <c r="C532" t="s">
        <v>13</v>
      </c>
    </row>
    <row r="533" spans="1:14" x14ac:dyDescent="0.25">
      <c r="B533" s="27"/>
      <c r="C533" t="str">
        <f>CONCATENATE("There is ",B531," well-known variant in ",B529,": ",B540,".")</f>
        <v>There is one well-known variant in PEX16: [C542-16T](https://www.ncbi.nlm.nih.gov/clinvar/variation/259546/).</v>
      </c>
    </row>
    <row r="534" spans="1:14" x14ac:dyDescent="0.25">
      <c r="B534" s="27"/>
    </row>
    <row r="535" spans="1:14" x14ac:dyDescent="0.25">
      <c r="A535" s="6"/>
      <c r="B535" s="27"/>
      <c r="C535" t="str">
        <f>CONCATENATE("&lt;# ",B537," #&gt;")</f>
        <v>&lt;# C542-16T #&gt;</v>
      </c>
    </row>
    <row r="536" spans="1:14" x14ac:dyDescent="0.25">
      <c r="A536" s="6" t="s">
        <v>25</v>
      </c>
      <c r="B536" s="1" t="s">
        <v>582</v>
      </c>
      <c r="C536" t="str">
        <f>CONCATENATE("  &lt;Variant hgvs=",CHAR(34),B536,CHAR(34)," name=",CHAR(34),B537,CHAR(34),"&gt; ")</f>
        <v xml:space="preserve">  &lt;Variant hgvs="NC_000011.10:g.45914484G&gt;A" name="C542-16T"&gt; </v>
      </c>
      <c r="J536" s="33"/>
      <c r="K536" s="33"/>
      <c r="L536" s="33"/>
      <c r="M536" s="33"/>
      <c r="N536" s="33"/>
    </row>
    <row r="537" spans="1:14" x14ac:dyDescent="0.25">
      <c r="A537" s="5" t="s">
        <v>26</v>
      </c>
      <c r="B537" s="1" t="s">
        <v>583</v>
      </c>
      <c r="J537" s="33"/>
      <c r="K537" s="33"/>
      <c r="L537" s="33"/>
      <c r="M537" s="33"/>
      <c r="N537" s="33"/>
    </row>
    <row r="538" spans="1:14" x14ac:dyDescent="0.25">
      <c r="A538" s="5" t="s">
        <v>27</v>
      </c>
      <c r="B538" t="s">
        <v>207</v>
      </c>
      <c r="C538" t="str">
        <f>CONCATENATE("    This variant is a change at a specific point in the ",B529," gene from ",B538," to ",B539," resulting in incorrect ",B532," function. This substitution of a single nucleotide is known as a missense variant.")</f>
        <v xml:space="preserve">    This variant is a change at a specific point in the PEX16 gene from cytosine (C) to thymine (T) resulting in incorrect protein function. This substitution of a single nucleotide is known as a missense variant.</v>
      </c>
    </row>
    <row r="539" spans="1:14" x14ac:dyDescent="0.25">
      <c r="A539" s="5" t="s">
        <v>28</v>
      </c>
      <c r="B539" s="27" t="s">
        <v>33</v>
      </c>
      <c r="C539" t="s">
        <v>13</v>
      </c>
    </row>
    <row r="540" spans="1:14" x14ac:dyDescent="0.25">
      <c r="A540" s="5" t="s">
        <v>36</v>
      </c>
      <c r="B540" s="30" t="s">
        <v>584</v>
      </c>
      <c r="C540" t="str">
        <f>"  &lt;/Variant&gt;"</f>
        <v xml:space="preserve">  &lt;/Variant&gt;</v>
      </c>
    </row>
    <row r="541" spans="1:14" s="33" customFormat="1" x14ac:dyDescent="0.25">
      <c r="A541" s="31"/>
      <c r="B541" s="32"/>
      <c r="J541"/>
      <c r="K541"/>
      <c r="L541"/>
      <c r="M541"/>
      <c r="N541"/>
    </row>
    <row r="542" spans="1:14" s="33" customFormat="1" x14ac:dyDescent="0.25">
      <c r="A542" s="31"/>
      <c r="B542" s="32"/>
      <c r="C542" s="33" t="str">
        <f>C535</f>
        <v>&lt;# C542-16T #&gt;</v>
      </c>
      <c r="J542"/>
      <c r="K542"/>
      <c r="L542"/>
      <c r="M542"/>
      <c r="N542"/>
    </row>
    <row r="543" spans="1:14" x14ac:dyDescent="0.25">
      <c r="A543" s="5" t="s">
        <v>35</v>
      </c>
      <c r="B543" s="1" t="s">
        <v>585</v>
      </c>
      <c r="C543" t="str">
        <f>CONCATENATE("  &lt;Genotype hgvs=",CHAR(34),B543,B544,";",B545,CHAR(34)," name=",CHAR(34),B537,CHAR(34),"&gt; ")</f>
        <v xml:space="preserve">  &lt;Genotype hgvs="NC_000011.10:g.[45914484G&gt;A];[45914484=]" name="C542-16T"&gt; </v>
      </c>
    </row>
    <row r="544" spans="1:14" x14ac:dyDescent="0.25">
      <c r="A544" s="5" t="s">
        <v>36</v>
      </c>
      <c r="B544" s="27" t="s">
        <v>586</v>
      </c>
    </row>
    <row r="545" spans="1:3" x14ac:dyDescent="0.25">
      <c r="A545" s="5" t="s">
        <v>27</v>
      </c>
      <c r="B545" s="27" t="s">
        <v>587</v>
      </c>
      <c r="C545" t="s">
        <v>667</v>
      </c>
    </row>
    <row r="546" spans="1:3" x14ac:dyDescent="0.25">
      <c r="A546" s="5" t="s">
        <v>40</v>
      </c>
      <c r="B546" s="27" t="str">
        <f>CONCATENATE("People with this variant have one copy of the ",B540," variant. This substitution of a single nucleotide is known as a missense mutation.")</f>
        <v>People with this variant have one copy of the [C542-16T](https://www.ncbi.nlm.nih.gov/clinvar/variation/259546/) variant. This substitution of a single nucleotide is known as a missense mutation.</v>
      </c>
      <c r="C546" t="s">
        <v>13</v>
      </c>
    </row>
    <row r="547" spans="1:3" x14ac:dyDescent="0.25">
      <c r="A547" s="6" t="s">
        <v>41</v>
      </c>
      <c r="B547" s="27" t="s">
        <v>216</v>
      </c>
      <c r="C547" t="str">
        <f>CONCATENATE("    ",B546)</f>
        <v xml:space="preserve">    People with this variant have one copy of the [C542-16T](https://www.ncbi.nlm.nih.gov/clinvar/variation/259546/) variant. This substitution of a single nucleotide is known as a missense mutation.</v>
      </c>
    </row>
    <row r="548" spans="1:3" x14ac:dyDescent="0.25">
      <c r="A548" s="6" t="s">
        <v>42</v>
      </c>
      <c r="B548" s="27">
        <v>30.8</v>
      </c>
    </row>
    <row r="549" spans="1:3" x14ac:dyDescent="0.25">
      <c r="A549" s="5"/>
      <c r="B549" s="27"/>
      <c r="C549" t="s">
        <v>668</v>
      </c>
    </row>
    <row r="550" spans="1:3" x14ac:dyDescent="0.25">
      <c r="A550" s="6"/>
      <c r="B550" s="27"/>
    </row>
    <row r="551" spans="1:3" x14ac:dyDescent="0.25">
      <c r="A551" s="6"/>
      <c r="B551" s="27"/>
      <c r="C551" t="str">
        <f>CONCATENATE("    ",B547)</f>
        <v xml:space="preserve">    You are in the Mild Loss of Function category. See below for more information.</v>
      </c>
    </row>
    <row r="552" spans="1:3" x14ac:dyDescent="0.25">
      <c r="A552" s="6"/>
      <c r="B552" s="27"/>
    </row>
    <row r="553" spans="1:3" x14ac:dyDescent="0.25">
      <c r="A553" s="6"/>
      <c r="B553" s="27"/>
      <c r="C553" t="s">
        <v>669</v>
      </c>
    </row>
    <row r="554" spans="1:3" x14ac:dyDescent="0.25">
      <c r="A554" s="5"/>
      <c r="B554" s="27"/>
    </row>
    <row r="555" spans="1:3" x14ac:dyDescent="0.25">
      <c r="A555" s="5"/>
      <c r="B555" s="27"/>
      <c r="C555" t="str">
        <f>CONCATENATE( "    &lt;piechart percentage=",B548," /&gt;")</f>
        <v xml:space="preserve">    &lt;piechart percentage=30.8 /&gt;</v>
      </c>
    </row>
    <row r="556" spans="1:3" x14ac:dyDescent="0.25">
      <c r="A556" s="5"/>
      <c r="B556" s="27"/>
      <c r="C556" t="str">
        <f>"  &lt;/Genotype&gt;"</f>
        <v xml:space="preserve">  &lt;/Genotype&gt;</v>
      </c>
    </row>
    <row r="557" spans="1:3" x14ac:dyDescent="0.25">
      <c r="A557" s="5" t="s">
        <v>43</v>
      </c>
      <c r="B557" s="27" t="str">
        <f>CONCATENATE("People with this variant have two copies of the ",B540," variant. This substitution of a single nucleotide is known as a missense mutation.")</f>
        <v>People with this variant have two copies of the [C542-16T](https://www.ncbi.nlm.nih.gov/clinvar/variation/259546/) variant. This substitution of a single nucleotide is known as a missense mutation.</v>
      </c>
      <c r="C557" t="str">
        <f>CONCATENATE("  &lt;Genotype hgvs=",CHAR(34),B543,B544,";",B544,CHAR(34)," name=",CHAR(34),B537,CHAR(34),"&gt; ")</f>
        <v xml:space="preserve">  &lt;Genotype hgvs="NC_000011.10:g.[45914484G&gt;A];[45914484G&gt;A]" name="C542-16T"&gt; </v>
      </c>
    </row>
    <row r="558" spans="1:3" x14ac:dyDescent="0.25">
      <c r="A558" s="6" t="s">
        <v>44</v>
      </c>
      <c r="B558" s="64" t="s">
        <v>191</v>
      </c>
      <c r="C558" t="s">
        <v>13</v>
      </c>
    </row>
    <row r="559" spans="1:3" x14ac:dyDescent="0.25">
      <c r="A559" s="6" t="s">
        <v>42</v>
      </c>
      <c r="B559" s="27">
        <v>11.4</v>
      </c>
      <c r="C559" t="s">
        <v>667</v>
      </c>
    </row>
    <row r="560" spans="1:3" x14ac:dyDescent="0.25">
      <c r="A560" s="6"/>
      <c r="B560" s="27"/>
    </row>
    <row r="561" spans="1:3" x14ac:dyDescent="0.25">
      <c r="A561" s="5"/>
      <c r="B561" s="27"/>
      <c r="C561" t="str">
        <f>CONCATENATE("    ",B557)</f>
        <v xml:space="preserve">    People with this variant have two copies of the [C542-16T](https://www.ncbi.nlm.nih.gov/clinvar/variation/259546/) variant. This substitution of a single nucleotide is known as a missense mutation.</v>
      </c>
    </row>
    <row r="562" spans="1:3" x14ac:dyDescent="0.25">
      <c r="A562" s="6"/>
      <c r="B562" s="27"/>
    </row>
    <row r="563" spans="1:3" x14ac:dyDescent="0.25">
      <c r="A563" s="6"/>
      <c r="B563" s="27"/>
      <c r="C563" t="s">
        <v>668</v>
      </c>
    </row>
    <row r="564" spans="1:3" x14ac:dyDescent="0.25">
      <c r="A564" s="6"/>
      <c r="B564" s="27"/>
    </row>
    <row r="565" spans="1:3" x14ac:dyDescent="0.25">
      <c r="A565" s="6"/>
      <c r="B565" s="27"/>
      <c r="C565" t="str">
        <f>CONCATENATE("    ",B558)</f>
        <v xml:space="preserve">    You are in the Moderate Loss of Function category. See below for more information.</v>
      </c>
    </row>
    <row r="566" spans="1:3" x14ac:dyDescent="0.25">
      <c r="A566" s="6"/>
      <c r="B566" s="27"/>
    </row>
    <row r="567" spans="1:3" x14ac:dyDescent="0.25">
      <c r="A567" s="5"/>
      <c r="B567" s="27"/>
      <c r="C567" t="s">
        <v>669</v>
      </c>
    </row>
    <row r="568" spans="1:3" x14ac:dyDescent="0.25">
      <c r="A568" s="5"/>
      <c r="B568" s="27"/>
    </row>
    <row r="569" spans="1:3" x14ac:dyDescent="0.25">
      <c r="A569" s="5"/>
      <c r="B569" s="27"/>
      <c r="C569" t="str">
        <f>CONCATENATE( "    &lt;piechart percentage=",B559," /&gt;")</f>
        <v xml:space="preserve">    &lt;piechart percentage=11.4 /&gt;</v>
      </c>
    </row>
    <row r="570" spans="1:3" x14ac:dyDescent="0.25">
      <c r="A570" s="5"/>
      <c r="B570" s="27"/>
      <c r="C570" t="str">
        <f>"  &lt;/Genotype&gt;"</f>
        <v xml:space="preserve">  &lt;/Genotype&gt;</v>
      </c>
    </row>
    <row r="571" spans="1:3" x14ac:dyDescent="0.25">
      <c r="A571" s="5" t="s">
        <v>45</v>
      </c>
      <c r="B571" s="27" t="str">
        <f>CONCATENATE("Your ",B529," gene has no variants. A normal gene is referred to as a ",CHAR(34),"wild-type",CHAR(34)," gene.")</f>
        <v>Your PEX16 gene has no variants. A normal gene is referred to as a "wild-type" gene.</v>
      </c>
      <c r="C571" t="str">
        <f>CONCATENATE("  &lt;Genotype hgvs=",CHAR(34),B543,B545,";",B545,CHAR(34)," name=",CHAR(34),B537,CHAR(34),"&gt; ")</f>
        <v xml:space="preserve">  &lt;Genotype hgvs="NC_000011.10:g.[45914484=];[45914484=]" name="C542-16T"&gt; </v>
      </c>
    </row>
    <row r="572" spans="1:3" x14ac:dyDescent="0.25">
      <c r="A572" s="6" t="s">
        <v>46</v>
      </c>
      <c r="B572" s="27" t="s">
        <v>147</v>
      </c>
      <c r="C572" t="s">
        <v>13</v>
      </c>
    </row>
    <row r="573" spans="1:3" x14ac:dyDescent="0.25">
      <c r="A573" s="6" t="s">
        <v>42</v>
      </c>
      <c r="B573" s="27">
        <v>57.8</v>
      </c>
      <c r="C573" t="s">
        <v>667</v>
      </c>
    </row>
    <row r="574" spans="1:3" x14ac:dyDescent="0.25">
      <c r="A574" s="5"/>
      <c r="B574" s="27"/>
    </row>
    <row r="575" spans="1:3" x14ac:dyDescent="0.25">
      <c r="A575" s="6"/>
      <c r="B575" s="27"/>
      <c r="C575" t="str">
        <f>CONCATENATE("    ",B571)</f>
        <v xml:space="preserve">    Your PEX16 gene has no variants. A normal gene is referred to as a "wild-type" gene.</v>
      </c>
    </row>
    <row r="576" spans="1:3" x14ac:dyDescent="0.25">
      <c r="A576" s="6"/>
      <c r="B576" s="27"/>
    </row>
    <row r="577" spans="1:3" x14ac:dyDescent="0.25">
      <c r="A577" s="6"/>
      <c r="B577" s="27"/>
      <c r="C577" t="s">
        <v>668</v>
      </c>
    </row>
    <row r="578" spans="1:3" x14ac:dyDescent="0.25">
      <c r="A578" s="6"/>
      <c r="B578" s="27"/>
    </row>
    <row r="579" spans="1:3" x14ac:dyDescent="0.25">
      <c r="A579" s="6"/>
      <c r="B579" s="27"/>
      <c r="C579" t="str">
        <f>CONCATENATE("    ",B572)</f>
        <v xml:space="preserve">    This variant is not associated with increased risk.</v>
      </c>
    </row>
    <row r="580" spans="1:3" x14ac:dyDescent="0.25">
      <c r="A580" s="5"/>
      <c r="B580" s="27"/>
    </row>
    <row r="581" spans="1:3" x14ac:dyDescent="0.25">
      <c r="A581" s="5"/>
      <c r="B581" s="27"/>
      <c r="C581" t="s">
        <v>669</v>
      </c>
    </row>
    <row r="582" spans="1:3" x14ac:dyDescent="0.25">
      <c r="A582" s="5"/>
      <c r="B582" s="27"/>
    </row>
    <row r="583" spans="1:3" x14ac:dyDescent="0.25">
      <c r="A583" s="5"/>
      <c r="B583" s="27"/>
      <c r="C583" t="str">
        <f>CONCATENATE( "    &lt;piechart percentage=",B573," /&gt;")</f>
        <v xml:space="preserve">    &lt;piechart percentage=57.8 /&gt;</v>
      </c>
    </row>
    <row r="584" spans="1:3" x14ac:dyDescent="0.25">
      <c r="A584" s="5"/>
      <c r="B584" s="27"/>
      <c r="C584" t="str">
        <f>"  &lt;/Genotype&gt;"</f>
        <v xml:space="preserve">  &lt;/Genotype&gt;</v>
      </c>
    </row>
    <row r="585" spans="1:3" x14ac:dyDescent="0.25">
      <c r="A585" s="5" t="s">
        <v>47</v>
      </c>
      <c r="B585" s="27" t="str">
        <f>CONCATENATE("Your ",B529," gene has an unknown variant.")</f>
        <v>Your PEX16 gene has an unknown variant.</v>
      </c>
      <c r="C585" t="str">
        <f>CONCATENATE("  &lt;Genotype hgvs=",CHAR(34),"unknown",CHAR(34),"&gt; ")</f>
        <v xml:space="preserve">  &lt;Genotype hgvs="unknown"&gt; </v>
      </c>
    </row>
    <row r="586" spans="1:3" x14ac:dyDescent="0.25">
      <c r="A586" s="6" t="s">
        <v>47</v>
      </c>
      <c r="B586" s="27" t="s">
        <v>149</v>
      </c>
      <c r="C586" t="s">
        <v>13</v>
      </c>
    </row>
    <row r="587" spans="1:3" x14ac:dyDescent="0.25">
      <c r="A587" s="6" t="s">
        <v>42</v>
      </c>
      <c r="B587" s="27"/>
      <c r="C587" t="s">
        <v>667</v>
      </c>
    </row>
    <row r="588" spans="1:3" x14ac:dyDescent="0.25">
      <c r="A588" s="6"/>
      <c r="B588" s="27"/>
    </row>
    <row r="589" spans="1:3" x14ac:dyDescent="0.25">
      <c r="A589" s="6"/>
      <c r="B589" s="27"/>
      <c r="C589" t="str">
        <f>CONCATENATE("    ",B585)</f>
        <v xml:space="preserve">    Your PEX16 gene has an unknown variant.</v>
      </c>
    </row>
    <row r="590" spans="1:3" x14ac:dyDescent="0.25">
      <c r="A590" s="6"/>
      <c r="B590" s="27"/>
    </row>
    <row r="591" spans="1:3" x14ac:dyDescent="0.25">
      <c r="A591" s="6"/>
      <c r="B591" s="27"/>
      <c r="C591" t="s">
        <v>668</v>
      </c>
    </row>
    <row r="592" spans="1:3" x14ac:dyDescent="0.25">
      <c r="A592" s="6"/>
      <c r="B592" s="27"/>
    </row>
    <row r="593" spans="1:3" x14ac:dyDescent="0.25">
      <c r="A593" s="5"/>
      <c r="B593" s="27"/>
      <c r="C593" t="str">
        <f>CONCATENATE("    ",B586)</f>
        <v xml:space="preserve">    The effect is unknown.</v>
      </c>
    </row>
    <row r="594" spans="1:3" x14ac:dyDescent="0.25">
      <c r="A594" s="6"/>
      <c r="B594" s="27"/>
    </row>
    <row r="595" spans="1:3" x14ac:dyDescent="0.25">
      <c r="A595" s="5"/>
      <c r="B595" s="27"/>
      <c r="C595" t="s">
        <v>669</v>
      </c>
    </row>
    <row r="596" spans="1:3" x14ac:dyDescent="0.25">
      <c r="A596" s="5"/>
      <c r="B596" s="27"/>
    </row>
    <row r="597" spans="1:3" x14ac:dyDescent="0.25">
      <c r="A597" s="5"/>
      <c r="B597" s="27"/>
      <c r="C597" t="str">
        <f>CONCATENATE( "    &lt;piechart percentage=",B587," /&gt;")</f>
        <v xml:space="preserve">    &lt;piechart percentage= /&gt;</v>
      </c>
    </row>
    <row r="598" spans="1:3" x14ac:dyDescent="0.25">
      <c r="A598" s="5"/>
      <c r="B598" s="27"/>
      <c r="C598" t="str">
        <f>"  &lt;/Genotype&gt;"</f>
        <v xml:space="preserve">  &lt;/Genotype&gt;</v>
      </c>
    </row>
    <row r="599" spans="1:3" x14ac:dyDescent="0.25">
      <c r="A599" s="5" t="s">
        <v>45</v>
      </c>
      <c r="B599" s="27" t="str">
        <f>CONCATENATE("Your ",B529," gene has no variants. A normal gene is referred to as a ",CHAR(34),"wild-type",CHAR(34)," gene.")</f>
        <v>Your PEX16 gene has no variants. A normal gene is referred to as a "wild-type" gene.</v>
      </c>
      <c r="C599" t="str">
        <f>CONCATENATE("  &lt;Genotype hgvs=",CHAR(34),"wild-type",CHAR(34),"&gt;")</f>
        <v xml:space="preserve">  &lt;Genotype hgvs="wild-type"&gt;</v>
      </c>
    </row>
    <row r="600" spans="1:3" x14ac:dyDescent="0.25">
      <c r="A600" s="63" t="s">
        <v>46</v>
      </c>
      <c r="B600" s="64" t="s">
        <v>147</v>
      </c>
      <c r="C600" s="62" t="s">
        <v>13</v>
      </c>
    </row>
    <row r="601" spans="1:3" x14ac:dyDescent="0.25">
      <c r="A601" s="63" t="s">
        <v>42</v>
      </c>
      <c r="B601" s="64"/>
      <c r="C601" s="62" t="s">
        <v>667</v>
      </c>
    </row>
    <row r="602" spans="1:3" x14ac:dyDescent="0.25">
      <c r="A602" s="63"/>
      <c r="B602" s="64"/>
      <c r="C602" s="62"/>
    </row>
    <row r="603" spans="1:3" x14ac:dyDescent="0.25">
      <c r="A603" s="6"/>
      <c r="B603" s="27"/>
      <c r="C603" t="str">
        <f>CONCATENATE("    ",B599)</f>
        <v xml:space="preserve">    Your PEX16 gene has no variants. A normal gene is referred to as a "wild-type" gene.</v>
      </c>
    </row>
    <row r="604" spans="1:3" x14ac:dyDescent="0.25">
      <c r="A604" s="6"/>
      <c r="B604" s="27"/>
    </row>
    <row r="605" spans="1:3" x14ac:dyDescent="0.25">
      <c r="A605" s="6"/>
      <c r="B605" s="27"/>
      <c r="C605" t="s">
        <v>668</v>
      </c>
    </row>
    <row r="606" spans="1:3" x14ac:dyDescent="0.25">
      <c r="A606" s="6"/>
      <c r="B606" s="27"/>
    </row>
    <row r="607" spans="1:3" x14ac:dyDescent="0.25">
      <c r="A607" s="6"/>
      <c r="B607" s="27"/>
      <c r="C607" t="str">
        <f>CONCATENATE("    ",B600)</f>
        <v xml:space="preserve">    This variant is not associated with increased risk.</v>
      </c>
    </row>
    <row r="608" spans="1:3" x14ac:dyDescent="0.25">
      <c r="A608" s="6"/>
      <c r="B608" s="27"/>
    </row>
    <row r="609" spans="1:14" x14ac:dyDescent="0.25">
      <c r="A609" s="6"/>
      <c r="B609" s="27"/>
      <c r="C609" t="s">
        <v>669</v>
      </c>
      <c r="J609" s="33"/>
      <c r="K609" s="33"/>
      <c r="L609" s="33"/>
      <c r="M609" s="33"/>
      <c r="N609" s="33"/>
    </row>
    <row r="610" spans="1:14" x14ac:dyDescent="0.25">
      <c r="A610" s="5"/>
      <c r="B610" s="27"/>
      <c r="J610" s="33"/>
      <c r="K610" s="33"/>
      <c r="L610" s="33"/>
      <c r="M610" s="33"/>
      <c r="N610" s="33"/>
    </row>
    <row r="611" spans="1:14" x14ac:dyDescent="0.25">
      <c r="A611" s="6"/>
      <c r="B611" s="27"/>
      <c r="C611" t="str">
        <f>CONCATENATE( "    &lt;piechart percentage=",B601," /&gt;")</f>
        <v xml:space="preserve">    &lt;piechart percentage= /&gt;</v>
      </c>
      <c r="J611" s="33"/>
      <c r="K611" s="33"/>
      <c r="L611" s="33"/>
      <c r="M611" s="33"/>
      <c r="N611" s="33"/>
    </row>
    <row r="612" spans="1:14" x14ac:dyDescent="0.25">
      <c r="A612" s="6"/>
      <c r="B612" s="27"/>
      <c r="C612" t="str">
        <f>"  &lt;/Genotype&gt;"</f>
        <v xml:space="preserve">  &lt;/Genotype&gt;</v>
      </c>
    </row>
    <row r="613" spans="1:14" x14ac:dyDescent="0.25">
      <c r="A613" s="6"/>
      <c r="B613" s="27"/>
      <c r="C613" t="str">
        <f>"&lt;/GeneAnalysis&gt;"</f>
        <v>&lt;/GeneAnalysis&gt;</v>
      </c>
    </row>
    <row r="614" spans="1:14" s="33" customFormat="1" x14ac:dyDescent="0.25">
      <c r="J614" s="50" t="s">
        <v>413</v>
      </c>
      <c r="K614" s="61" t="s">
        <v>71</v>
      </c>
      <c r="L614"/>
      <c r="M614"/>
      <c r="N614"/>
    </row>
    <row r="615" spans="1:14" s="33" customFormat="1" x14ac:dyDescent="0.25">
      <c r="A615" s="65"/>
      <c r="B615" s="65"/>
      <c r="C615" s="66"/>
      <c r="J615"/>
      <c r="K615"/>
      <c r="L615"/>
      <c r="M615"/>
      <c r="N615"/>
    </row>
    <row r="616" spans="1:14" s="33" customFormat="1" x14ac:dyDescent="0.25">
      <c r="J616"/>
      <c r="K616"/>
      <c r="L616"/>
      <c r="M616"/>
      <c r="N616"/>
    </row>
    <row r="617" spans="1:14" x14ac:dyDescent="0.25">
      <c r="A617" s="6" t="s">
        <v>4</v>
      </c>
      <c r="B617" s="27" t="s">
        <v>84</v>
      </c>
      <c r="C617" t="str">
        <f>CONCATENATE("&lt;GeneAnalysis gene=",CHAR(34),B617,CHAR(34)," interval=",CHAR(34),B618,CHAR(34),"&gt; ")</f>
        <v xml:space="preserve">&lt;GeneAnalysis gene="PTDSS1" interval="NC_000008.11:g.96261886_96334552"&gt; </v>
      </c>
    </row>
    <row r="618" spans="1:14" x14ac:dyDescent="0.25">
      <c r="A618" s="6" t="s">
        <v>23</v>
      </c>
      <c r="B618" s="27" t="s">
        <v>588</v>
      </c>
    </row>
    <row r="619" spans="1:14" x14ac:dyDescent="0.25">
      <c r="A619" s="6" t="s">
        <v>24</v>
      </c>
      <c r="B619" s="27" t="s">
        <v>334</v>
      </c>
      <c r="C619" t="str">
        <f>CONCATENATE("# What are some common mutations of ",B617,"?")</f>
        <v># What are some common mutations of PTDSS1?</v>
      </c>
      <c r="G619" s="59"/>
      <c r="H619" s="59"/>
      <c r="I619" s="60"/>
    </row>
    <row r="620" spans="1:14" x14ac:dyDescent="0.25">
      <c r="A620" s="6" t="s">
        <v>547</v>
      </c>
      <c r="B620" s="27" t="s">
        <v>21</v>
      </c>
      <c r="C620" t="s">
        <v>13</v>
      </c>
    </row>
    <row r="621" spans="1:14" x14ac:dyDescent="0.25">
      <c r="B621" s="27"/>
      <c r="C621" t="str">
        <f>CONCATENATE("There is ",B619," well-known variant in ",B617,": ",B628,".")</f>
        <v>There is one well-known variant in PTDSS1: [A96338727G](https://www.ncbi.nlm.nih.gov/projects/SNP/snp_ref.cgi?rs=7010471).</v>
      </c>
    </row>
    <row r="622" spans="1:14" x14ac:dyDescent="0.25">
      <c r="B622" s="27"/>
    </row>
    <row r="623" spans="1:14" x14ac:dyDescent="0.25">
      <c r="A623" s="6"/>
      <c r="B623" s="27"/>
      <c r="C623" t="str">
        <f>CONCATENATE("&lt;# ",B625," #&gt;")</f>
        <v>&lt;# A96338727G #&gt;</v>
      </c>
    </row>
    <row r="624" spans="1:14" x14ac:dyDescent="0.25">
      <c r="A624" s="6" t="s">
        <v>25</v>
      </c>
      <c r="B624" s="1" t="s">
        <v>412</v>
      </c>
      <c r="C624" t="str">
        <f>CONCATENATE("  &lt;Variant hgvs=",CHAR(34),B624,CHAR(34)," name=",CHAR(34),B625,CHAR(34),"&gt; ")</f>
        <v xml:space="preserve">  &lt;Variant hgvs="CM000670.2:g.96338727A&gt;G" name="A96338727G"&gt; </v>
      </c>
      <c r="J624" s="33"/>
      <c r="K624" s="33"/>
      <c r="L624" s="33"/>
      <c r="M624" s="33"/>
      <c r="N624" s="33"/>
    </row>
    <row r="625" spans="1:14" x14ac:dyDescent="0.25">
      <c r="A625" s="5" t="s">
        <v>26</v>
      </c>
      <c r="B625" s="1" t="s">
        <v>589</v>
      </c>
      <c r="J625" s="33"/>
      <c r="K625" s="33"/>
      <c r="L625" s="33"/>
      <c r="M625" s="33"/>
      <c r="N625" s="33"/>
    </row>
    <row r="626" spans="1:14" x14ac:dyDescent="0.25">
      <c r="A626" s="5" t="s">
        <v>27</v>
      </c>
      <c r="B626" t="s">
        <v>61</v>
      </c>
      <c r="C626" t="str">
        <f>CONCATENATE("    This variant is a change at a specific point in the ",B617," gene from ",B626," to ",B627," resulting in incorrect ",B620," function. This substitution of a single nucleotide is known as a missense variant.")</f>
        <v xml:space="preserve">    This variant is a change at a specific point in the PTDSS1 gene from adenine (A) to guanine (G) resulting in incorrect protein function. This substitution of a single nucleotide is known as a missense variant.</v>
      </c>
    </row>
    <row r="627" spans="1:14" x14ac:dyDescent="0.25">
      <c r="A627" s="5" t="s">
        <v>28</v>
      </c>
      <c r="B627" s="27" t="s">
        <v>34</v>
      </c>
      <c r="C627" t="s">
        <v>13</v>
      </c>
    </row>
    <row r="628" spans="1:14" x14ac:dyDescent="0.25">
      <c r="A628" s="5" t="s">
        <v>36</v>
      </c>
      <c r="B628" s="30" t="s">
        <v>590</v>
      </c>
      <c r="C628" t="str">
        <f>"  &lt;/Variant&gt;"</f>
        <v xml:space="preserve">  &lt;/Variant&gt;</v>
      </c>
    </row>
    <row r="629" spans="1:14" s="33" customFormat="1" x14ac:dyDescent="0.25">
      <c r="A629" s="31"/>
      <c r="B629" s="32"/>
      <c r="J629"/>
      <c r="K629"/>
      <c r="L629"/>
      <c r="M629"/>
      <c r="N629"/>
    </row>
    <row r="630" spans="1:14" s="33" customFormat="1" x14ac:dyDescent="0.25">
      <c r="A630" s="31"/>
      <c r="B630" s="32"/>
      <c r="C630" s="33" t="str">
        <f>C623</f>
        <v>&lt;# A96338727G #&gt;</v>
      </c>
      <c r="J630"/>
      <c r="K630"/>
      <c r="L630"/>
      <c r="M630"/>
      <c r="N630"/>
    </row>
    <row r="631" spans="1:14" x14ac:dyDescent="0.25">
      <c r="A631" s="5" t="s">
        <v>35</v>
      </c>
      <c r="B631" s="1" t="s">
        <v>591</v>
      </c>
      <c r="C631" t="str">
        <f>CONCATENATE("  &lt;Genotype hgvs=",CHAR(34),B631,B632,";",B633,CHAR(34)," name=",CHAR(34),B625,CHAR(34),"&gt; ")</f>
        <v xml:space="preserve">  &lt;Genotype hgvs="CM000670.2:g.[96338727A&gt;G];[96338727=]" name="A96338727G"&gt; </v>
      </c>
    </row>
    <row r="632" spans="1:14" x14ac:dyDescent="0.25">
      <c r="A632" s="5" t="s">
        <v>36</v>
      </c>
      <c r="B632" s="27" t="s">
        <v>592</v>
      </c>
    </row>
    <row r="633" spans="1:14" x14ac:dyDescent="0.25">
      <c r="A633" s="5" t="s">
        <v>27</v>
      </c>
      <c r="B633" s="27" t="s">
        <v>593</v>
      </c>
      <c r="C633" t="s">
        <v>667</v>
      </c>
    </row>
    <row r="634" spans="1:14" x14ac:dyDescent="0.25">
      <c r="A634" s="5" t="s">
        <v>40</v>
      </c>
      <c r="B634" s="27" t="str">
        <f>CONCATENATE("People with this variant have one copy of the ",B628," variant. This substitution of a single nucleotide is known as a missense mutation.")</f>
        <v>People with this variant have one copy of the [A96338727G](https://www.ncbi.nlm.nih.gov/projects/SNP/snp_ref.cgi?rs=7010471) variant. This substitution of a single nucleotide is known as a missense mutation.</v>
      </c>
      <c r="C634" t="s">
        <v>13</v>
      </c>
    </row>
    <row r="635" spans="1:14" x14ac:dyDescent="0.25">
      <c r="A635" s="6" t="s">
        <v>41</v>
      </c>
      <c r="B635" s="27" t="s">
        <v>191</v>
      </c>
      <c r="C635" t="str">
        <f>CONCATENATE("    ",B634)</f>
        <v xml:space="preserve">    People with this variant have one copy of the [A96338727G](https://www.ncbi.nlm.nih.gov/projects/SNP/snp_ref.cgi?rs=7010471) variant. This substitution of a single nucleotide is known as a missense mutation.</v>
      </c>
    </row>
    <row r="636" spans="1:14" x14ac:dyDescent="0.25">
      <c r="A636" s="6" t="s">
        <v>42</v>
      </c>
      <c r="B636" s="27">
        <v>7</v>
      </c>
    </row>
    <row r="637" spans="1:14" x14ac:dyDescent="0.25">
      <c r="A637" s="5"/>
      <c r="B637" s="27"/>
      <c r="C637" t="s">
        <v>668</v>
      </c>
    </row>
    <row r="638" spans="1:14" x14ac:dyDescent="0.25">
      <c r="A638" s="6"/>
      <c r="B638" s="27"/>
    </row>
    <row r="639" spans="1:14" x14ac:dyDescent="0.25">
      <c r="A639" s="6"/>
      <c r="B639" s="27"/>
      <c r="C639" t="str">
        <f>CONCATENATE("    ",B635)</f>
        <v xml:space="preserve">    You are in the Moderate Loss of Function category. See below for more information.</v>
      </c>
    </row>
    <row r="640" spans="1:14" x14ac:dyDescent="0.25">
      <c r="A640" s="6"/>
      <c r="B640" s="27"/>
    </row>
    <row r="641" spans="1:3" x14ac:dyDescent="0.25">
      <c r="A641" s="6"/>
      <c r="B641" s="27"/>
      <c r="C641" t="s">
        <v>669</v>
      </c>
    </row>
    <row r="642" spans="1:3" x14ac:dyDescent="0.25">
      <c r="A642" s="5"/>
      <c r="B642" s="27"/>
    </row>
    <row r="643" spans="1:3" x14ac:dyDescent="0.25">
      <c r="A643" s="5"/>
      <c r="B643" s="27"/>
      <c r="C643" t="str">
        <f>CONCATENATE( "    &lt;piechart percentage=",B636," /&gt;")</f>
        <v xml:space="preserve">    &lt;piechart percentage=7 /&gt;</v>
      </c>
    </row>
    <row r="644" spans="1:3" x14ac:dyDescent="0.25">
      <c r="A644" s="5"/>
      <c r="B644" s="27"/>
      <c r="C644" t="str">
        <f>"  &lt;/Genotype&gt;"</f>
        <v xml:space="preserve">  &lt;/Genotype&gt;</v>
      </c>
    </row>
    <row r="645" spans="1:3" x14ac:dyDescent="0.25">
      <c r="A645" s="5" t="s">
        <v>43</v>
      </c>
      <c r="B645" s="27" t="str">
        <f>CONCATENATE("People with this variant have two copies of the ",B628," variant. This substitution of a single nucleotide is known as a missense mutation.")</f>
        <v>People with this variant have two copies of the [A96338727G](https://www.ncbi.nlm.nih.gov/projects/SNP/snp_ref.cgi?rs=7010471) variant. This substitution of a single nucleotide is known as a missense mutation.</v>
      </c>
      <c r="C645" t="str">
        <f>CONCATENATE("  &lt;Genotype hgvs=",CHAR(34),B631,B632,";",B632,CHAR(34)," name=",CHAR(34),B625,CHAR(34),"&gt; ")</f>
        <v xml:space="preserve">  &lt;Genotype hgvs="CM000670.2:g.[96338727A&gt;G];[96338727A&gt;G]" name="A96338727G"&gt; </v>
      </c>
    </row>
    <row r="646" spans="1:3" x14ac:dyDescent="0.25">
      <c r="A646" s="6" t="s">
        <v>44</v>
      </c>
      <c r="B646" s="27" t="s">
        <v>217</v>
      </c>
      <c r="C646" t="s">
        <v>13</v>
      </c>
    </row>
    <row r="647" spans="1:3" x14ac:dyDescent="0.25">
      <c r="A647" s="6" t="s">
        <v>42</v>
      </c>
      <c r="B647" s="27">
        <v>1.9</v>
      </c>
      <c r="C647" t="s">
        <v>667</v>
      </c>
    </row>
    <row r="648" spans="1:3" x14ac:dyDescent="0.25">
      <c r="A648" s="6"/>
      <c r="B648" s="27"/>
    </row>
    <row r="649" spans="1:3" x14ac:dyDescent="0.25">
      <c r="A649" s="5"/>
      <c r="B649" s="27"/>
      <c r="C649" t="str">
        <f>CONCATENATE("    ",B645)</f>
        <v xml:space="preserve">    People with this variant have two copies of the [A96338727G](https://www.ncbi.nlm.nih.gov/projects/SNP/snp_ref.cgi?rs=7010471) variant. This substitution of a single nucleotide is known as a missense mutation.</v>
      </c>
    </row>
    <row r="650" spans="1:3" x14ac:dyDescent="0.25">
      <c r="A650" s="6"/>
      <c r="B650" s="27"/>
    </row>
    <row r="651" spans="1:3" x14ac:dyDescent="0.25">
      <c r="A651" s="6"/>
      <c r="B651" s="27"/>
      <c r="C651" t="s">
        <v>668</v>
      </c>
    </row>
    <row r="652" spans="1:3" x14ac:dyDescent="0.25">
      <c r="A652" s="6"/>
      <c r="B652" s="27"/>
    </row>
    <row r="653" spans="1:3" x14ac:dyDescent="0.25">
      <c r="A653" s="6"/>
      <c r="B653" s="27"/>
      <c r="C653" t="str">
        <f>CONCATENATE("    ",B646)</f>
        <v xml:space="preserve">    Your variant is not associated with any loss of function.</v>
      </c>
    </row>
    <row r="654" spans="1:3" x14ac:dyDescent="0.25">
      <c r="A654" s="6"/>
      <c r="B654" s="27"/>
    </row>
    <row r="655" spans="1:3" x14ac:dyDescent="0.25">
      <c r="A655" s="5"/>
      <c r="B655" s="27"/>
      <c r="C655" t="s">
        <v>669</v>
      </c>
    </row>
    <row r="656" spans="1:3" x14ac:dyDescent="0.25">
      <c r="A656" s="5"/>
      <c r="B656" s="27"/>
    </row>
    <row r="657" spans="1:3" x14ac:dyDescent="0.25">
      <c r="A657" s="5"/>
      <c r="B657" s="27"/>
      <c r="C657" t="str">
        <f>CONCATENATE( "    &lt;piechart percentage=",B647," /&gt;")</f>
        <v xml:space="preserve">    &lt;piechart percentage=1.9 /&gt;</v>
      </c>
    </row>
    <row r="658" spans="1:3" x14ac:dyDescent="0.25">
      <c r="A658" s="5"/>
      <c r="B658" s="27"/>
      <c r="C658" t="str">
        <f>"  &lt;/Genotype&gt;"</f>
        <v xml:space="preserve">  &lt;/Genotype&gt;</v>
      </c>
    </row>
    <row r="659" spans="1:3" x14ac:dyDescent="0.25">
      <c r="A659" s="5" t="s">
        <v>45</v>
      </c>
      <c r="B659" s="27" t="str">
        <f>CONCATENATE("Your ",B617," gene has no variants. A normal gene is referred to as a ",CHAR(34),"wild-type",CHAR(34)," gene.")</f>
        <v>Your PTDSS1 gene has no variants. A normal gene is referred to as a "wild-type" gene.</v>
      </c>
      <c r="C659" t="str">
        <f>CONCATENATE("  &lt;Genotype hgvs=",CHAR(34),B631,B633,";",B633,CHAR(34)," name=",CHAR(34),B625,CHAR(34),"&gt; ")</f>
        <v xml:space="preserve">  &lt;Genotype hgvs="CM000670.2:g.[96338727=];[96338727=]" name="A96338727G"&gt; </v>
      </c>
    </row>
    <row r="660" spans="1:3" x14ac:dyDescent="0.25">
      <c r="A660" s="6" t="s">
        <v>46</v>
      </c>
      <c r="B660" s="27" t="s">
        <v>217</v>
      </c>
      <c r="C660" t="s">
        <v>13</v>
      </c>
    </row>
    <row r="661" spans="1:3" x14ac:dyDescent="0.25">
      <c r="A661" s="6" t="s">
        <v>42</v>
      </c>
      <c r="B661" s="27">
        <v>91.2</v>
      </c>
      <c r="C661" t="s">
        <v>667</v>
      </c>
    </row>
    <row r="662" spans="1:3" x14ac:dyDescent="0.25">
      <c r="A662" s="5"/>
      <c r="B662" s="27"/>
    </row>
    <row r="663" spans="1:3" x14ac:dyDescent="0.25">
      <c r="A663" s="6"/>
      <c r="B663" s="27"/>
      <c r="C663" t="str">
        <f>CONCATENATE("    ",B659)</f>
        <v xml:space="preserve">    Your PTDSS1 gene has no variants. A normal gene is referred to as a "wild-type" gene.</v>
      </c>
    </row>
    <row r="664" spans="1:3" x14ac:dyDescent="0.25">
      <c r="A664" s="6"/>
      <c r="B664" s="27"/>
    </row>
    <row r="665" spans="1:3" x14ac:dyDescent="0.25">
      <c r="A665" s="6"/>
      <c r="B665" s="27"/>
      <c r="C665" t="s">
        <v>668</v>
      </c>
    </row>
    <row r="666" spans="1:3" x14ac:dyDescent="0.25">
      <c r="A666" s="6"/>
      <c r="B666" s="27"/>
    </row>
    <row r="667" spans="1:3" x14ac:dyDescent="0.25">
      <c r="A667" s="6"/>
      <c r="B667" s="27"/>
      <c r="C667" t="str">
        <f>CONCATENATE("    ",B660)</f>
        <v xml:space="preserve">    Your variant is not associated with any loss of function.</v>
      </c>
    </row>
    <row r="668" spans="1:3" x14ac:dyDescent="0.25">
      <c r="A668" s="5"/>
      <c r="B668" s="27"/>
    </row>
    <row r="669" spans="1:3" x14ac:dyDescent="0.25">
      <c r="A669" s="5"/>
      <c r="B669" s="27"/>
      <c r="C669" t="s">
        <v>669</v>
      </c>
    </row>
    <row r="670" spans="1:3" x14ac:dyDescent="0.25">
      <c r="A670" s="5"/>
      <c r="B670" s="27"/>
    </row>
    <row r="671" spans="1:3" x14ac:dyDescent="0.25">
      <c r="A671" s="5"/>
      <c r="B671" s="27"/>
      <c r="C671" t="str">
        <f>CONCATENATE( "    &lt;piechart percentage=",B661," /&gt;")</f>
        <v xml:space="preserve">    &lt;piechart percentage=91.2 /&gt;</v>
      </c>
    </row>
    <row r="672" spans="1:3" x14ac:dyDescent="0.25">
      <c r="A672" s="5"/>
      <c r="B672" s="27"/>
      <c r="C672" t="str">
        <f>"  &lt;/Genotype&gt;"</f>
        <v xml:space="preserve">  &lt;/Genotype&gt;</v>
      </c>
    </row>
    <row r="673" spans="1:3" x14ac:dyDescent="0.25">
      <c r="A673" s="5" t="s">
        <v>47</v>
      </c>
      <c r="B673" s="27" t="str">
        <f>CONCATENATE("Your ",B617," gene has an unknown variant.")</f>
        <v>Your PTDSS1 gene has an unknown variant.</v>
      </c>
      <c r="C673" t="str">
        <f>CONCATENATE("  &lt;Genotype hgvs=",CHAR(34),"unknown",CHAR(34),"&gt; ")</f>
        <v xml:space="preserve">  &lt;Genotype hgvs="unknown"&gt; </v>
      </c>
    </row>
    <row r="674" spans="1:3" x14ac:dyDescent="0.25">
      <c r="A674" s="6" t="s">
        <v>47</v>
      </c>
      <c r="B674" s="27" t="s">
        <v>149</v>
      </c>
      <c r="C674" t="s">
        <v>13</v>
      </c>
    </row>
    <row r="675" spans="1:3" x14ac:dyDescent="0.25">
      <c r="A675" s="6" t="s">
        <v>42</v>
      </c>
      <c r="B675" s="27"/>
      <c r="C675" t="s">
        <v>667</v>
      </c>
    </row>
    <row r="676" spans="1:3" x14ac:dyDescent="0.25">
      <c r="A676" s="6"/>
      <c r="B676" s="27"/>
    </row>
    <row r="677" spans="1:3" x14ac:dyDescent="0.25">
      <c r="A677" s="6"/>
      <c r="B677" s="27"/>
      <c r="C677" t="str">
        <f>CONCATENATE("    ",B673)</f>
        <v xml:space="preserve">    Your PTDSS1 gene has an unknown variant.</v>
      </c>
    </row>
    <row r="678" spans="1:3" x14ac:dyDescent="0.25">
      <c r="A678" s="6"/>
      <c r="B678" s="27"/>
    </row>
    <row r="679" spans="1:3" x14ac:dyDescent="0.25">
      <c r="A679" s="6"/>
      <c r="B679" s="27"/>
      <c r="C679" t="s">
        <v>668</v>
      </c>
    </row>
    <row r="680" spans="1:3" x14ac:dyDescent="0.25">
      <c r="A680" s="6"/>
      <c r="B680" s="27"/>
    </row>
    <row r="681" spans="1:3" x14ac:dyDescent="0.25">
      <c r="A681" s="5"/>
      <c r="B681" s="27"/>
      <c r="C681" t="str">
        <f>CONCATENATE("    ",B674)</f>
        <v xml:space="preserve">    The effect is unknown.</v>
      </c>
    </row>
    <row r="682" spans="1:3" x14ac:dyDescent="0.25">
      <c r="A682" s="6"/>
      <c r="B682" s="27"/>
    </row>
    <row r="683" spans="1:3" x14ac:dyDescent="0.25">
      <c r="A683" s="5"/>
      <c r="B683" s="27"/>
      <c r="C683" t="s">
        <v>669</v>
      </c>
    </row>
    <row r="684" spans="1:3" x14ac:dyDescent="0.25">
      <c r="A684" s="5"/>
      <c r="B684" s="27"/>
    </row>
    <row r="685" spans="1:3" x14ac:dyDescent="0.25">
      <c r="A685" s="5"/>
      <c r="B685" s="27"/>
      <c r="C685" t="str">
        <f>CONCATENATE( "    &lt;piechart percentage=",B675," /&gt;")</f>
        <v xml:space="preserve">    &lt;piechart percentage= /&gt;</v>
      </c>
    </row>
    <row r="686" spans="1:3" x14ac:dyDescent="0.25">
      <c r="A686" s="5"/>
      <c r="B686" s="27"/>
      <c r="C686" t="str">
        <f>"  &lt;/Genotype&gt;"</f>
        <v xml:space="preserve">  &lt;/Genotype&gt;</v>
      </c>
    </row>
    <row r="687" spans="1:3" x14ac:dyDescent="0.25">
      <c r="A687" s="5" t="s">
        <v>45</v>
      </c>
      <c r="B687" s="27" t="str">
        <f>CONCATENATE("Your ",B617," gene has no variants. A normal gene is referred to as a ",CHAR(34),"wild-type",CHAR(34)," gene.")</f>
        <v>Your PTDSS1 gene has no variants. A normal gene is referred to as a "wild-type" gene.</v>
      </c>
      <c r="C687" t="str">
        <f>CONCATENATE("  &lt;Genotype hgvs=",CHAR(34),"wild-type",CHAR(34),"&gt;")</f>
        <v xml:space="preserve">  &lt;Genotype hgvs="wild-type"&gt;</v>
      </c>
    </row>
    <row r="688" spans="1:3" x14ac:dyDescent="0.25">
      <c r="A688" s="63" t="s">
        <v>46</v>
      </c>
      <c r="B688" s="64" t="s">
        <v>147</v>
      </c>
      <c r="C688" s="62" t="s">
        <v>13</v>
      </c>
    </row>
    <row r="689" spans="1:14" x14ac:dyDescent="0.25">
      <c r="A689" s="63" t="s">
        <v>42</v>
      </c>
      <c r="B689" s="64"/>
      <c r="C689" s="62" t="s">
        <v>667</v>
      </c>
    </row>
    <row r="690" spans="1:14" x14ac:dyDescent="0.25">
      <c r="A690" s="63"/>
      <c r="B690" s="64"/>
      <c r="C690" s="62"/>
    </row>
    <row r="691" spans="1:14" x14ac:dyDescent="0.25">
      <c r="A691" s="6"/>
      <c r="B691" s="27"/>
      <c r="C691" t="str">
        <f>CONCATENATE("    ",B687)</f>
        <v xml:space="preserve">    Your PTDSS1 gene has no variants. A normal gene is referred to as a "wild-type" gene.</v>
      </c>
    </row>
    <row r="692" spans="1:14" x14ac:dyDescent="0.25">
      <c r="A692" s="6"/>
      <c r="B692" s="27"/>
    </row>
    <row r="693" spans="1:14" x14ac:dyDescent="0.25">
      <c r="A693" s="6"/>
      <c r="B693" s="27"/>
      <c r="C693" t="s">
        <v>668</v>
      </c>
    </row>
    <row r="694" spans="1:14" x14ac:dyDescent="0.25">
      <c r="A694" s="6"/>
      <c r="B694" s="27"/>
    </row>
    <row r="695" spans="1:14" x14ac:dyDescent="0.25">
      <c r="A695" s="6"/>
      <c r="B695" s="27"/>
      <c r="C695" t="str">
        <f>CONCATENATE("    ",B688)</f>
        <v xml:space="preserve">    This variant is not associated with increased risk.</v>
      </c>
    </row>
    <row r="696" spans="1:14" x14ac:dyDescent="0.25">
      <c r="A696" s="6"/>
      <c r="B696" s="27"/>
    </row>
    <row r="697" spans="1:14" x14ac:dyDescent="0.25">
      <c r="A697" s="6"/>
      <c r="B697" s="27"/>
      <c r="C697" t="s">
        <v>669</v>
      </c>
      <c r="J697" s="33"/>
      <c r="K697" s="33"/>
      <c r="L697" s="33"/>
      <c r="M697" s="33"/>
      <c r="N697" s="33"/>
    </row>
    <row r="698" spans="1:14" x14ac:dyDescent="0.25">
      <c r="A698" s="5"/>
      <c r="B698" s="27"/>
      <c r="J698" s="33"/>
      <c r="K698" s="33"/>
      <c r="L698" s="33"/>
      <c r="M698" s="33"/>
      <c r="N698" s="33"/>
    </row>
    <row r="699" spans="1:14" x14ac:dyDescent="0.25">
      <c r="A699" s="6"/>
      <c r="B699" s="27"/>
      <c r="C699" t="str">
        <f>CONCATENATE( "    &lt;piechart percentage=",B689," /&gt;")</f>
        <v xml:space="preserve">    &lt;piechart percentage= /&gt;</v>
      </c>
      <c r="J699" s="33"/>
      <c r="K699" s="33"/>
      <c r="L699" s="33"/>
      <c r="M699" s="33"/>
      <c r="N699" s="33"/>
    </row>
    <row r="700" spans="1:14" x14ac:dyDescent="0.25">
      <c r="A700" s="6"/>
      <c r="B700" s="27"/>
      <c r="C700" t="str">
        <f>"  &lt;/Genotype&gt;"</f>
        <v xml:space="preserve">  &lt;/Genotype&gt;</v>
      </c>
    </row>
    <row r="701" spans="1:14" x14ac:dyDescent="0.25">
      <c r="A701" s="6"/>
      <c r="B701" s="27"/>
      <c r="C701" t="str">
        <f>"&lt;/GeneAnalysis&gt;"</f>
        <v>&lt;/GeneAnalysis&gt;</v>
      </c>
    </row>
    <row r="702" spans="1:14" s="33" customFormat="1" x14ac:dyDescent="0.25">
      <c r="J702"/>
      <c r="K702"/>
      <c r="L702"/>
      <c r="M702"/>
      <c r="N702"/>
    </row>
    <row r="703" spans="1:14" s="33" customFormat="1" x14ac:dyDescent="0.25">
      <c r="A703" s="65"/>
      <c r="B703" s="65"/>
      <c r="C703" s="66"/>
      <c r="J703"/>
      <c r="K703"/>
      <c r="L703"/>
      <c r="M703"/>
      <c r="N703"/>
    </row>
    <row r="704" spans="1:14" s="33" customFormat="1" x14ac:dyDescent="0.25">
      <c r="J704"/>
      <c r="K704"/>
      <c r="L704"/>
      <c r="M704"/>
      <c r="N704"/>
    </row>
    <row r="705" spans="1:14" x14ac:dyDescent="0.25">
      <c r="A705" s="6" t="s">
        <v>4</v>
      </c>
      <c r="B705" s="27" t="s">
        <v>103</v>
      </c>
      <c r="C705" t="str">
        <f>CONCATENATE("&lt;GeneAnalysis gene=",CHAR(34),B705,CHAR(34)," interval=",CHAR(34),B706,CHAR(34),"&gt; ")</f>
        <v xml:space="preserve">&lt;GeneAnalysis gene="TOX3" interval="NC_000016.10:g.52436415_52547802"&gt; </v>
      </c>
    </row>
    <row r="706" spans="1:14" x14ac:dyDescent="0.25">
      <c r="A706" s="6" t="s">
        <v>23</v>
      </c>
      <c r="B706" s="27" t="s">
        <v>594</v>
      </c>
    </row>
    <row r="707" spans="1:14" x14ac:dyDescent="0.25">
      <c r="A707" s="6" t="s">
        <v>24</v>
      </c>
      <c r="B707" s="27" t="s">
        <v>334</v>
      </c>
      <c r="C707" t="str">
        <f>CONCATENATE("# What are some common mutations of ",B705,"?")</f>
        <v># What are some common mutations of TOX3?</v>
      </c>
      <c r="H707" s="59"/>
      <c r="I707" s="59"/>
      <c r="J707" s="49"/>
      <c r="K707" s="59"/>
      <c r="L707" s="61"/>
    </row>
    <row r="708" spans="1:14" x14ac:dyDescent="0.25">
      <c r="A708" s="6" t="s">
        <v>547</v>
      </c>
      <c r="B708" s="27" t="s">
        <v>21</v>
      </c>
      <c r="C708" t="s">
        <v>13</v>
      </c>
    </row>
    <row r="709" spans="1:14" x14ac:dyDescent="0.25">
      <c r="B709" s="27"/>
      <c r="C709" t="str">
        <f>CONCATENATE("There is ",B707," well-known variant in ",B705,": ",B716,".")</f>
        <v>There is one well-known variant in TOX3: [T19853C](https://www.ncbi.nlm.nih.gov/projects/SNP/snp_ref.cgi?rs=3095598).</v>
      </c>
    </row>
    <row r="710" spans="1:14" x14ac:dyDescent="0.25">
      <c r="B710" s="27"/>
    </row>
    <row r="711" spans="1:14" x14ac:dyDescent="0.25">
      <c r="A711" s="6"/>
      <c r="B711" s="27"/>
      <c r="C711" t="str">
        <f>CONCATENATE("&lt;# ",B713," #&gt;")</f>
        <v>&lt;# T19853C #&gt;</v>
      </c>
    </row>
    <row r="712" spans="1:14" x14ac:dyDescent="0.25">
      <c r="A712" s="6" t="s">
        <v>25</v>
      </c>
      <c r="B712" s="1" t="s">
        <v>595</v>
      </c>
      <c r="C712" t="str">
        <f>CONCATENATE("  &lt;Variant hgvs=",CHAR(34),B712,CHAR(34)," name=",CHAR(34),B713,CHAR(34),"&gt; ")</f>
        <v xml:space="preserve">  &lt;Variant hgvs="NC_000016.10:g.52532950A&gt;G" name="T19853C"&gt; </v>
      </c>
      <c r="J712" s="33"/>
      <c r="K712" s="33"/>
      <c r="L712" s="33"/>
      <c r="M712" s="33"/>
      <c r="N712" s="33"/>
    </row>
    <row r="713" spans="1:14" x14ac:dyDescent="0.25">
      <c r="A713" s="5" t="s">
        <v>26</v>
      </c>
      <c r="B713" s="1" t="s">
        <v>596</v>
      </c>
      <c r="J713" s="33"/>
      <c r="K713" s="33"/>
      <c r="L713" s="33"/>
      <c r="M713" s="33"/>
      <c r="N713" s="33"/>
    </row>
    <row r="714" spans="1:14" x14ac:dyDescent="0.25">
      <c r="A714" s="5" t="s">
        <v>27</v>
      </c>
      <c r="B714" t="s">
        <v>33</v>
      </c>
      <c r="C714" t="str">
        <f>CONCATENATE("    This variant is a change at a specific point in the ",B705," gene from ",B714," to ",B715," resulting in incorrect ",B708," function. This substitution of a single nucleotide is known as a missense variant.")</f>
        <v xml:space="preserve">    This variant is a change at a specific point in the TOX3 gene from thymine (T) to cytosine (C) resulting in incorrect protein function. This substitution of a single nucleotide is known as a missense variant.</v>
      </c>
    </row>
    <row r="715" spans="1:14" x14ac:dyDescent="0.25">
      <c r="A715" s="5" t="s">
        <v>28</v>
      </c>
      <c r="B715" s="27" t="s">
        <v>207</v>
      </c>
      <c r="C715" t="s">
        <v>13</v>
      </c>
    </row>
    <row r="716" spans="1:14" x14ac:dyDescent="0.25">
      <c r="A716" s="5" t="s">
        <v>36</v>
      </c>
      <c r="B716" s="30" t="s">
        <v>597</v>
      </c>
      <c r="C716" t="str">
        <f>"  &lt;/Variant&gt;"</f>
        <v xml:space="preserve">  &lt;/Variant&gt;</v>
      </c>
    </row>
    <row r="717" spans="1:14" s="33" customFormat="1" x14ac:dyDescent="0.25">
      <c r="A717" s="31"/>
      <c r="B717" s="32"/>
      <c r="J717"/>
      <c r="K717"/>
      <c r="L717"/>
      <c r="M717"/>
      <c r="N717"/>
    </row>
    <row r="718" spans="1:14" s="33" customFormat="1" x14ac:dyDescent="0.25">
      <c r="A718" s="31"/>
      <c r="B718" s="32"/>
      <c r="C718" s="33" t="str">
        <f>C711</f>
        <v>&lt;# T19853C #&gt;</v>
      </c>
      <c r="J718"/>
      <c r="K718"/>
      <c r="L718"/>
      <c r="M718"/>
      <c r="N718"/>
    </row>
    <row r="719" spans="1:14" x14ac:dyDescent="0.25">
      <c r="A719" s="5" t="s">
        <v>35</v>
      </c>
      <c r="B719" s="1" t="s">
        <v>598</v>
      </c>
      <c r="C719" t="str">
        <f>CONCATENATE("  &lt;Genotype hgvs=",CHAR(34),B719,B720,";",B721,CHAR(34)," name=",CHAR(34),B713,CHAR(34),"&gt; ")</f>
        <v xml:space="preserve">  &lt;Genotype hgvs="NC_000016.10:g.[52532950A&gt;G];[52532950=]" name="T19853C"&gt; </v>
      </c>
    </row>
    <row r="720" spans="1:14" x14ac:dyDescent="0.25">
      <c r="A720" s="5" t="s">
        <v>36</v>
      </c>
      <c r="B720" s="27" t="s">
        <v>599</v>
      </c>
    </row>
    <row r="721" spans="1:3" x14ac:dyDescent="0.25">
      <c r="A721" s="5" t="s">
        <v>27</v>
      </c>
      <c r="B721" s="27" t="s">
        <v>600</v>
      </c>
      <c r="C721" t="s">
        <v>667</v>
      </c>
    </row>
    <row r="722" spans="1:3" x14ac:dyDescent="0.25">
      <c r="A722" s="5" t="s">
        <v>40</v>
      </c>
      <c r="B722" s="27" t="str">
        <f>CONCATENATE("People with this variant have one copy of the ",B716," variant. This substitution of a single nucleotide is known as a missense mutation.")</f>
        <v>People with this variant have one copy of the [T19853C](https://www.ncbi.nlm.nih.gov/projects/SNP/snp_ref.cgi?rs=3095598) variant. This substitution of a single nucleotide is known as a missense mutation.</v>
      </c>
      <c r="C722" t="s">
        <v>13</v>
      </c>
    </row>
    <row r="723" spans="1:3" x14ac:dyDescent="0.25">
      <c r="A723" s="6" t="s">
        <v>41</v>
      </c>
      <c r="B723" s="27" t="s">
        <v>216</v>
      </c>
      <c r="C723" t="str">
        <f>CONCATENATE("    ",B722)</f>
        <v xml:space="preserve">    People with this variant have one copy of the [T19853C](https://www.ncbi.nlm.nih.gov/projects/SNP/snp_ref.cgi?rs=3095598) variant. This substitution of a single nucleotide is known as a missense mutation.</v>
      </c>
    </row>
    <row r="724" spans="1:3" x14ac:dyDescent="0.25">
      <c r="A724" s="6" t="s">
        <v>42</v>
      </c>
      <c r="B724" s="27">
        <v>43.6</v>
      </c>
    </row>
    <row r="725" spans="1:3" x14ac:dyDescent="0.25">
      <c r="A725" s="5"/>
      <c r="B725" s="27"/>
      <c r="C725" t="s">
        <v>668</v>
      </c>
    </row>
    <row r="726" spans="1:3" x14ac:dyDescent="0.25">
      <c r="A726" s="6"/>
      <c r="B726" s="27"/>
    </row>
    <row r="727" spans="1:3" x14ac:dyDescent="0.25">
      <c r="A727" s="6"/>
      <c r="B727" s="27"/>
      <c r="C727" t="str">
        <f>CONCATENATE("    ",B723)</f>
        <v xml:space="preserve">    You are in the Mild Loss of Function category. See below for more information.</v>
      </c>
    </row>
    <row r="728" spans="1:3" x14ac:dyDescent="0.25">
      <c r="A728" s="6"/>
      <c r="B728" s="27"/>
    </row>
    <row r="729" spans="1:3" x14ac:dyDescent="0.25">
      <c r="A729" s="6"/>
      <c r="B729" s="27"/>
      <c r="C729" t="s">
        <v>669</v>
      </c>
    </row>
    <row r="730" spans="1:3" x14ac:dyDescent="0.25">
      <c r="A730" s="5"/>
      <c r="B730" s="27"/>
    </row>
    <row r="731" spans="1:3" x14ac:dyDescent="0.25">
      <c r="A731" s="5"/>
      <c r="B731" s="27"/>
      <c r="C731" t="str">
        <f>CONCATENATE( "    &lt;piechart percentage=",B724," /&gt;")</f>
        <v xml:space="preserve">    &lt;piechart percentage=43.6 /&gt;</v>
      </c>
    </row>
    <row r="732" spans="1:3" x14ac:dyDescent="0.25">
      <c r="A732" s="5"/>
      <c r="B732" s="27"/>
      <c r="C732" t="str">
        <f>"  &lt;/Genotype&gt;"</f>
        <v xml:space="preserve">  &lt;/Genotype&gt;</v>
      </c>
    </row>
    <row r="733" spans="1:3" x14ac:dyDescent="0.25">
      <c r="A733" s="5" t="s">
        <v>43</v>
      </c>
      <c r="B733" s="27" t="str">
        <f>CONCATENATE("People with this variant have two copies of the ",B716," variant. This substitution of a single nucleotide is known as a missense mutation.")</f>
        <v>People with this variant have two copies of the [T19853C](https://www.ncbi.nlm.nih.gov/projects/SNP/snp_ref.cgi?rs=3095598) variant. This substitution of a single nucleotide is known as a missense mutation.</v>
      </c>
      <c r="C733" t="str">
        <f>CONCATENATE("  &lt;Genotype hgvs=",CHAR(34),B719,B720,";",B720,CHAR(34)," name=",CHAR(34),B713,CHAR(34),"&gt; ")</f>
        <v xml:space="preserve">  &lt;Genotype hgvs="NC_000016.10:g.[52532950A&gt;G];[52532950A&gt;G]" name="T19853C"&gt; </v>
      </c>
    </row>
    <row r="734" spans="1:3" x14ac:dyDescent="0.25">
      <c r="A734" s="6" t="s">
        <v>44</v>
      </c>
      <c r="B734" s="27" t="s">
        <v>191</v>
      </c>
      <c r="C734" t="s">
        <v>13</v>
      </c>
    </row>
    <row r="735" spans="1:3" x14ac:dyDescent="0.25">
      <c r="A735" s="6" t="s">
        <v>42</v>
      </c>
      <c r="B735" s="27">
        <v>21.2</v>
      </c>
      <c r="C735" t="s">
        <v>667</v>
      </c>
    </row>
    <row r="736" spans="1:3" x14ac:dyDescent="0.25">
      <c r="A736" s="6"/>
      <c r="B736" s="27"/>
    </row>
    <row r="737" spans="1:3" x14ac:dyDescent="0.25">
      <c r="A737" s="5"/>
      <c r="B737" s="27"/>
      <c r="C737" t="str">
        <f>CONCATENATE("    ",B733)</f>
        <v xml:space="preserve">    People with this variant have two copies of the [T19853C](https://www.ncbi.nlm.nih.gov/projects/SNP/snp_ref.cgi?rs=3095598) variant. This substitution of a single nucleotide is known as a missense mutation.</v>
      </c>
    </row>
    <row r="738" spans="1:3" x14ac:dyDescent="0.25">
      <c r="A738" s="6"/>
      <c r="B738" s="27"/>
    </row>
    <row r="739" spans="1:3" x14ac:dyDescent="0.25">
      <c r="A739" s="6"/>
      <c r="B739" s="27"/>
      <c r="C739" t="s">
        <v>668</v>
      </c>
    </row>
    <row r="740" spans="1:3" x14ac:dyDescent="0.25">
      <c r="A740" s="6"/>
      <c r="B740" s="27"/>
    </row>
    <row r="741" spans="1:3" x14ac:dyDescent="0.25">
      <c r="A741" s="6"/>
      <c r="B741" s="27"/>
      <c r="C741" t="str">
        <f>CONCATENATE("    ",B734)</f>
        <v xml:space="preserve">    You are in the Moderate Loss of Function category. See below for more information.</v>
      </c>
    </row>
    <row r="742" spans="1:3" x14ac:dyDescent="0.25">
      <c r="A742" s="6"/>
      <c r="B742" s="27"/>
    </row>
    <row r="743" spans="1:3" x14ac:dyDescent="0.25">
      <c r="A743" s="5"/>
      <c r="B743" s="27"/>
      <c r="C743" t="s">
        <v>669</v>
      </c>
    </row>
    <row r="744" spans="1:3" x14ac:dyDescent="0.25">
      <c r="A744" s="5"/>
      <c r="B744" s="27"/>
    </row>
    <row r="745" spans="1:3" x14ac:dyDescent="0.25">
      <c r="A745" s="5"/>
      <c r="B745" s="27"/>
      <c r="C745" t="str">
        <f>CONCATENATE( "    &lt;piechart percentage=",B735," /&gt;")</f>
        <v xml:space="preserve">    &lt;piechart percentage=21.2 /&gt;</v>
      </c>
    </row>
    <row r="746" spans="1:3" x14ac:dyDescent="0.25">
      <c r="A746" s="5"/>
      <c r="B746" s="27"/>
      <c r="C746" t="str">
        <f>"  &lt;/Genotype&gt;"</f>
        <v xml:space="preserve">  &lt;/Genotype&gt;</v>
      </c>
    </row>
    <row r="747" spans="1:3" x14ac:dyDescent="0.25">
      <c r="A747" s="5" t="s">
        <v>45</v>
      </c>
      <c r="B747" s="27" t="str">
        <f>CONCATENATE("Your ",B705," gene has no variants. A normal gene is referred to as a ",CHAR(34),"wild-type",CHAR(34)," gene.")</f>
        <v>Your TOX3 gene has no variants. A normal gene is referred to as a "wild-type" gene.</v>
      </c>
      <c r="C747" t="str">
        <f>CONCATENATE("  &lt;Genotype hgvs=",CHAR(34),B719,B721,";",B721,CHAR(34)," name=",CHAR(34),B713,CHAR(34),"&gt; ")</f>
        <v xml:space="preserve">  &lt;Genotype hgvs="NC_000016.10:g.[52532950=];[52532950=]" name="T19853C"&gt; </v>
      </c>
    </row>
    <row r="748" spans="1:3" x14ac:dyDescent="0.25">
      <c r="A748" s="6" t="s">
        <v>46</v>
      </c>
      <c r="B748" s="64" t="s">
        <v>147</v>
      </c>
      <c r="C748" t="s">
        <v>13</v>
      </c>
    </row>
    <row r="749" spans="1:3" x14ac:dyDescent="0.25">
      <c r="A749" s="6" t="s">
        <v>42</v>
      </c>
      <c r="B749" s="27">
        <v>35.299999999999997</v>
      </c>
      <c r="C749" t="s">
        <v>667</v>
      </c>
    </row>
    <row r="750" spans="1:3" x14ac:dyDescent="0.25">
      <c r="A750" s="5"/>
      <c r="B750" s="27"/>
    </row>
    <row r="751" spans="1:3" x14ac:dyDescent="0.25">
      <c r="A751" s="6"/>
      <c r="B751" s="27"/>
      <c r="C751" t="str">
        <f>CONCATENATE("    ",B747)</f>
        <v xml:space="preserve">    Your TOX3 gene has no variants. A normal gene is referred to as a "wild-type" gene.</v>
      </c>
    </row>
    <row r="752" spans="1:3" x14ac:dyDescent="0.25">
      <c r="A752" s="6"/>
      <c r="B752" s="27"/>
    </row>
    <row r="753" spans="1:3" x14ac:dyDescent="0.25">
      <c r="A753" s="6"/>
      <c r="B753" s="27"/>
      <c r="C753" t="s">
        <v>668</v>
      </c>
    </row>
    <row r="754" spans="1:3" x14ac:dyDescent="0.25">
      <c r="A754" s="6"/>
      <c r="B754" s="27"/>
    </row>
    <row r="755" spans="1:3" x14ac:dyDescent="0.25">
      <c r="A755" s="6"/>
      <c r="B755" s="27"/>
      <c r="C755" t="str">
        <f>CONCATENATE("    ",B748)</f>
        <v xml:space="preserve">    This variant is not associated with increased risk.</v>
      </c>
    </row>
    <row r="756" spans="1:3" x14ac:dyDescent="0.25">
      <c r="A756" s="5"/>
      <c r="B756" s="27"/>
    </row>
    <row r="757" spans="1:3" x14ac:dyDescent="0.25">
      <c r="A757" s="5"/>
      <c r="B757" s="27"/>
      <c r="C757" t="s">
        <v>669</v>
      </c>
    </row>
    <row r="758" spans="1:3" x14ac:dyDescent="0.25">
      <c r="A758" s="5"/>
      <c r="B758" s="27"/>
    </row>
    <row r="759" spans="1:3" x14ac:dyDescent="0.25">
      <c r="A759" s="5"/>
      <c r="B759" s="27"/>
      <c r="C759" t="str">
        <f>CONCATENATE( "    &lt;piechart percentage=",B749," /&gt;")</f>
        <v xml:space="preserve">    &lt;piechart percentage=35.3 /&gt;</v>
      </c>
    </row>
    <row r="760" spans="1:3" x14ac:dyDescent="0.25">
      <c r="A760" s="5"/>
      <c r="B760" s="27"/>
      <c r="C760" t="str">
        <f>"  &lt;/Genotype&gt;"</f>
        <v xml:space="preserve">  &lt;/Genotype&gt;</v>
      </c>
    </row>
    <row r="761" spans="1:3" x14ac:dyDescent="0.25">
      <c r="A761" s="5" t="s">
        <v>47</v>
      </c>
      <c r="B761" s="27" t="str">
        <f>CONCATENATE("Your ",B705," gene has an unknown variant.")</f>
        <v>Your TOX3 gene has an unknown variant.</v>
      </c>
      <c r="C761" t="str">
        <f>CONCATENATE("  &lt;Genotype hgvs=",CHAR(34),"unknown",CHAR(34),"&gt; ")</f>
        <v xml:space="preserve">  &lt;Genotype hgvs="unknown"&gt; </v>
      </c>
    </row>
    <row r="762" spans="1:3" x14ac:dyDescent="0.25">
      <c r="A762" s="6" t="s">
        <v>47</v>
      </c>
      <c r="B762" s="27" t="s">
        <v>149</v>
      </c>
      <c r="C762" t="s">
        <v>13</v>
      </c>
    </row>
    <row r="763" spans="1:3" x14ac:dyDescent="0.25">
      <c r="A763" s="6" t="s">
        <v>42</v>
      </c>
      <c r="B763" s="27"/>
      <c r="C763" t="s">
        <v>667</v>
      </c>
    </row>
    <row r="764" spans="1:3" x14ac:dyDescent="0.25">
      <c r="A764" s="6"/>
      <c r="B764" s="27"/>
    </row>
    <row r="765" spans="1:3" x14ac:dyDescent="0.25">
      <c r="A765" s="6"/>
      <c r="B765" s="27"/>
      <c r="C765" t="str">
        <f>CONCATENATE("    ",B761)</f>
        <v xml:space="preserve">    Your TOX3 gene has an unknown variant.</v>
      </c>
    </row>
    <row r="766" spans="1:3" x14ac:dyDescent="0.25">
      <c r="A766" s="6"/>
      <c r="B766" s="27"/>
    </row>
    <row r="767" spans="1:3" x14ac:dyDescent="0.25">
      <c r="A767" s="6"/>
      <c r="B767" s="27"/>
      <c r="C767" t="s">
        <v>668</v>
      </c>
    </row>
    <row r="768" spans="1:3" x14ac:dyDescent="0.25">
      <c r="A768" s="6"/>
      <c r="B768" s="27"/>
    </row>
    <row r="769" spans="1:3" x14ac:dyDescent="0.25">
      <c r="A769" s="5"/>
      <c r="B769" s="27"/>
      <c r="C769" t="str">
        <f>CONCATENATE("    ",B762)</f>
        <v xml:space="preserve">    The effect is unknown.</v>
      </c>
    </row>
    <row r="770" spans="1:3" x14ac:dyDescent="0.25">
      <c r="A770" s="6"/>
      <c r="B770" s="27"/>
    </row>
    <row r="771" spans="1:3" x14ac:dyDescent="0.25">
      <c r="A771" s="5"/>
      <c r="B771" s="27"/>
      <c r="C771" t="s">
        <v>669</v>
      </c>
    </row>
    <row r="772" spans="1:3" x14ac:dyDescent="0.25">
      <c r="A772" s="5"/>
      <c r="B772" s="27"/>
    </row>
    <row r="773" spans="1:3" x14ac:dyDescent="0.25">
      <c r="A773" s="5"/>
      <c r="B773" s="27"/>
      <c r="C773" t="str">
        <f>CONCATENATE( "    &lt;piechart percentage=",B763," /&gt;")</f>
        <v xml:space="preserve">    &lt;piechart percentage= /&gt;</v>
      </c>
    </row>
    <row r="774" spans="1:3" x14ac:dyDescent="0.25">
      <c r="A774" s="5"/>
      <c r="B774" s="27"/>
      <c r="C774" t="str">
        <f>"  &lt;/Genotype&gt;"</f>
        <v xml:space="preserve">  &lt;/Genotype&gt;</v>
      </c>
    </row>
    <row r="775" spans="1:3" x14ac:dyDescent="0.25">
      <c r="A775" s="5" t="s">
        <v>45</v>
      </c>
      <c r="B775" s="27" t="str">
        <f>CONCATENATE("Your ",B705," gene has no variants. A normal gene is referred to as a ",CHAR(34),"wild-type",CHAR(34)," gene.")</f>
        <v>Your TOX3 gene has no variants. A normal gene is referred to as a "wild-type" gene.</v>
      </c>
      <c r="C775" t="str">
        <f>CONCATENATE("  &lt;Genotype hgvs=",CHAR(34),"wild-type",CHAR(34),"&gt;")</f>
        <v xml:space="preserve">  &lt;Genotype hgvs="wild-type"&gt;</v>
      </c>
    </row>
    <row r="776" spans="1:3" x14ac:dyDescent="0.25">
      <c r="A776" s="63" t="s">
        <v>46</v>
      </c>
      <c r="B776" s="64" t="s">
        <v>147</v>
      </c>
      <c r="C776" s="62" t="s">
        <v>13</v>
      </c>
    </row>
    <row r="777" spans="1:3" x14ac:dyDescent="0.25">
      <c r="A777" s="63" t="s">
        <v>42</v>
      </c>
      <c r="B777" s="64"/>
      <c r="C777" s="62" t="s">
        <v>667</v>
      </c>
    </row>
    <row r="778" spans="1:3" x14ac:dyDescent="0.25">
      <c r="A778" s="63"/>
      <c r="B778" s="64"/>
      <c r="C778" s="62"/>
    </row>
    <row r="779" spans="1:3" x14ac:dyDescent="0.25">
      <c r="A779" s="6"/>
      <c r="B779" s="27"/>
      <c r="C779" t="str">
        <f>CONCATENATE("    ",B775)</f>
        <v xml:space="preserve">    Your TOX3 gene has no variants. A normal gene is referred to as a "wild-type" gene.</v>
      </c>
    </row>
    <row r="780" spans="1:3" x14ac:dyDescent="0.25">
      <c r="A780" s="6"/>
      <c r="B780" s="27"/>
    </row>
    <row r="781" spans="1:3" x14ac:dyDescent="0.25">
      <c r="A781" s="6"/>
      <c r="B781" s="27"/>
      <c r="C781" t="s">
        <v>668</v>
      </c>
    </row>
    <row r="782" spans="1:3" x14ac:dyDescent="0.25">
      <c r="A782" s="6"/>
      <c r="B782" s="27"/>
    </row>
    <row r="783" spans="1:3" x14ac:dyDescent="0.25">
      <c r="A783" s="6"/>
      <c r="B783" s="27"/>
      <c r="C783" t="str">
        <f>CONCATENATE("    ",B776)</f>
        <v xml:space="preserve">    This variant is not associated with increased risk.</v>
      </c>
    </row>
    <row r="784" spans="1:3" x14ac:dyDescent="0.25">
      <c r="A784" s="6"/>
      <c r="B784" s="27"/>
    </row>
    <row r="785" spans="1:14" x14ac:dyDescent="0.25">
      <c r="A785" s="6"/>
      <c r="B785" s="27"/>
      <c r="C785" t="s">
        <v>669</v>
      </c>
      <c r="J785" s="33"/>
      <c r="K785" s="33"/>
      <c r="L785" s="33"/>
      <c r="M785" s="33"/>
      <c r="N785" s="33"/>
    </row>
    <row r="786" spans="1:14" x14ac:dyDescent="0.25">
      <c r="A786" s="5"/>
      <c r="B786" s="27"/>
      <c r="J786" s="33"/>
      <c r="K786" s="33"/>
      <c r="L786" s="33"/>
      <c r="M786" s="33"/>
      <c r="N786" s="33"/>
    </row>
    <row r="787" spans="1:14" x14ac:dyDescent="0.25">
      <c r="A787" s="6"/>
      <c r="B787" s="27"/>
      <c r="C787" t="str">
        <f>CONCATENATE( "    &lt;piechart percentage=",B777," /&gt;")</f>
        <v xml:space="preserve">    &lt;piechart percentage= /&gt;</v>
      </c>
      <c r="J787" s="33"/>
      <c r="K787" s="33"/>
      <c r="L787" s="33"/>
      <c r="M787" s="33"/>
      <c r="N787" s="33"/>
    </row>
    <row r="788" spans="1:14" x14ac:dyDescent="0.25">
      <c r="A788" s="6"/>
      <c r="B788" s="27"/>
      <c r="C788" t="str">
        <f>"  &lt;/Genotype&gt;"</f>
        <v xml:space="preserve">  &lt;/Genotype&gt;</v>
      </c>
    </row>
    <row r="789" spans="1:14" x14ac:dyDescent="0.25">
      <c r="A789" s="6"/>
      <c r="B789" s="27"/>
      <c r="C789" t="str">
        <f>"&lt;/GeneAnalysis&gt;"</f>
        <v>&lt;/GeneAnalysis&gt;</v>
      </c>
    </row>
    <row r="790" spans="1:14" s="33" customFormat="1" x14ac:dyDescent="0.25">
      <c r="J790"/>
      <c r="K790"/>
      <c r="L790"/>
      <c r="M790"/>
      <c r="N790"/>
    </row>
    <row r="791" spans="1:14" s="33" customFormat="1" x14ac:dyDescent="0.25">
      <c r="A791" s="65"/>
      <c r="B791" s="65"/>
      <c r="C791" s="66"/>
      <c r="J791"/>
      <c r="K791"/>
      <c r="L791"/>
      <c r="M791"/>
      <c r="N791"/>
    </row>
    <row r="792" spans="1:14" s="33" customFormat="1" x14ac:dyDescent="0.25">
      <c r="J792"/>
      <c r="K792"/>
      <c r="L792"/>
      <c r="M792"/>
      <c r="N792"/>
    </row>
    <row r="793" spans="1:14" x14ac:dyDescent="0.25">
      <c r="A793" s="6" t="s">
        <v>4</v>
      </c>
      <c r="B793" s="27" t="s">
        <v>421</v>
      </c>
      <c r="C793" t="str">
        <f>CONCATENATE("&lt;GeneAnalysis gene=",CHAR(34),B793,CHAR(34)," interval=",CHAR(34),B794,CHAR(34),"&gt; ")</f>
        <v xml:space="preserve">&lt;GeneAnalysis gene="TCF3" interval="NC_000019.10:g.1609284_1652546"&gt; </v>
      </c>
    </row>
    <row r="794" spans="1:14" x14ac:dyDescent="0.25">
      <c r="A794" s="6" t="s">
        <v>23</v>
      </c>
      <c r="B794" s="27" t="s">
        <v>601</v>
      </c>
    </row>
    <row r="795" spans="1:14" x14ac:dyDescent="0.25">
      <c r="A795" s="6" t="s">
        <v>24</v>
      </c>
      <c r="B795" s="27" t="s">
        <v>334</v>
      </c>
      <c r="C795" t="str">
        <f>CONCATENATE("# What are some common mutations of ",B793,"?")</f>
        <v># What are some common mutations of TCF3?</v>
      </c>
      <c r="H795" s="59"/>
      <c r="I795" s="59"/>
      <c r="J795" s="60"/>
      <c r="K795" s="50"/>
      <c r="L795" s="59"/>
    </row>
    <row r="796" spans="1:14" x14ac:dyDescent="0.25">
      <c r="A796" s="6" t="s">
        <v>547</v>
      </c>
      <c r="B796" s="27" t="s">
        <v>21</v>
      </c>
      <c r="C796" t="s">
        <v>13</v>
      </c>
    </row>
    <row r="797" spans="1:14" x14ac:dyDescent="0.25">
      <c r="B797" s="27"/>
      <c r="C797" t="str">
        <f>CONCATENATE("There is ",B795," well-known variant in ",B793,": ",B804,".")</f>
        <v>There is one well-known variant in TCF3: [A1650135G](https://www.ncbi.nlm.nih.gov/projects/SNP/snp_ref.cgi?rs=1860661).</v>
      </c>
    </row>
    <row r="798" spans="1:14" x14ac:dyDescent="0.25">
      <c r="B798" s="27"/>
    </row>
    <row r="799" spans="1:14" x14ac:dyDescent="0.25">
      <c r="A799" s="6"/>
      <c r="B799" s="27"/>
      <c r="C799" t="str">
        <f>CONCATENATE("&lt;# ",B801," #&gt;")</f>
        <v>&lt;# A1650135G #&gt;</v>
      </c>
    </row>
    <row r="800" spans="1:14" x14ac:dyDescent="0.25">
      <c r="A800" s="6" t="s">
        <v>25</v>
      </c>
      <c r="B800" s="1" t="s">
        <v>423</v>
      </c>
      <c r="C800" t="str">
        <f>CONCATENATE("  &lt;Variant hgvs=",CHAR(34),B800,CHAR(34)," name=",CHAR(34),B801,CHAR(34),"&gt; ")</f>
        <v xml:space="preserve">  &lt;Variant hgvs="NC_000019.10:g.1650135A&gt;G" name="A1650135G"&gt; </v>
      </c>
      <c r="J800" s="33"/>
      <c r="K800" s="33"/>
      <c r="L800" s="33"/>
      <c r="M800" s="33"/>
      <c r="N800" s="33"/>
    </row>
    <row r="801" spans="1:14" x14ac:dyDescent="0.25">
      <c r="A801" s="5" t="s">
        <v>26</v>
      </c>
      <c r="B801" s="1" t="s">
        <v>602</v>
      </c>
      <c r="J801" s="33"/>
      <c r="K801" s="33"/>
      <c r="L801" s="33"/>
      <c r="M801" s="33"/>
      <c r="N801" s="33"/>
    </row>
    <row r="802" spans="1:14" x14ac:dyDescent="0.25">
      <c r="A802" s="5" t="s">
        <v>27</v>
      </c>
      <c r="B802" t="s">
        <v>61</v>
      </c>
      <c r="C802" t="str">
        <f>CONCATENATE("    This variant is a change at a specific point in the ",B793," gene from ",B802," to ",B803," resulting in incorrect ",B796," function. This substitution of a single nucleotide is known as a missense variant.")</f>
        <v xml:space="preserve">    This variant is a change at a specific point in the TCF3 gene from adenine (A) to guanine (G) resulting in incorrect protein function. This substitution of a single nucleotide is known as a missense variant.</v>
      </c>
    </row>
    <row r="803" spans="1:14" x14ac:dyDescent="0.25">
      <c r="A803" s="5" t="s">
        <v>28</v>
      </c>
      <c r="B803" s="27" t="s">
        <v>34</v>
      </c>
      <c r="C803" t="s">
        <v>13</v>
      </c>
    </row>
    <row r="804" spans="1:14" x14ac:dyDescent="0.25">
      <c r="A804" s="5" t="s">
        <v>36</v>
      </c>
      <c r="B804" s="30" t="s">
        <v>603</v>
      </c>
      <c r="C804" t="str">
        <f>"  &lt;/Variant&gt;"</f>
        <v xml:space="preserve">  &lt;/Variant&gt;</v>
      </c>
    </row>
    <row r="805" spans="1:14" s="33" customFormat="1" x14ac:dyDescent="0.25">
      <c r="A805" s="31"/>
      <c r="B805" s="32"/>
      <c r="J805"/>
      <c r="K805"/>
      <c r="L805"/>
      <c r="M805"/>
      <c r="N805"/>
    </row>
    <row r="806" spans="1:14" s="33" customFormat="1" x14ac:dyDescent="0.25">
      <c r="A806" s="31"/>
      <c r="B806" s="32"/>
      <c r="C806" s="33" t="str">
        <f>C799</f>
        <v>&lt;# A1650135G #&gt;</v>
      </c>
      <c r="J806"/>
      <c r="K806"/>
      <c r="L806"/>
      <c r="M806"/>
      <c r="N806"/>
    </row>
    <row r="807" spans="1:14" x14ac:dyDescent="0.25">
      <c r="A807" s="5" t="s">
        <v>35</v>
      </c>
      <c r="B807" s="1" t="s">
        <v>604</v>
      </c>
      <c r="C807" t="str">
        <f>CONCATENATE("  &lt;Genotype hgvs=",CHAR(34),B807,B808,";",B809,CHAR(34)," name=",CHAR(34),B801,CHAR(34),"&gt; ")</f>
        <v xml:space="preserve">  &lt;Genotype hgvs="NC_000019.10:g.[1650135A&gt;G];[1650135=]" name="A1650135G"&gt; </v>
      </c>
    </row>
    <row r="808" spans="1:14" x14ac:dyDescent="0.25">
      <c r="A808" s="5" t="s">
        <v>36</v>
      </c>
      <c r="B808" s="27" t="s">
        <v>605</v>
      </c>
    </row>
    <row r="809" spans="1:14" x14ac:dyDescent="0.25">
      <c r="A809" s="5" t="s">
        <v>27</v>
      </c>
      <c r="B809" s="27" t="s">
        <v>606</v>
      </c>
      <c r="C809" t="s">
        <v>667</v>
      </c>
    </row>
    <row r="810" spans="1:14" x14ac:dyDescent="0.25">
      <c r="A810" s="5" t="s">
        <v>40</v>
      </c>
      <c r="B810" s="27" t="str">
        <f>CONCATENATE("People with this variant have one copy of the ",B804," variant. This substitution of a single nucleotide is known as a missense mutation.")</f>
        <v>People with this variant have one copy of the [A1650135G](https://www.ncbi.nlm.nih.gov/projects/SNP/snp_ref.cgi?rs=1860661) variant. This substitution of a single nucleotide is known as a missense mutation.</v>
      </c>
      <c r="C810" t="s">
        <v>13</v>
      </c>
    </row>
    <row r="811" spans="1:14" x14ac:dyDescent="0.25">
      <c r="A811" s="6" t="s">
        <v>41</v>
      </c>
      <c r="B811" s="27" t="s">
        <v>216</v>
      </c>
      <c r="C811" t="str">
        <f>CONCATENATE("    ",B810)</f>
        <v xml:space="preserve">    People with this variant have one copy of the [A1650135G](https://www.ncbi.nlm.nih.gov/projects/SNP/snp_ref.cgi?rs=1860661) variant. This substitution of a single nucleotide is known as a missense mutation.</v>
      </c>
    </row>
    <row r="812" spans="1:14" x14ac:dyDescent="0.25">
      <c r="A812" s="6" t="s">
        <v>42</v>
      </c>
      <c r="B812" s="27">
        <v>49</v>
      </c>
    </row>
    <row r="813" spans="1:14" x14ac:dyDescent="0.25">
      <c r="A813" s="5"/>
      <c r="B813" s="27"/>
      <c r="C813" t="s">
        <v>668</v>
      </c>
    </row>
    <row r="814" spans="1:14" x14ac:dyDescent="0.25">
      <c r="A814" s="6"/>
      <c r="B814" s="27"/>
    </row>
    <row r="815" spans="1:14" x14ac:dyDescent="0.25">
      <c r="A815" s="6"/>
      <c r="B815" s="27"/>
      <c r="C815" t="str">
        <f>CONCATENATE("    ",B811)</f>
        <v xml:space="preserve">    You are in the Mild Loss of Function category. See below for more information.</v>
      </c>
    </row>
    <row r="816" spans="1:14" x14ac:dyDescent="0.25">
      <c r="A816" s="6"/>
      <c r="B816" s="27"/>
    </row>
    <row r="817" spans="1:3" x14ac:dyDescent="0.25">
      <c r="A817" s="6"/>
      <c r="B817" s="27"/>
      <c r="C817" t="s">
        <v>669</v>
      </c>
    </row>
    <row r="818" spans="1:3" x14ac:dyDescent="0.25">
      <c r="A818" s="5"/>
      <c r="B818" s="27"/>
    </row>
    <row r="819" spans="1:3" x14ac:dyDescent="0.25">
      <c r="A819" s="5"/>
      <c r="B819" s="27"/>
      <c r="C819" t="str">
        <f>CONCATENATE( "    &lt;piechart percentage=",B812," /&gt;")</f>
        <v xml:space="preserve">    &lt;piechart percentage=49 /&gt;</v>
      </c>
    </row>
    <row r="820" spans="1:3" x14ac:dyDescent="0.25">
      <c r="A820" s="5"/>
      <c r="B820" s="27"/>
      <c r="C820" t="str">
        <f>"  &lt;/Genotype&gt;"</f>
        <v xml:space="preserve">  &lt;/Genotype&gt;</v>
      </c>
    </row>
    <row r="821" spans="1:3" x14ac:dyDescent="0.25">
      <c r="A821" s="5" t="s">
        <v>43</v>
      </c>
      <c r="B821" s="27" t="str">
        <f>CONCATENATE("People with this variant have two copies of the ",B804," variant. This substitution of a single nucleotide is known as a missense mutation.")</f>
        <v>People with this variant have two copies of the [A1650135G](https://www.ncbi.nlm.nih.gov/projects/SNP/snp_ref.cgi?rs=1860661) variant. This substitution of a single nucleotide is known as a missense mutation.</v>
      </c>
      <c r="C821" t="str">
        <f>CONCATENATE("  &lt;Genotype hgvs=",CHAR(34),B807,B808,";",B808,CHAR(34)," name=",CHAR(34),B801,CHAR(34),"&gt; ")</f>
        <v xml:space="preserve">  &lt;Genotype hgvs="NC_000019.10:g.[1650135A&gt;G];[1650135A&gt;G]" name="A1650135G"&gt; </v>
      </c>
    </row>
    <row r="822" spans="1:3" x14ac:dyDescent="0.25">
      <c r="A822" s="6" t="s">
        <v>44</v>
      </c>
      <c r="B822" s="27" t="s">
        <v>217</v>
      </c>
      <c r="C822" t="s">
        <v>13</v>
      </c>
    </row>
    <row r="823" spans="1:3" x14ac:dyDescent="0.25">
      <c r="A823" s="6" t="s">
        <v>42</v>
      </c>
      <c r="B823" s="27">
        <v>13.7</v>
      </c>
      <c r="C823" t="s">
        <v>667</v>
      </c>
    </row>
    <row r="824" spans="1:3" x14ac:dyDescent="0.25">
      <c r="A824" s="6"/>
      <c r="B824" s="27"/>
    </row>
    <row r="825" spans="1:3" x14ac:dyDescent="0.25">
      <c r="A825" s="5"/>
      <c r="B825" s="27"/>
      <c r="C825" t="str">
        <f>CONCATENATE("    ",B821)</f>
        <v xml:space="preserve">    People with this variant have two copies of the [A1650135G](https://www.ncbi.nlm.nih.gov/projects/SNP/snp_ref.cgi?rs=1860661) variant. This substitution of a single nucleotide is known as a missense mutation.</v>
      </c>
    </row>
    <row r="826" spans="1:3" x14ac:dyDescent="0.25">
      <c r="A826" s="6"/>
      <c r="B826" s="27"/>
    </row>
    <row r="827" spans="1:3" x14ac:dyDescent="0.25">
      <c r="A827" s="6"/>
      <c r="B827" s="27"/>
      <c r="C827" t="s">
        <v>668</v>
      </c>
    </row>
    <row r="828" spans="1:3" x14ac:dyDescent="0.25">
      <c r="A828" s="6"/>
      <c r="B828" s="27"/>
    </row>
    <row r="829" spans="1:3" x14ac:dyDescent="0.25">
      <c r="A829" s="6"/>
      <c r="B829" s="27"/>
      <c r="C829" t="str">
        <f>CONCATENATE("    ",B822)</f>
        <v xml:space="preserve">    Your variant is not associated with any loss of function.</v>
      </c>
    </row>
    <row r="830" spans="1:3" x14ac:dyDescent="0.25">
      <c r="A830" s="6"/>
      <c r="B830" s="27"/>
    </row>
    <row r="831" spans="1:3" x14ac:dyDescent="0.25">
      <c r="A831" s="5"/>
      <c r="B831" s="27"/>
      <c r="C831" t="s">
        <v>669</v>
      </c>
    </row>
    <row r="832" spans="1:3" x14ac:dyDescent="0.25">
      <c r="A832" s="5"/>
      <c r="B832" s="27"/>
    </row>
    <row r="833" spans="1:3" x14ac:dyDescent="0.25">
      <c r="A833" s="5"/>
      <c r="B833" s="27"/>
      <c r="C833" t="str">
        <f>CONCATENATE( "    &lt;piechart percentage=",B823," /&gt;")</f>
        <v xml:space="preserve">    &lt;piechart percentage=13.7 /&gt;</v>
      </c>
    </row>
    <row r="834" spans="1:3" x14ac:dyDescent="0.25">
      <c r="A834" s="5"/>
      <c r="B834" s="27"/>
      <c r="C834" t="str">
        <f>"  &lt;/Genotype&gt;"</f>
        <v xml:space="preserve">  &lt;/Genotype&gt;</v>
      </c>
    </row>
    <row r="835" spans="1:3" x14ac:dyDescent="0.25">
      <c r="A835" s="5" t="s">
        <v>45</v>
      </c>
      <c r="B835" s="27" t="str">
        <f>CONCATENATE("Your ",B793," gene has no variants. A normal gene is referred to as a ",CHAR(34),"wild-type",CHAR(34)," gene.")</f>
        <v>Your TCF3 gene has no variants. A normal gene is referred to as a "wild-type" gene.</v>
      </c>
      <c r="C835" t="str">
        <f>CONCATENATE("  &lt;Genotype hgvs=",CHAR(34),B807,B809,";",B809,CHAR(34)," name=",CHAR(34),B801,CHAR(34),"&gt; ")</f>
        <v xml:space="preserve">  &lt;Genotype hgvs="NC_000019.10:g.[1650135=];[1650135=]" name="A1650135G"&gt; </v>
      </c>
    </row>
    <row r="836" spans="1:3" x14ac:dyDescent="0.25">
      <c r="A836" s="6" t="s">
        <v>46</v>
      </c>
      <c r="B836" s="27" t="s">
        <v>191</v>
      </c>
      <c r="C836" t="s">
        <v>13</v>
      </c>
    </row>
    <row r="837" spans="1:3" x14ac:dyDescent="0.25">
      <c r="A837" s="6" t="s">
        <v>42</v>
      </c>
      <c r="B837" s="27">
        <v>37.299999999999997</v>
      </c>
      <c r="C837" t="s">
        <v>667</v>
      </c>
    </row>
    <row r="838" spans="1:3" x14ac:dyDescent="0.25">
      <c r="A838" s="5"/>
      <c r="B838" s="27"/>
    </row>
    <row r="839" spans="1:3" x14ac:dyDescent="0.25">
      <c r="A839" s="6"/>
      <c r="B839" s="27"/>
      <c r="C839" t="str">
        <f>CONCATENATE("    ",B835)</f>
        <v xml:space="preserve">    Your TCF3 gene has no variants. A normal gene is referred to as a "wild-type" gene.</v>
      </c>
    </row>
    <row r="840" spans="1:3" x14ac:dyDescent="0.25">
      <c r="A840" s="6"/>
      <c r="B840" s="27"/>
    </row>
    <row r="841" spans="1:3" x14ac:dyDescent="0.25">
      <c r="A841" s="6"/>
      <c r="B841" s="27"/>
      <c r="C841" t="s">
        <v>668</v>
      </c>
    </row>
    <row r="842" spans="1:3" x14ac:dyDescent="0.25">
      <c r="A842" s="6"/>
      <c r="B842" s="27"/>
    </row>
    <row r="843" spans="1:3" x14ac:dyDescent="0.25">
      <c r="A843" s="6"/>
      <c r="B843" s="27"/>
      <c r="C843" t="str">
        <f>CONCATENATE("    ",B836)</f>
        <v xml:space="preserve">    You are in the Moderate Loss of Function category. See below for more information.</v>
      </c>
    </row>
    <row r="844" spans="1:3" x14ac:dyDescent="0.25">
      <c r="A844" s="5"/>
      <c r="B844" s="27"/>
    </row>
    <row r="845" spans="1:3" x14ac:dyDescent="0.25">
      <c r="A845" s="5"/>
      <c r="B845" s="27"/>
      <c r="C845" t="s">
        <v>669</v>
      </c>
    </row>
    <row r="846" spans="1:3" x14ac:dyDescent="0.25">
      <c r="A846" s="5"/>
      <c r="B846" s="27"/>
    </row>
    <row r="847" spans="1:3" x14ac:dyDescent="0.25">
      <c r="A847" s="5"/>
      <c r="B847" s="27"/>
      <c r="C847" t="str">
        <f>CONCATENATE( "    &lt;piechart percentage=",B837," /&gt;")</f>
        <v xml:space="preserve">    &lt;piechart percentage=37.3 /&gt;</v>
      </c>
    </row>
    <row r="848" spans="1:3" x14ac:dyDescent="0.25">
      <c r="A848" s="5"/>
      <c r="B848" s="27"/>
      <c r="C848" t="str">
        <f>"  &lt;/Genotype&gt;"</f>
        <v xml:space="preserve">  &lt;/Genotype&gt;</v>
      </c>
    </row>
    <row r="849" spans="1:3" x14ac:dyDescent="0.25">
      <c r="A849" s="5" t="s">
        <v>47</v>
      </c>
      <c r="B849" s="27" t="str">
        <f>CONCATENATE("Your ",B793," gene has an unknown variant.")</f>
        <v>Your TCF3 gene has an unknown variant.</v>
      </c>
      <c r="C849" t="str">
        <f>CONCATENATE("  &lt;Genotype hgvs=",CHAR(34),"unknown",CHAR(34),"&gt; ")</f>
        <v xml:space="preserve">  &lt;Genotype hgvs="unknown"&gt; </v>
      </c>
    </row>
    <row r="850" spans="1:3" x14ac:dyDescent="0.25">
      <c r="A850" s="6" t="s">
        <v>47</v>
      </c>
      <c r="B850" s="27" t="s">
        <v>149</v>
      </c>
      <c r="C850" t="s">
        <v>13</v>
      </c>
    </row>
    <row r="851" spans="1:3" x14ac:dyDescent="0.25">
      <c r="A851" s="6" t="s">
        <v>42</v>
      </c>
      <c r="B851" s="27"/>
      <c r="C851" t="s">
        <v>667</v>
      </c>
    </row>
    <row r="852" spans="1:3" x14ac:dyDescent="0.25">
      <c r="A852" s="6"/>
      <c r="B852" s="27"/>
    </row>
    <row r="853" spans="1:3" x14ac:dyDescent="0.25">
      <c r="A853" s="6"/>
      <c r="B853" s="27"/>
      <c r="C853" t="str">
        <f>CONCATENATE("    ",B849)</f>
        <v xml:space="preserve">    Your TCF3 gene has an unknown variant.</v>
      </c>
    </row>
    <row r="854" spans="1:3" x14ac:dyDescent="0.25">
      <c r="A854" s="6"/>
      <c r="B854" s="27"/>
    </row>
    <row r="855" spans="1:3" x14ac:dyDescent="0.25">
      <c r="A855" s="6"/>
      <c r="B855" s="27"/>
      <c r="C855" t="s">
        <v>668</v>
      </c>
    </row>
    <row r="856" spans="1:3" x14ac:dyDescent="0.25">
      <c r="A856" s="6"/>
      <c r="B856" s="27"/>
    </row>
    <row r="857" spans="1:3" x14ac:dyDescent="0.25">
      <c r="A857" s="5"/>
      <c r="B857" s="27"/>
      <c r="C857" t="str">
        <f>CONCATENATE("    ",B850)</f>
        <v xml:space="preserve">    The effect is unknown.</v>
      </c>
    </row>
    <row r="858" spans="1:3" x14ac:dyDescent="0.25">
      <c r="A858" s="6"/>
      <c r="B858" s="27"/>
    </row>
    <row r="859" spans="1:3" x14ac:dyDescent="0.25">
      <c r="A859" s="5"/>
      <c r="B859" s="27"/>
      <c r="C859" t="s">
        <v>669</v>
      </c>
    </row>
    <row r="860" spans="1:3" x14ac:dyDescent="0.25">
      <c r="A860" s="5"/>
      <c r="B860" s="27"/>
    </row>
    <row r="861" spans="1:3" x14ac:dyDescent="0.25">
      <c r="A861" s="5"/>
      <c r="B861" s="27"/>
      <c r="C861" t="str">
        <f>CONCATENATE( "    &lt;piechart percentage=",B851," /&gt;")</f>
        <v xml:space="preserve">    &lt;piechart percentage= /&gt;</v>
      </c>
    </row>
    <row r="862" spans="1:3" x14ac:dyDescent="0.25">
      <c r="A862" s="5"/>
      <c r="B862" s="27"/>
      <c r="C862" t="str">
        <f>"  &lt;/Genotype&gt;"</f>
        <v xml:space="preserve">  &lt;/Genotype&gt;</v>
      </c>
    </row>
    <row r="863" spans="1:3" x14ac:dyDescent="0.25">
      <c r="A863" s="5" t="s">
        <v>45</v>
      </c>
      <c r="B863" s="27" t="str">
        <f>CONCATENATE("Your ",B793," gene has no variants. A normal gene is referred to as a ",CHAR(34),"wild-type",CHAR(34)," gene.")</f>
        <v>Your TCF3 gene has no variants. A normal gene is referred to as a "wild-type" gene.</v>
      </c>
      <c r="C863" t="str">
        <f>CONCATENATE("  &lt;Genotype hgvs=",CHAR(34),"wild-type",CHAR(34),"&gt;")</f>
        <v xml:space="preserve">  &lt;Genotype hgvs="wild-type"&gt;</v>
      </c>
    </row>
    <row r="864" spans="1:3" x14ac:dyDescent="0.25">
      <c r="A864" s="63" t="s">
        <v>46</v>
      </c>
      <c r="B864" s="64" t="s">
        <v>147</v>
      </c>
      <c r="C864" s="62" t="s">
        <v>13</v>
      </c>
    </row>
    <row r="865" spans="1:14" x14ac:dyDescent="0.25">
      <c r="A865" s="63" t="s">
        <v>42</v>
      </c>
      <c r="B865" s="64"/>
      <c r="C865" s="62" t="s">
        <v>667</v>
      </c>
    </row>
    <row r="866" spans="1:14" x14ac:dyDescent="0.25">
      <c r="A866" s="63"/>
      <c r="B866" s="64"/>
      <c r="C866" s="62"/>
    </row>
    <row r="867" spans="1:14" x14ac:dyDescent="0.25">
      <c r="A867" s="6"/>
      <c r="B867" s="27"/>
      <c r="C867" t="str">
        <f>CONCATENATE("    ",B863)</f>
        <v xml:space="preserve">    Your TCF3 gene has no variants. A normal gene is referred to as a "wild-type" gene.</v>
      </c>
    </row>
    <row r="868" spans="1:14" x14ac:dyDescent="0.25">
      <c r="A868" s="6"/>
      <c r="B868" s="27"/>
    </row>
    <row r="869" spans="1:14" x14ac:dyDescent="0.25">
      <c r="A869" s="6"/>
      <c r="B869" s="27"/>
      <c r="C869" t="s">
        <v>668</v>
      </c>
    </row>
    <row r="870" spans="1:14" x14ac:dyDescent="0.25">
      <c r="A870" s="6"/>
      <c r="B870" s="27"/>
    </row>
    <row r="871" spans="1:14" x14ac:dyDescent="0.25">
      <c r="A871" s="6"/>
      <c r="B871" s="27"/>
      <c r="C871" t="str">
        <f>CONCATENATE("    ",B864)</f>
        <v xml:space="preserve">    This variant is not associated with increased risk.</v>
      </c>
    </row>
    <row r="872" spans="1:14" x14ac:dyDescent="0.25">
      <c r="A872" s="6"/>
      <c r="B872" s="27"/>
    </row>
    <row r="873" spans="1:14" x14ac:dyDescent="0.25">
      <c r="A873" s="6"/>
      <c r="B873" s="27"/>
      <c r="C873" t="s">
        <v>669</v>
      </c>
      <c r="J873" s="33"/>
      <c r="K873" s="33"/>
      <c r="L873" s="33"/>
      <c r="M873" s="33"/>
      <c r="N873" s="33"/>
    </row>
    <row r="874" spans="1:14" x14ac:dyDescent="0.25">
      <c r="A874" s="5"/>
      <c r="B874" s="27"/>
      <c r="J874" s="33"/>
      <c r="K874" s="33"/>
      <c r="L874" s="33"/>
      <c r="M874" s="33"/>
      <c r="N874" s="33"/>
    </row>
    <row r="875" spans="1:14" x14ac:dyDescent="0.25">
      <c r="A875" s="6"/>
      <c r="B875" s="27"/>
      <c r="C875" t="str">
        <f>CONCATENATE( "    &lt;piechart percentage=",B865," /&gt;")</f>
        <v xml:space="preserve">    &lt;piechart percentage= /&gt;</v>
      </c>
      <c r="J875" s="33"/>
      <c r="K875" s="33"/>
      <c r="L875" s="33"/>
      <c r="M875" s="33"/>
      <c r="N875" s="33"/>
    </row>
    <row r="876" spans="1:14" x14ac:dyDescent="0.25">
      <c r="A876" s="6"/>
      <c r="B876" s="27"/>
      <c r="C876" t="str">
        <f>"  &lt;/Genotype&gt;"</f>
        <v xml:space="preserve">  &lt;/Genotype&gt;</v>
      </c>
    </row>
    <row r="877" spans="1:14" x14ac:dyDescent="0.25">
      <c r="A877" s="6"/>
      <c r="B877" s="27"/>
      <c r="C877" t="str">
        <f>"&lt;/GeneAnalysis&gt;"</f>
        <v>&lt;/GeneAnalysis&gt;</v>
      </c>
    </row>
    <row r="878" spans="1:14" s="33" customFormat="1" x14ac:dyDescent="0.25">
      <c r="J878"/>
      <c r="K878"/>
      <c r="L878"/>
      <c r="M878"/>
      <c r="N878"/>
    </row>
    <row r="879" spans="1:14" s="33" customFormat="1" x14ac:dyDescent="0.25">
      <c r="A879" s="65"/>
      <c r="B879" s="65"/>
      <c r="C879" s="66"/>
      <c r="J879"/>
      <c r="K879"/>
      <c r="L879"/>
      <c r="M879"/>
      <c r="N879"/>
    </row>
    <row r="880" spans="1:14" s="33" customFormat="1" x14ac:dyDescent="0.25">
      <c r="J880"/>
      <c r="K880"/>
      <c r="L880"/>
      <c r="M880"/>
      <c r="N880"/>
    </row>
    <row r="881" spans="1:14" x14ac:dyDescent="0.25">
      <c r="A881" s="6" t="s">
        <v>4</v>
      </c>
      <c r="B881" s="27" t="s">
        <v>101</v>
      </c>
      <c r="C881" t="str">
        <f>CONCATENATE("&lt;GeneAnalysis gene=",CHAR(34),B881,CHAR(34)," interval=",CHAR(34),B882,CHAR(34),"&gt; ")</f>
        <v xml:space="preserve">&lt;GeneAnalysis gene="SLCO3A1" interval="NC_000015.10:g.91853708_92172435"&gt; </v>
      </c>
    </row>
    <row r="882" spans="1:14" x14ac:dyDescent="0.25">
      <c r="A882" s="6" t="s">
        <v>23</v>
      </c>
      <c r="B882" s="27" t="s">
        <v>607</v>
      </c>
    </row>
    <row r="883" spans="1:14" x14ac:dyDescent="0.25">
      <c r="A883" s="6" t="s">
        <v>24</v>
      </c>
      <c r="B883" s="27" t="s">
        <v>334</v>
      </c>
      <c r="C883" t="str">
        <f>CONCATENATE("# What are some common mutations of ",B881,"?")</f>
        <v># What are some common mutations of SLCO3A1?</v>
      </c>
    </row>
    <row r="884" spans="1:14" x14ac:dyDescent="0.25">
      <c r="A884" s="6" t="s">
        <v>547</v>
      </c>
      <c r="B884" s="27" t="s">
        <v>21</v>
      </c>
      <c r="C884" t="s">
        <v>13</v>
      </c>
      <c r="G884" s="69"/>
      <c r="H884" s="70"/>
      <c r="I884" s="66"/>
      <c r="J884" s="71"/>
      <c r="K884" s="72" t="s">
        <v>111</v>
      </c>
    </row>
    <row r="885" spans="1:14" x14ac:dyDescent="0.25">
      <c r="B885" s="27"/>
      <c r="C885" t="str">
        <f>CONCATENATE("There is ",B883," well-known variant in ",B881,": ",B892,".")</f>
        <v>There is one well-known variant in SLCO3A1: [G91945362A](https://www.ncbi.nlm.nih.gov/projects/SNP/snp_ref.cgi?rs=8029503).</v>
      </c>
    </row>
    <row r="886" spans="1:14" x14ac:dyDescent="0.25">
      <c r="B886" s="27"/>
    </row>
    <row r="887" spans="1:14" x14ac:dyDescent="0.25">
      <c r="A887" s="6"/>
      <c r="B887" s="27"/>
      <c r="C887" t="str">
        <f>CONCATENATE("&lt;# ",B889," #&gt;")</f>
        <v>&lt;# G91945362A #&gt;</v>
      </c>
    </row>
    <row r="888" spans="1:14" x14ac:dyDescent="0.25">
      <c r="A888" s="6" t="s">
        <v>25</v>
      </c>
      <c r="B888" s="1" t="s">
        <v>482</v>
      </c>
      <c r="C888" t="str">
        <f>CONCATENATE("  &lt;Variant hgvs=",CHAR(34),B888,CHAR(34)," name=",CHAR(34),B889,CHAR(34),"&gt; ")</f>
        <v xml:space="preserve">  &lt;Variant hgvs="NC_000015.10:g.91945362G&gt;A" name="G91945362A"&gt; </v>
      </c>
      <c r="J888" s="33"/>
      <c r="K888" s="33"/>
      <c r="L888" s="33"/>
      <c r="M888" s="33"/>
      <c r="N888" s="33"/>
    </row>
    <row r="889" spans="1:14" x14ac:dyDescent="0.25">
      <c r="A889" s="5" t="s">
        <v>26</v>
      </c>
      <c r="B889" s="1" t="s">
        <v>608</v>
      </c>
      <c r="J889" s="33"/>
      <c r="K889" s="33"/>
      <c r="L889" s="33"/>
      <c r="M889" s="33"/>
      <c r="N889" s="33"/>
    </row>
    <row r="890" spans="1:14" x14ac:dyDescent="0.25">
      <c r="A890" s="5" t="s">
        <v>27</v>
      </c>
      <c r="B890" t="s">
        <v>34</v>
      </c>
      <c r="C890" t="str">
        <f>CONCATENATE("    This variant is a change at a specific point in the ",B881," gene from ",B890," to ",B891," resulting in incorrect ",B884," function. This substitution of a single nucleotide is known as a missense variant.")</f>
        <v xml:space="preserve">    This variant is a change at a specific point in the SLCO3A1 gene from guanine (G) to adenine (A) resulting in incorrect protein function. This substitution of a single nucleotide is known as a missense variant.</v>
      </c>
    </row>
    <row r="891" spans="1:14" x14ac:dyDescent="0.25">
      <c r="A891" s="5" t="s">
        <v>28</v>
      </c>
      <c r="B891" s="27" t="s">
        <v>61</v>
      </c>
      <c r="C891" t="s">
        <v>13</v>
      </c>
    </row>
    <row r="892" spans="1:14" x14ac:dyDescent="0.25">
      <c r="A892" s="5" t="s">
        <v>36</v>
      </c>
      <c r="B892" s="30" t="s">
        <v>609</v>
      </c>
      <c r="C892" t="str">
        <f>"  &lt;/Variant&gt;"</f>
        <v xml:space="preserve">  &lt;/Variant&gt;</v>
      </c>
    </row>
    <row r="893" spans="1:14" s="33" customFormat="1" x14ac:dyDescent="0.25">
      <c r="A893" s="31"/>
      <c r="B893" s="32"/>
      <c r="J893"/>
      <c r="K893"/>
      <c r="L893"/>
      <c r="M893"/>
      <c r="N893"/>
    </row>
    <row r="894" spans="1:14" s="33" customFormat="1" x14ac:dyDescent="0.25">
      <c r="A894" s="31"/>
      <c r="B894" s="32"/>
      <c r="C894" s="33" t="str">
        <f>C887</f>
        <v>&lt;# G91945362A #&gt;</v>
      </c>
      <c r="J894"/>
      <c r="K894"/>
      <c r="L894"/>
      <c r="M894"/>
      <c r="N894"/>
    </row>
    <row r="895" spans="1:14" x14ac:dyDescent="0.25">
      <c r="A895" s="5" t="s">
        <v>35</v>
      </c>
      <c r="B895" s="1" t="s">
        <v>342</v>
      </c>
      <c r="C895" t="str">
        <f>CONCATENATE("  &lt;Genotype hgvs=",CHAR(34),B895,B896,";",B897,CHAR(34)," name=",CHAR(34),B889,CHAR(34),"&gt; ")</f>
        <v xml:space="preserve">  &lt;Genotype hgvs="NC_000015.10:g.[91945362G&gt;A];[91945362=]" name="G91945362A"&gt; </v>
      </c>
    </row>
    <row r="896" spans="1:14" x14ac:dyDescent="0.25">
      <c r="A896" s="5" t="s">
        <v>36</v>
      </c>
      <c r="B896" s="27" t="s">
        <v>610</v>
      </c>
    </row>
    <row r="897" spans="1:3" x14ac:dyDescent="0.25">
      <c r="A897" s="5" t="s">
        <v>27</v>
      </c>
      <c r="B897" s="27" t="s">
        <v>611</v>
      </c>
      <c r="C897" t="s">
        <v>667</v>
      </c>
    </row>
    <row r="898" spans="1:3" x14ac:dyDescent="0.25">
      <c r="A898" s="5" t="s">
        <v>40</v>
      </c>
      <c r="B898" s="27" t="str">
        <f>CONCATENATE("People with this variant have one copy of the ",B892," variant. This substitution of a single nucleotide is known as a missense mutation.")</f>
        <v>People with this variant have one copy of the [G91945362A](https://www.ncbi.nlm.nih.gov/projects/SNP/snp_ref.cgi?rs=8029503) variant. This substitution of a single nucleotide is known as a missense mutation.</v>
      </c>
      <c r="C898" t="s">
        <v>13</v>
      </c>
    </row>
    <row r="899" spans="1:3" x14ac:dyDescent="0.25">
      <c r="A899" s="6" t="s">
        <v>41</v>
      </c>
      <c r="B899" s="27" t="s">
        <v>216</v>
      </c>
      <c r="C899" t="str">
        <f>CONCATENATE("    ",B898)</f>
        <v xml:space="preserve">    People with this variant have one copy of the [G91945362A](https://www.ncbi.nlm.nih.gov/projects/SNP/snp_ref.cgi?rs=8029503) variant. This substitution of a single nucleotide is known as a missense mutation.</v>
      </c>
    </row>
    <row r="900" spans="1:3" x14ac:dyDescent="0.25">
      <c r="A900" s="6" t="s">
        <v>42</v>
      </c>
      <c r="B900" s="27">
        <v>4.8</v>
      </c>
    </row>
    <row r="901" spans="1:3" x14ac:dyDescent="0.25">
      <c r="A901" s="5"/>
      <c r="B901" s="27"/>
      <c r="C901" t="s">
        <v>668</v>
      </c>
    </row>
    <row r="902" spans="1:3" x14ac:dyDescent="0.25">
      <c r="A902" s="6"/>
      <c r="B902" s="27"/>
    </row>
    <row r="903" spans="1:3" x14ac:dyDescent="0.25">
      <c r="A903" s="6"/>
      <c r="B903" s="27"/>
      <c r="C903" t="str">
        <f>CONCATENATE("    ",B899)</f>
        <v xml:space="preserve">    You are in the Mild Loss of Function category. See below for more information.</v>
      </c>
    </row>
    <row r="904" spans="1:3" x14ac:dyDescent="0.25">
      <c r="A904" s="6"/>
      <c r="B904" s="27"/>
    </row>
    <row r="905" spans="1:3" x14ac:dyDescent="0.25">
      <c r="A905" s="6"/>
      <c r="B905" s="27"/>
      <c r="C905" t="s">
        <v>669</v>
      </c>
    </row>
    <row r="906" spans="1:3" x14ac:dyDescent="0.25">
      <c r="A906" s="5"/>
      <c r="B906" s="27"/>
    </row>
    <row r="907" spans="1:3" x14ac:dyDescent="0.25">
      <c r="A907" s="5"/>
      <c r="B907" s="27"/>
      <c r="C907" t="str">
        <f>CONCATENATE( "    &lt;piechart percentage=",B900," /&gt;")</f>
        <v xml:space="preserve">    &lt;piechart percentage=4.8 /&gt;</v>
      </c>
    </row>
    <row r="908" spans="1:3" x14ac:dyDescent="0.25">
      <c r="A908" s="5"/>
      <c r="B908" s="27"/>
      <c r="C908" t="str">
        <f>"  &lt;/Genotype&gt;"</f>
        <v xml:space="preserve">  &lt;/Genotype&gt;</v>
      </c>
    </row>
    <row r="909" spans="1:3" x14ac:dyDescent="0.25">
      <c r="A909" s="5" t="s">
        <v>43</v>
      </c>
      <c r="B909" s="27" t="str">
        <f>CONCATENATE("People with this variant have two copies of the ",B892," variant. This substitution of a single nucleotide is known as a missense mutation.")</f>
        <v>People with this variant have two copies of the [G91945362A](https://www.ncbi.nlm.nih.gov/projects/SNP/snp_ref.cgi?rs=8029503) variant. This substitution of a single nucleotide is known as a missense mutation.</v>
      </c>
      <c r="C909" t="str">
        <f>CONCATENATE("  &lt;Genotype hgvs=",CHAR(34),B895,B896,";",B896,CHAR(34)," name=",CHAR(34),B889,CHAR(34),"&gt; ")</f>
        <v xml:space="preserve">  &lt;Genotype hgvs="NC_000015.10:g.[91945362G&gt;A];[91945362G&gt;A]" name="G91945362A"&gt; </v>
      </c>
    </row>
    <row r="910" spans="1:3" x14ac:dyDescent="0.25">
      <c r="A910" s="6" t="s">
        <v>44</v>
      </c>
      <c r="B910" s="27" t="s">
        <v>191</v>
      </c>
      <c r="C910" t="s">
        <v>13</v>
      </c>
    </row>
    <row r="911" spans="1:3" x14ac:dyDescent="0.25">
      <c r="A911" s="6" t="s">
        <v>42</v>
      </c>
      <c r="B911" s="27">
        <v>1.2</v>
      </c>
      <c r="C911" t="s">
        <v>667</v>
      </c>
    </row>
    <row r="912" spans="1:3" x14ac:dyDescent="0.25">
      <c r="A912" s="6"/>
      <c r="B912" s="27"/>
    </row>
    <row r="913" spans="1:3" x14ac:dyDescent="0.25">
      <c r="A913" s="5"/>
      <c r="B913" s="27"/>
      <c r="C913" t="str">
        <f>CONCATENATE("    ",B909)</f>
        <v xml:space="preserve">    People with this variant have two copies of the [G91945362A](https://www.ncbi.nlm.nih.gov/projects/SNP/snp_ref.cgi?rs=8029503) variant. This substitution of a single nucleotide is known as a missense mutation.</v>
      </c>
    </row>
    <row r="914" spans="1:3" x14ac:dyDescent="0.25">
      <c r="A914" s="6"/>
      <c r="B914" s="27"/>
    </row>
    <row r="915" spans="1:3" x14ac:dyDescent="0.25">
      <c r="A915" s="6"/>
      <c r="B915" s="27"/>
      <c r="C915" t="s">
        <v>668</v>
      </c>
    </row>
    <row r="916" spans="1:3" x14ac:dyDescent="0.25">
      <c r="A916" s="6"/>
      <c r="B916" s="27"/>
    </row>
    <row r="917" spans="1:3" x14ac:dyDescent="0.25">
      <c r="A917" s="6"/>
      <c r="B917" s="27"/>
      <c r="C917" t="str">
        <f>CONCATENATE("    ",B910)</f>
        <v xml:space="preserve">    You are in the Moderate Loss of Function category. See below for more information.</v>
      </c>
    </row>
    <row r="918" spans="1:3" x14ac:dyDescent="0.25">
      <c r="A918" s="6"/>
      <c r="B918" s="27"/>
    </row>
    <row r="919" spans="1:3" x14ac:dyDescent="0.25">
      <c r="A919" s="5"/>
      <c r="B919" s="27"/>
      <c r="C919" t="s">
        <v>669</v>
      </c>
    </row>
    <row r="920" spans="1:3" x14ac:dyDescent="0.25">
      <c r="A920" s="5"/>
      <c r="B920" s="27"/>
    </row>
    <row r="921" spans="1:3" x14ac:dyDescent="0.25">
      <c r="A921" s="5"/>
      <c r="B921" s="27"/>
      <c r="C921" t="str">
        <f>CONCATENATE( "    &lt;piechart percentage=",B911," /&gt;")</f>
        <v xml:space="preserve">    &lt;piechart percentage=1.2 /&gt;</v>
      </c>
    </row>
    <row r="922" spans="1:3" x14ac:dyDescent="0.25">
      <c r="A922" s="5"/>
      <c r="B922" s="27"/>
      <c r="C922" t="str">
        <f>"  &lt;/Genotype&gt;"</f>
        <v xml:space="preserve">  &lt;/Genotype&gt;</v>
      </c>
    </row>
    <row r="923" spans="1:3" x14ac:dyDescent="0.25">
      <c r="A923" s="5" t="s">
        <v>45</v>
      </c>
      <c r="B923" s="27" t="str">
        <f>CONCATENATE("Your ",B881," gene has no variants. A normal gene is referred to as a ",CHAR(34),"wild-type",CHAR(34)," gene.")</f>
        <v>Your SLCO3A1 gene has no variants. A normal gene is referred to as a "wild-type" gene.</v>
      </c>
      <c r="C923" t="str">
        <f>CONCATENATE("  &lt;Genotype hgvs=",CHAR(34),B895,B897,";",B897,CHAR(34)," name=",CHAR(34),B889,CHAR(34),"&gt; ")</f>
        <v xml:space="preserve">  &lt;Genotype hgvs="NC_000015.10:g.[91945362=];[91945362=]" name="G91945362A"&gt; </v>
      </c>
    </row>
    <row r="924" spans="1:3" x14ac:dyDescent="0.25">
      <c r="A924" s="6" t="s">
        <v>46</v>
      </c>
      <c r="B924" s="27" t="s">
        <v>217</v>
      </c>
      <c r="C924" t="s">
        <v>13</v>
      </c>
    </row>
    <row r="925" spans="1:3" x14ac:dyDescent="0.25">
      <c r="A925" s="6" t="s">
        <v>42</v>
      </c>
      <c r="B925" s="27">
        <v>94</v>
      </c>
      <c r="C925" t="s">
        <v>667</v>
      </c>
    </row>
    <row r="926" spans="1:3" x14ac:dyDescent="0.25">
      <c r="A926" s="5"/>
      <c r="B926" s="27"/>
    </row>
    <row r="927" spans="1:3" x14ac:dyDescent="0.25">
      <c r="A927" s="6"/>
      <c r="B927" s="27"/>
      <c r="C927" t="str">
        <f>CONCATENATE("    ",B923)</f>
        <v xml:space="preserve">    Your SLCO3A1 gene has no variants. A normal gene is referred to as a "wild-type" gene.</v>
      </c>
    </row>
    <row r="928" spans="1:3" x14ac:dyDescent="0.25">
      <c r="A928" s="6"/>
      <c r="B928" s="27"/>
    </row>
    <row r="929" spans="1:3" x14ac:dyDescent="0.25">
      <c r="A929" s="6"/>
      <c r="B929" s="27"/>
      <c r="C929" t="s">
        <v>668</v>
      </c>
    </row>
    <row r="930" spans="1:3" x14ac:dyDescent="0.25">
      <c r="A930" s="6"/>
      <c r="B930" s="27"/>
    </row>
    <row r="931" spans="1:3" x14ac:dyDescent="0.25">
      <c r="A931" s="6"/>
      <c r="B931" s="27"/>
      <c r="C931" t="str">
        <f>CONCATENATE("    ",B924)</f>
        <v xml:space="preserve">    Your variant is not associated with any loss of function.</v>
      </c>
    </row>
    <row r="932" spans="1:3" x14ac:dyDescent="0.25">
      <c r="A932" s="5"/>
      <c r="B932" s="27"/>
    </row>
    <row r="933" spans="1:3" x14ac:dyDescent="0.25">
      <c r="A933" s="5"/>
      <c r="B933" s="27"/>
      <c r="C933" t="s">
        <v>669</v>
      </c>
    </row>
    <row r="934" spans="1:3" x14ac:dyDescent="0.25">
      <c r="A934" s="5"/>
      <c r="B934" s="27"/>
    </row>
    <row r="935" spans="1:3" x14ac:dyDescent="0.25">
      <c r="A935" s="5"/>
      <c r="B935" s="27"/>
      <c r="C935" t="str">
        <f>CONCATENATE( "    &lt;piechart percentage=",B925," /&gt;")</f>
        <v xml:space="preserve">    &lt;piechart percentage=94 /&gt;</v>
      </c>
    </row>
    <row r="936" spans="1:3" x14ac:dyDescent="0.25">
      <c r="A936" s="5"/>
      <c r="B936" s="27"/>
      <c r="C936" t="str">
        <f>"  &lt;/Genotype&gt;"</f>
        <v xml:space="preserve">  &lt;/Genotype&gt;</v>
      </c>
    </row>
    <row r="937" spans="1:3" x14ac:dyDescent="0.25">
      <c r="A937" s="5" t="s">
        <v>47</v>
      </c>
      <c r="B937" s="27" t="str">
        <f>CONCATENATE("Your ",B881," gene has an unknown variant.")</f>
        <v>Your SLCO3A1 gene has an unknown variant.</v>
      </c>
      <c r="C937" t="str">
        <f>CONCATENATE("  &lt;Genotype hgvs=",CHAR(34),"unknown",CHAR(34),"&gt; ")</f>
        <v xml:space="preserve">  &lt;Genotype hgvs="unknown"&gt; </v>
      </c>
    </row>
    <row r="938" spans="1:3" x14ac:dyDescent="0.25">
      <c r="A938" s="6" t="s">
        <v>47</v>
      </c>
      <c r="B938" s="27" t="s">
        <v>149</v>
      </c>
      <c r="C938" t="s">
        <v>13</v>
      </c>
    </row>
    <row r="939" spans="1:3" x14ac:dyDescent="0.25">
      <c r="A939" s="6" t="s">
        <v>42</v>
      </c>
      <c r="B939" s="27"/>
      <c r="C939" t="s">
        <v>667</v>
      </c>
    </row>
    <row r="940" spans="1:3" x14ac:dyDescent="0.25">
      <c r="A940" s="6"/>
      <c r="B940" s="27"/>
    </row>
    <row r="941" spans="1:3" x14ac:dyDescent="0.25">
      <c r="A941" s="6"/>
      <c r="B941" s="27"/>
      <c r="C941" t="str">
        <f>CONCATENATE("    ",B937)</f>
        <v xml:space="preserve">    Your SLCO3A1 gene has an unknown variant.</v>
      </c>
    </row>
    <row r="942" spans="1:3" x14ac:dyDescent="0.25">
      <c r="A942" s="6"/>
      <c r="B942" s="27"/>
    </row>
    <row r="943" spans="1:3" x14ac:dyDescent="0.25">
      <c r="A943" s="6"/>
      <c r="B943" s="27"/>
      <c r="C943" t="s">
        <v>668</v>
      </c>
    </row>
    <row r="944" spans="1:3" x14ac:dyDescent="0.25">
      <c r="A944" s="6"/>
      <c r="B944" s="27"/>
    </row>
    <row r="945" spans="1:3" x14ac:dyDescent="0.25">
      <c r="A945" s="5"/>
      <c r="B945" s="27"/>
      <c r="C945" t="str">
        <f>CONCATENATE("    ",B938)</f>
        <v xml:space="preserve">    The effect is unknown.</v>
      </c>
    </row>
    <row r="946" spans="1:3" x14ac:dyDescent="0.25">
      <c r="A946" s="6"/>
      <c r="B946" s="27"/>
    </row>
    <row r="947" spans="1:3" x14ac:dyDescent="0.25">
      <c r="A947" s="5"/>
      <c r="B947" s="27"/>
      <c r="C947" t="s">
        <v>669</v>
      </c>
    </row>
    <row r="948" spans="1:3" x14ac:dyDescent="0.25">
      <c r="A948" s="5"/>
      <c r="B948" s="27"/>
    </row>
    <row r="949" spans="1:3" x14ac:dyDescent="0.25">
      <c r="A949" s="5"/>
      <c r="B949" s="27"/>
      <c r="C949" t="str">
        <f>CONCATENATE( "    &lt;piechart percentage=",B939," /&gt;")</f>
        <v xml:space="preserve">    &lt;piechart percentage= /&gt;</v>
      </c>
    </row>
    <row r="950" spans="1:3" x14ac:dyDescent="0.25">
      <c r="A950" s="5"/>
      <c r="B950" s="27"/>
      <c r="C950" t="str">
        <f>"  &lt;/Genotype&gt;"</f>
        <v xml:space="preserve">  &lt;/Genotype&gt;</v>
      </c>
    </row>
    <row r="951" spans="1:3" x14ac:dyDescent="0.25">
      <c r="A951" s="5" t="s">
        <v>45</v>
      </c>
      <c r="B951" s="27" t="str">
        <f>CONCATENATE("Your ",B881," gene has no variants. A normal gene is referred to as a ",CHAR(34),"wild-type",CHAR(34)," gene.")</f>
        <v>Your SLCO3A1 gene has no variants. A normal gene is referred to as a "wild-type" gene.</v>
      </c>
      <c r="C951" t="str">
        <f>CONCATENATE("  &lt;Genotype hgvs=",CHAR(34),"wild-type",CHAR(34),"&gt;")</f>
        <v xml:space="preserve">  &lt;Genotype hgvs="wild-type"&gt;</v>
      </c>
    </row>
    <row r="952" spans="1:3" x14ac:dyDescent="0.25">
      <c r="A952" s="63" t="s">
        <v>46</v>
      </c>
      <c r="B952" s="64" t="s">
        <v>147</v>
      </c>
      <c r="C952" s="62" t="s">
        <v>13</v>
      </c>
    </row>
    <row r="953" spans="1:3" x14ac:dyDescent="0.25">
      <c r="A953" s="63" t="s">
        <v>42</v>
      </c>
      <c r="B953" s="64"/>
      <c r="C953" s="62" t="s">
        <v>667</v>
      </c>
    </row>
    <row r="954" spans="1:3" x14ac:dyDescent="0.25">
      <c r="A954" s="63"/>
      <c r="B954" s="64"/>
      <c r="C954" s="62"/>
    </row>
    <row r="955" spans="1:3" x14ac:dyDescent="0.25">
      <c r="A955" s="6"/>
      <c r="B955" s="27"/>
      <c r="C955" t="str">
        <f>CONCATENATE("    ",B951)</f>
        <v xml:space="preserve">    Your SLCO3A1 gene has no variants. A normal gene is referred to as a "wild-type" gene.</v>
      </c>
    </row>
    <row r="956" spans="1:3" x14ac:dyDescent="0.25">
      <c r="A956" s="6"/>
      <c r="B956" s="27"/>
    </row>
    <row r="957" spans="1:3" x14ac:dyDescent="0.25">
      <c r="A957" s="6"/>
      <c r="B957" s="27"/>
      <c r="C957" t="s">
        <v>668</v>
      </c>
    </row>
    <row r="958" spans="1:3" x14ac:dyDescent="0.25">
      <c r="A958" s="6"/>
      <c r="B958" s="27"/>
    </row>
    <row r="959" spans="1:3" x14ac:dyDescent="0.25">
      <c r="A959" s="6"/>
      <c r="B959" s="27"/>
      <c r="C959" t="str">
        <f>CONCATENATE("    ",B952)</f>
        <v xml:space="preserve">    This variant is not associated with increased risk.</v>
      </c>
    </row>
    <row r="960" spans="1:3" x14ac:dyDescent="0.25">
      <c r="A960" s="6"/>
      <c r="B960" s="27"/>
    </row>
    <row r="961" spans="1:14" x14ac:dyDescent="0.25">
      <c r="A961" s="6"/>
      <c r="B961" s="27"/>
      <c r="C961" t="s">
        <v>669</v>
      </c>
      <c r="J961" s="33"/>
      <c r="K961" s="33"/>
      <c r="L961" s="33"/>
      <c r="M961" s="33"/>
      <c r="N961" s="33"/>
    </row>
    <row r="962" spans="1:14" x14ac:dyDescent="0.25">
      <c r="A962" s="5"/>
      <c r="B962" s="27"/>
      <c r="J962" s="33"/>
      <c r="K962" s="33"/>
      <c r="L962" s="33"/>
      <c r="M962" s="33"/>
      <c r="N962" s="33"/>
    </row>
    <row r="963" spans="1:14" x14ac:dyDescent="0.25">
      <c r="A963" s="6"/>
      <c r="B963" s="27"/>
      <c r="C963" t="str">
        <f>CONCATENATE( "    &lt;piechart percentage=",B953," /&gt;")</f>
        <v xml:space="preserve">    &lt;piechart percentage= /&gt;</v>
      </c>
      <c r="J963" s="33"/>
      <c r="K963" s="33"/>
      <c r="L963" s="33"/>
      <c r="M963" s="33"/>
      <c r="N963" s="33"/>
    </row>
    <row r="964" spans="1:14" x14ac:dyDescent="0.25">
      <c r="A964" s="6"/>
      <c r="B964" s="27"/>
      <c r="C964" t="str">
        <f>"  &lt;/Genotype&gt;"</f>
        <v xml:space="preserve">  &lt;/Genotype&gt;</v>
      </c>
    </row>
    <row r="965" spans="1:14" x14ac:dyDescent="0.25">
      <c r="A965" s="6"/>
      <c r="B965" s="27"/>
      <c r="C965" t="str">
        <f>"&lt;/GeneAnalysis&gt;"</f>
        <v>&lt;/GeneAnalysis&gt;</v>
      </c>
    </row>
    <row r="966" spans="1:14" s="33" customFormat="1" x14ac:dyDescent="0.25">
      <c r="J966"/>
      <c r="K966"/>
      <c r="L966"/>
      <c r="M966"/>
      <c r="N966"/>
    </row>
    <row r="967" spans="1:14" s="33" customFormat="1" x14ac:dyDescent="0.25">
      <c r="A967" s="65"/>
      <c r="B967" s="65"/>
      <c r="C967" s="66"/>
      <c r="J967"/>
      <c r="K967"/>
      <c r="L967"/>
      <c r="M967"/>
      <c r="N967"/>
    </row>
    <row r="968" spans="1:14" s="33" customFormat="1" x14ac:dyDescent="0.25">
      <c r="J968"/>
      <c r="K968"/>
      <c r="L968"/>
      <c r="M968"/>
      <c r="N968"/>
    </row>
    <row r="969" spans="1:14" x14ac:dyDescent="0.25">
      <c r="B969" s="50"/>
      <c r="C969" s="60"/>
      <c r="D969" s="50"/>
      <c r="E969" s="59"/>
    </row>
    <row r="970" spans="1:14" x14ac:dyDescent="0.25">
      <c r="B970" s="50"/>
      <c r="C970" s="60"/>
      <c r="D970" s="50"/>
      <c r="E970" s="61"/>
    </row>
    <row r="971" spans="1:14" x14ac:dyDescent="0.25">
      <c r="B971" s="59"/>
      <c r="C971" s="60"/>
      <c r="D971" s="59"/>
      <c r="E971" s="61"/>
    </row>
    <row r="972" spans="1:14" x14ac:dyDescent="0.25">
      <c r="B972" s="59"/>
      <c r="C972" s="60"/>
      <c r="D972" s="59"/>
      <c r="E972" s="59"/>
    </row>
    <row r="973" spans="1:14" x14ac:dyDescent="0.25">
      <c r="B973" s="59"/>
      <c r="C973" s="60"/>
      <c r="D973" s="50"/>
      <c r="E973" s="50"/>
    </row>
    <row r="974" spans="1:14" x14ac:dyDescent="0.25">
      <c r="B974" s="65"/>
      <c r="C974" s="66"/>
      <c r="D974" s="71"/>
      <c r="E974" s="71"/>
    </row>
    <row r="975" spans="1:14" x14ac:dyDescent="0.25">
      <c r="B975" s="73"/>
      <c r="C975" s="60"/>
      <c r="D975" s="50"/>
      <c r="E975" s="50"/>
    </row>
    <row r="976" spans="1:14" x14ac:dyDescent="0.25">
      <c r="B976" s="73"/>
      <c r="C976" s="60"/>
      <c r="D976" s="50"/>
      <c r="E976" s="50"/>
      <c r="F976" s="33"/>
      <c r="G976" s="33"/>
    </row>
    <row r="977" spans="1:14" x14ac:dyDescent="0.25">
      <c r="B977" s="8"/>
      <c r="C977" s="60"/>
      <c r="D977" s="74"/>
      <c r="E977" s="59"/>
    </row>
    <row r="978" spans="1:14" s="33" customFormat="1" x14ac:dyDescent="0.25">
      <c r="B978" s="8"/>
      <c r="C978" s="60"/>
      <c r="D978" s="59"/>
      <c r="E978" s="59"/>
      <c r="F978"/>
      <c r="G978"/>
    </row>
    <row r="979" spans="1:14" s="33" customFormat="1" x14ac:dyDescent="0.25">
      <c r="A979" s="31"/>
      <c r="B979" s="32"/>
      <c r="J979"/>
      <c r="K979"/>
      <c r="L979"/>
      <c r="M979"/>
      <c r="N979"/>
    </row>
    <row r="980" spans="1:14" x14ac:dyDescent="0.25">
      <c r="A980" s="6" t="s">
        <v>4</v>
      </c>
      <c r="B980" s="27" t="s">
        <v>99</v>
      </c>
      <c r="C980" t="str">
        <f>CONCATENATE("&lt;GeneAnalysis gene=",CHAR(34),B980,CHAR(34)," interval=",CHAR(34),B981,CHAR(34),"&gt; ")</f>
        <v xml:space="preserve">&lt;GeneAnalysis gene="FBLN5" interval="NC_000014.9:g.91869411_91947702"&gt; </v>
      </c>
    </row>
    <row r="981" spans="1:14" x14ac:dyDescent="0.25">
      <c r="A981" s="6" t="s">
        <v>23</v>
      </c>
      <c r="B981" s="27" t="s">
        <v>612</v>
      </c>
    </row>
    <row r="982" spans="1:14" x14ac:dyDescent="0.25">
      <c r="A982" s="6" t="s">
        <v>24</v>
      </c>
      <c r="B982" s="27" t="s">
        <v>332</v>
      </c>
      <c r="C982" t="str">
        <f>CONCATENATE("# What are some common mutations of ",B980,"?")</f>
        <v># What are some common mutations of FBLN5?</v>
      </c>
    </row>
    <row r="983" spans="1:14" x14ac:dyDescent="0.25">
      <c r="A983" s="6" t="s">
        <v>547</v>
      </c>
      <c r="B983" s="27" t="s">
        <v>21</v>
      </c>
      <c r="C983" t="s">
        <v>13</v>
      </c>
    </row>
    <row r="984" spans="1:14" x14ac:dyDescent="0.25">
      <c r="B984" s="27"/>
      <c r="C984" t="str">
        <f>CONCATENATE("There are ",B982," well-known variants in ",B980,": ",B991," and ",B997,".")</f>
        <v>There are two well-known variants in FBLN5: [A84743518T](https://www.ncbi.nlm.nih.gov/projects/SNP/snp_ref.cgi?rs=17120254) and [C91917655A](https://www.ncbi.nlm.nih.gov/projects/SNP/snp_ref.cgi?rs=2249954).</v>
      </c>
    </row>
    <row r="985" spans="1:14" x14ac:dyDescent="0.25">
      <c r="B985" s="27"/>
    </row>
    <row r="986" spans="1:14" x14ac:dyDescent="0.25">
      <c r="A986" s="6"/>
      <c r="B986" s="27"/>
      <c r="C986" t="str">
        <f>CONCATENATE("&lt;# ",B988," #&gt;")</f>
        <v>&lt;# A84743518T #&gt;</v>
      </c>
    </row>
    <row r="987" spans="1:14" x14ac:dyDescent="0.25">
      <c r="A987" s="6" t="s">
        <v>25</v>
      </c>
      <c r="B987" s="1" t="s">
        <v>408</v>
      </c>
      <c r="C987" t="str">
        <f>CONCATENATE("  &lt;Variant hgvs=",CHAR(34),B987,CHAR(34)," name=",CHAR(34),B988,CHAR(34),"&gt; ")</f>
        <v xml:space="preserve">  &lt;Variant hgvs="CM000676.2:g.84743518A&gt;T" name="A84743518T"&gt; </v>
      </c>
    </row>
    <row r="988" spans="1:14" x14ac:dyDescent="0.25">
      <c r="A988" s="5" t="s">
        <v>26</v>
      </c>
      <c r="B988" s="30" t="s">
        <v>613</v>
      </c>
    </row>
    <row r="989" spans="1:14" x14ac:dyDescent="0.25">
      <c r="A989" s="5" t="s">
        <v>27</v>
      </c>
      <c r="B989" s="27" t="s">
        <v>61</v>
      </c>
      <c r="C989" t="str">
        <f>CONCATENATE("    This variant is a change at a specific point in the ",B980," gene from ",B989," to ",B990," resulting in incorrect ",B983," function. This substitution of a single nucleotide is known as a missense variant.")</f>
        <v xml:space="preserve">    This variant is a change at a specific point in the FBLN5 gene from adenine (A) to thymine (T) resulting in incorrect protein function. This substitution of a single nucleotide is known as a missense variant.</v>
      </c>
    </row>
    <row r="990" spans="1:14" x14ac:dyDescent="0.25">
      <c r="A990" s="5" t="s">
        <v>28</v>
      </c>
      <c r="B990" s="27" t="s">
        <v>33</v>
      </c>
      <c r="C990" t="s">
        <v>13</v>
      </c>
    </row>
    <row r="991" spans="1:14" x14ac:dyDescent="0.25">
      <c r="A991" s="5" t="s">
        <v>36</v>
      </c>
      <c r="B991" s="30" t="s">
        <v>614</v>
      </c>
      <c r="C991" t="str">
        <f>"  &lt;/Variant&gt;"</f>
        <v xml:space="preserve">  &lt;/Variant&gt;</v>
      </c>
    </row>
    <row r="992" spans="1:14" x14ac:dyDescent="0.25">
      <c r="B992" s="27"/>
      <c r="C992" t="str">
        <f>CONCATENATE("&lt;# ",B994," #&gt;")</f>
        <v>&lt;# C91917655A #&gt;</v>
      </c>
    </row>
    <row r="993" spans="1:3" x14ac:dyDescent="0.25">
      <c r="A993" s="6" t="s">
        <v>25</v>
      </c>
      <c r="B993" s="1" t="s">
        <v>410</v>
      </c>
      <c r="C993" t="str">
        <f>CONCATENATE("  &lt;Variant hgvs=",CHAR(34),B993,CHAR(34)," name=",CHAR(34),B994,CHAR(34),"&gt; ")</f>
        <v xml:space="preserve">  &lt;Variant hgvs="NC_000014.9:g.91917655C&gt;A" name="C91917655A"&gt; </v>
      </c>
    </row>
    <row r="994" spans="1:3" x14ac:dyDescent="0.25">
      <c r="A994" s="5" t="s">
        <v>26</v>
      </c>
      <c r="B994" s="30" t="s">
        <v>615</v>
      </c>
    </row>
    <row r="995" spans="1:3" x14ac:dyDescent="0.25">
      <c r="A995" s="5" t="s">
        <v>27</v>
      </c>
      <c r="B995" s="27" t="str">
        <f>"cytosine (C)"</f>
        <v>cytosine (C)</v>
      </c>
      <c r="C995" t="str">
        <f>CONCATENATE("    This variant is a change at a specific point in the ",B980," gene from ",B995," to ",B996," resulting in incorrect ",B983," function. This substitution of a single nucleotide is known as a missense variant.")</f>
        <v xml:space="preserve">    This variant is a change at a specific point in the FBLN5 gene from cytosine (C) to adenine (A) resulting in incorrect protein function. This substitution of a single nucleotide is known as a missense variant.</v>
      </c>
    </row>
    <row r="996" spans="1:3" x14ac:dyDescent="0.25">
      <c r="A996" s="5" t="s">
        <v>28</v>
      </c>
      <c r="B996" s="27" t="s">
        <v>61</v>
      </c>
    </row>
    <row r="997" spans="1:3" x14ac:dyDescent="0.25">
      <c r="A997" s="6" t="s">
        <v>36</v>
      </c>
      <c r="B997" s="30" t="s">
        <v>616</v>
      </c>
      <c r="C997" t="str">
        <f>"  &lt;/Variant&gt;"</f>
        <v xml:space="preserve">  &lt;/Variant&gt;</v>
      </c>
    </row>
    <row r="998" spans="1:3" s="33" customFormat="1" x14ac:dyDescent="0.25">
      <c r="A998" s="31"/>
      <c r="B998" s="32"/>
    </row>
    <row r="999" spans="1:3" s="33" customFormat="1" x14ac:dyDescent="0.25">
      <c r="A999" s="31"/>
      <c r="B999" s="32"/>
      <c r="C999" t="str">
        <f>C986</f>
        <v>&lt;# A84743518T #&gt;</v>
      </c>
    </row>
    <row r="1000" spans="1:3" x14ac:dyDescent="0.25">
      <c r="A1000" s="5" t="s">
        <v>35</v>
      </c>
      <c r="B1000" s="40" t="s">
        <v>617</v>
      </c>
      <c r="C1000" t="str">
        <f>CONCATENATE("  &lt;Genotype hgvs=",CHAR(34),B1000,B1001,";",B1002,CHAR(34)," name=",CHAR(34),B988,CHAR(34),"&gt; ")</f>
        <v xml:space="preserve">  &lt;Genotype hgvs="CM000676.2:g.[84743518A&gt;T];[84743518=]" name="A84743518T"&gt; </v>
      </c>
    </row>
    <row r="1001" spans="1:3" x14ac:dyDescent="0.25">
      <c r="A1001" s="5" t="s">
        <v>36</v>
      </c>
      <c r="B1001" s="27" t="s">
        <v>618</v>
      </c>
    </row>
    <row r="1002" spans="1:3" x14ac:dyDescent="0.25">
      <c r="A1002" s="5" t="s">
        <v>27</v>
      </c>
      <c r="B1002" s="27" t="s">
        <v>619</v>
      </c>
      <c r="C1002" t="s">
        <v>667</v>
      </c>
    </row>
    <row r="1003" spans="1:3" x14ac:dyDescent="0.25">
      <c r="A1003" s="5" t="s">
        <v>40</v>
      </c>
      <c r="B1003" s="27" t="str">
        <f>CONCATENATE("People with this variant have one copy of the ",B991," variant. This substitution of a single nucleotide is known as a missense mutation.")</f>
        <v>People with this variant have one copy of the [A84743518T](https://www.ncbi.nlm.nih.gov/projects/SNP/snp_ref.cgi?rs=17120254) variant. This substitution of a single nucleotide is known as a missense mutation.</v>
      </c>
      <c r="C1003" t="s">
        <v>13</v>
      </c>
    </row>
    <row r="1004" spans="1:3" x14ac:dyDescent="0.25">
      <c r="A1004" s="6" t="s">
        <v>41</v>
      </c>
      <c r="B1004" s="27" t="s">
        <v>147</v>
      </c>
      <c r="C1004" t="str">
        <f>CONCATENATE("    ",B1003)</f>
        <v xml:space="preserve">    People with this variant have one copy of the [A84743518T](https://www.ncbi.nlm.nih.gov/projects/SNP/snp_ref.cgi?rs=17120254) variant. This substitution of a single nucleotide is known as a missense mutation.</v>
      </c>
    </row>
    <row r="1005" spans="1:3" x14ac:dyDescent="0.25">
      <c r="A1005" s="6" t="s">
        <v>42</v>
      </c>
      <c r="B1005" s="27">
        <v>3.7</v>
      </c>
    </row>
    <row r="1006" spans="1:3" x14ac:dyDescent="0.25">
      <c r="A1006" s="5"/>
      <c r="B1006" s="27"/>
      <c r="C1006" t="s">
        <v>668</v>
      </c>
    </row>
    <row r="1007" spans="1:3" x14ac:dyDescent="0.25">
      <c r="A1007" s="6"/>
      <c r="B1007" s="27"/>
    </row>
    <row r="1008" spans="1:3" x14ac:dyDescent="0.25">
      <c r="A1008" s="6"/>
      <c r="B1008" s="27"/>
      <c r="C1008" t="str">
        <f>CONCATENATE("    ",B1004)</f>
        <v xml:space="preserve">    This variant is not associated with increased risk.</v>
      </c>
    </row>
    <row r="1009" spans="1:3" x14ac:dyDescent="0.25">
      <c r="A1009" s="6"/>
      <c r="B1009" s="27"/>
    </row>
    <row r="1010" spans="1:3" x14ac:dyDescent="0.25">
      <c r="A1010" s="6"/>
      <c r="B1010" s="27"/>
      <c r="C1010" t="s">
        <v>669</v>
      </c>
    </row>
    <row r="1011" spans="1:3" x14ac:dyDescent="0.25">
      <c r="A1011" s="5"/>
      <c r="B1011" s="27"/>
    </row>
    <row r="1012" spans="1:3" x14ac:dyDescent="0.25">
      <c r="A1012" s="5"/>
      <c r="B1012" s="27"/>
      <c r="C1012" t="str">
        <f>CONCATENATE( "    &lt;piechart percentage=",B1005," /&gt;")</f>
        <v xml:space="preserve">    &lt;piechart percentage=3.7 /&gt;</v>
      </c>
    </row>
    <row r="1013" spans="1:3" x14ac:dyDescent="0.25">
      <c r="A1013" s="5"/>
      <c r="B1013" s="27"/>
      <c r="C1013" t="str">
        <f>"  &lt;/Genotype&gt;"</f>
        <v xml:space="preserve">  &lt;/Genotype&gt;</v>
      </c>
    </row>
    <row r="1014" spans="1:3" x14ac:dyDescent="0.25">
      <c r="A1014" s="5" t="s">
        <v>43</v>
      </c>
      <c r="B1014" s="27" t="s">
        <v>345</v>
      </c>
      <c r="C1014" t="str">
        <f>CONCATENATE("  &lt;Genotype hgvs=",CHAR(34),B1000,B1001,";",B1001,CHAR(34)," name=",CHAR(34),B988,CHAR(34),"&gt; ")</f>
        <v xml:space="preserve">  &lt;Genotype hgvs="CM000676.2:g.[84743518A&gt;T];[84743518A&gt;T]" name="A84743518T"&gt; </v>
      </c>
    </row>
    <row r="1015" spans="1:3" x14ac:dyDescent="0.25">
      <c r="A1015" s="6" t="s">
        <v>44</v>
      </c>
      <c r="B1015" s="27" t="s">
        <v>147</v>
      </c>
      <c r="C1015" t="s">
        <v>13</v>
      </c>
    </row>
    <row r="1016" spans="1:3" x14ac:dyDescent="0.25">
      <c r="A1016" s="6" t="s">
        <v>42</v>
      </c>
      <c r="B1016" s="27">
        <v>1</v>
      </c>
      <c r="C1016" t="s">
        <v>667</v>
      </c>
    </row>
    <row r="1017" spans="1:3" x14ac:dyDescent="0.25">
      <c r="A1017" s="6"/>
      <c r="B1017" s="27"/>
    </row>
    <row r="1018" spans="1:3" x14ac:dyDescent="0.25">
      <c r="A1018" s="5"/>
      <c r="B1018" s="27"/>
      <c r="C1018" t="str">
        <f>CONCATENATE("    ",B1014)</f>
        <v xml:space="preserve">    People with this variant have two copies of the [C78606381T](https://www.ncbi.nlm.nih.gov/projects/SNP/snp_ref.cgi?rs=12914385) variant. This substitution of a single nucleotide is known as a missense mutation.
</v>
      </c>
    </row>
    <row r="1019" spans="1:3" x14ac:dyDescent="0.25">
      <c r="A1019" s="6"/>
      <c r="B1019" s="27"/>
    </row>
    <row r="1020" spans="1:3" x14ac:dyDescent="0.25">
      <c r="A1020" s="6"/>
      <c r="B1020" s="27"/>
      <c r="C1020" t="s">
        <v>668</v>
      </c>
    </row>
    <row r="1021" spans="1:3" x14ac:dyDescent="0.25">
      <c r="A1021" s="6"/>
      <c r="B1021" s="27"/>
    </row>
    <row r="1022" spans="1:3" x14ac:dyDescent="0.25">
      <c r="A1022" s="6"/>
      <c r="B1022" s="27"/>
      <c r="C1022" t="str">
        <f>CONCATENATE("    ",B1015)</f>
        <v xml:space="preserve">    This variant is not associated with increased risk.</v>
      </c>
    </row>
    <row r="1023" spans="1:3" x14ac:dyDescent="0.25">
      <c r="A1023" s="6"/>
      <c r="B1023" s="27"/>
    </row>
    <row r="1024" spans="1:3" x14ac:dyDescent="0.25">
      <c r="A1024" s="5"/>
      <c r="B1024" s="27"/>
      <c r="C1024" t="s">
        <v>669</v>
      </c>
    </row>
    <row r="1025" spans="1:3" x14ac:dyDescent="0.25">
      <c r="A1025" s="5"/>
      <c r="B1025" s="27"/>
    </row>
    <row r="1026" spans="1:3" x14ac:dyDescent="0.25">
      <c r="A1026" s="5"/>
      <c r="B1026" s="27"/>
      <c r="C1026" t="str">
        <f>CONCATENATE( "    &lt;piechart percentage=",B1016," /&gt;")</f>
        <v xml:space="preserve">    &lt;piechart percentage=1 /&gt;</v>
      </c>
    </row>
    <row r="1027" spans="1:3" x14ac:dyDescent="0.25">
      <c r="A1027" s="5"/>
      <c r="B1027" s="27"/>
      <c r="C1027" t="str">
        <f>"  &lt;/Genotype&gt;"</f>
        <v xml:space="preserve">  &lt;/Genotype&gt;</v>
      </c>
    </row>
    <row r="1028" spans="1:3" x14ac:dyDescent="0.25">
      <c r="A1028" s="5" t="s">
        <v>45</v>
      </c>
      <c r="B1028" s="27" t="str">
        <f>CONCATENATE("Your ",B980," gene has no variants. A normal gene is referred to as a ",CHAR(34),"wild-type",CHAR(34)," gene.")</f>
        <v>Your FBLN5 gene has no variants. A normal gene is referred to as a "wild-type" gene.</v>
      </c>
      <c r="C1028" t="str">
        <f>CONCATENATE("  &lt;Genotype hgvs=",CHAR(34),B1000,B1002,";",B1002,CHAR(34)," name=",CHAR(34),B988,CHAR(34),"&gt; ")</f>
        <v xml:space="preserve">  &lt;Genotype hgvs="CM000676.2:g.[84743518=];[84743518=]" name="A84743518T"&gt; </v>
      </c>
    </row>
    <row r="1029" spans="1:3" x14ac:dyDescent="0.25">
      <c r="A1029" s="6" t="s">
        <v>46</v>
      </c>
      <c r="B1029" s="27" t="s">
        <v>191</v>
      </c>
      <c r="C1029" t="s">
        <v>13</v>
      </c>
    </row>
    <row r="1030" spans="1:3" x14ac:dyDescent="0.25">
      <c r="A1030" s="6" t="s">
        <v>42</v>
      </c>
      <c r="B1030" s="27">
        <v>95.3</v>
      </c>
      <c r="C1030" t="s">
        <v>667</v>
      </c>
    </row>
    <row r="1031" spans="1:3" x14ac:dyDescent="0.25">
      <c r="A1031" s="5"/>
      <c r="B1031" s="27"/>
    </row>
    <row r="1032" spans="1:3" x14ac:dyDescent="0.25">
      <c r="A1032" s="6"/>
      <c r="B1032" s="27"/>
      <c r="C1032" t="str">
        <f>CONCATENATE("    ",B1028)</f>
        <v xml:space="preserve">    Your FBLN5 gene has no variants. A normal gene is referred to as a "wild-type" gene.</v>
      </c>
    </row>
    <row r="1033" spans="1:3" x14ac:dyDescent="0.25">
      <c r="A1033" s="6"/>
      <c r="B1033" s="27"/>
    </row>
    <row r="1034" spans="1:3" x14ac:dyDescent="0.25">
      <c r="A1034" s="6"/>
      <c r="B1034" s="27"/>
      <c r="C1034" t="s">
        <v>668</v>
      </c>
    </row>
    <row r="1035" spans="1:3" x14ac:dyDescent="0.25">
      <c r="A1035" s="6"/>
      <c r="B1035" s="27"/>
    </row>
    <row r="1036" spans="1:3" x14ac:dyDescent="0.25">
      <c r="A1036" s="6"/>
      <c r="B1036" s="27"/>
      <c r="C1036" t="str">
        <f>CONCATENATE("    ",B1029)</f>
        <v xml:space="preserve">    You are in the Moderate Loss of Function category. See below for more information.</v>
      </c>
    </row>
    <row r="1037" spans="1:3" x14ac:dyDescent="0.25">
      <c r="A1037" s="5"/>
      <c r="B1037" s="27"/>
    </row>
    <row r="1038" spans="1:3" x14ac:dyDescent="0.25">
      <c r="A1038" s="5"/>
      <c r="B1038" s="27"/>
      <c r="C1038" t="s">
        <v>669</v>
      </c>
    </row>
    <row r="1039" spans="1:3" x14ac:dyDescent="0.25">
      <c r="A1039" s="5"/>
      <c r="B1039" s="27"/>
    </row>
    <row r="1040" spans="1:3" x14ac:dyDescent="0.25">
      <c r="A1040" s="5"/>
      <c r="B1040" s="27"/>
      <c r="C1040" t="str">
        <f>CONCATENATE( "    &lt;piechart percentage=",B1030," /&gt;")</f>
        <v xml:space="preserve">    &lt;piechart percentage=95.3 /&gt;</v>
      </c>
    </row>
    <row r="1041" spans="1:3" x14ac:dyDescent="0.25">
      <c r="A1041" s="5"/>
      <c r="B1041" s="27"/>
      <c r="C1041" t="str">
        <f>"  &lt;/Genotype&gt;"</f>
        <v xml:space="preserve">  &lt;/Genotype&gt;</v>
      </c>
    </row>
    <row r="1042" spans="1:3" x14ac:dyDescent="0.25">
      <c r="A1042" s="5"/>
      <c r="B1042" s="27"/>
      <c r="C1042" t="str">
        <f>C992</f>
        <v>&lt;# C91917655A #&gt;</v>
      </c>
    </row>
    <row r="1043" spans="1:3" x14ac:dyDescent="0.25">
      <c r="A1043" s="5" t="s">
        <v>35</v>
      </c>
      <c r="B1043" s="1" t="s">
        <v>620</v>
      </c>
      <c r="C1043" t="str">
        <f>CONCATENATE("  &lt;Genotype hgvs=",CHAR(34),B1043,B1044,";",B1045,CHAR(34)," name=",CHAR(34),B994,CHAR(34),"&gt; ")</f>
        <v xml:space="preserve">  &lt;Genotype hgvs="NC_000014.9:g.[91917655C&gt;A];[91917655=]" name="C91917655A"&gt; </v>
      </c>
    </row>
    <row r="1044" spans="1:3" x14ac:dyDescent="0.25">
      <c r="A1044" s="5" t="s">
        <v>36</v>
      </c>
      <c r="B1044" s="27" t="s">
        <v>621</v>
      </c>
    </row>
    <row r="1045" spans="1:3" x14ac:dyDescent="0.25">
      <c r="A1045" s="5" t="s">
        <v>27</v>
      </c>
      <c r="B1045" s="27" t="s">
        <v>622</v>
      </c>
      <c r="C1045" t="s">
        <v>667</v>
      </c>
    </row>
    <row r="1046" spans="1:3" x14ac:dyDescent="0.25">
      <c r="A1046" s="5" t="s">
        <v>40</v>
      </c>
      <c r="B1046" s="27" t="str">
        <f>CONCATENATE("People with this variant have one copy of the ",B997," variant. This substitution of a single nucleotide is known as a missense mutation.")</f>
        <v>People with this variant have one copy of the [C91917655A](https://www.ncbi.nlm.nih.gov/projects/SNP/snp_ref.cgi?rs=2249954) variant. This substitution of a single nucleotide is known as a missense mutation.</v>
      </c>
      <c r="C1046" t="s">
        <v>13</v>
      </c>
    </row>
    <row r="1047" spans="1:3" x14ac:dyDescent="0.25">
      <c r="A1047" s="6" t="s">
        <v>41</v>
      </c>
      <c r="B1047" s="27" t="s">
        <v>216</v>
      </c>
      <c r="C1047" t="str">
        <f>CONCATENATE("    ",B1046)</f>
        <v xml:space="preserve">    People with this variant have one copy of the [C91917655A](https://www.ncbi.nlm.nih.gov/projects/SNP/snp_ref.cgi?rs=2249954) variant. This substitution of a single nucleotide is known as a missense mutation.</v>
      </c>
    </row>
    <row r="1048" spans="1:3" x14ac:dyDescent="0.25">
      <c r="A1048" s="6" t="s">
        <v>42</v>
      </c>
      <c r="B1048" s="27">
        <v>25.6</v>
      </c>
    </row>
    <row r="1049" spans="1:3" x14ac:dyDescent="0.25">
      <c r="A1049" s="5"/>
      <c r="B1049" s="27"/>
      <c r="C1049" t="s">
        <v>668</v>
      </c>
    </row>
    <row r="1050" spans="1:3" x14ac:dyDescent="0.25">
      <c r="A1050" s="6"/>
      <c r="B1050" s="27"/>
    </row>
    <row r="1051" spans="1:3" x14ac:dyDescent="0.25">
      <c r="A1051" s="6"/>
      <c r="B1051" s="27"/>
      <c r="C1051" t="str">
        <f>CONCATENATE("    ",B1047)</f>
        <v xml:space="preserve">    You are in the Mild Loss of Function category. See below for more information.</v>
      </c>
    </row>
    <row r="1052" spans="1:3" x14ac:dyDescent="0.25">
      <c r="A1052" s="6"/>
      <c r="B1052" s="27"/>
    </row>
    <row r="1053" spans="1:3" x14ac:dyDescent="0.25">
      <c r="A1053" s="6"/>
      <c r="B1053" s="27"/>
      <c r="C1053" t="s">
        <v>669</v>
      </c>
    </row>
    <row r="1054" spans="1:3" x14ac:dyDescent="0.25">
      <c r="A1054" s="5"/>
      <c r="B1054" s="27"/>
    </row>
    <row r="1055" spans="1:3" x14ac:dyDescent="0.25">
      <c r="A1055" s="5"/>
      <c r="B1055" s="27"/>
      <c r="C1055" t="str">
        <f>CONCATENATE( "    &lt;piechart percentage=",B1048," /&gt;")</f>
        <v xml:space="preserve">    &lt;piechart percentage=25.6 /&gt;</v>
      </c>
    </row>
    <row r="1056" spans="1:3" x14ac:dyDescent="0.25">
      <c r="A1056" s="5"/>
      <c r="B1056" s="27"/>
      <c r="C1056" t="str">
        <f>"  &lt;/Genotype&gt;"</f>
        <v xml:space="preserve">  &lt;/Genotype&gt;</v>
      </c>
    </row>
    <row r="1057" spans="1:3" x14ac:dyDescent="0.25">
      <c r="A1057" s="5" t="s">
        <v>43</v>
      </c>
      <c r="B1057" s="27" t="str">
        <f>CONCATENATE("People with this variant have two copies of the ",B997," variant. This substitution of a single nucleotide is known as a missense mutation.")</f>
        <v>People with this variant have two copies of the [C91917655A](https://www.ncbi.nlm.nih.gov/projects/SNP/snp_ref.cgi?rs=2249954) variant. This substitution of a single nucleotide is known as a missense mutation.</v>
      </c>
      <c r="C1057" t="str">
        <f>CONCATENATE("  &lt;Genotype hgvs=",CHAR(34),B1043,B1044,";",B1044,CHAR(34)," name=",CHAR(34),B994,CHAR(34),"&gt; ")</f>
        <v xml:space="preserve">  &lt;Genotype hgvs="NC_000014.9:g.[91917655C&gt;A];[91917655C&gt;A]" name="C91917655A"&gt; </v>
      </c>
    </row>
    <row r="1058" spans="1:3" x14ac:dyDescent="0.25">
      <c r="A1058" s="6" t="s">
        <v>44</v>
      </c>
      <c r="B1058" s="27" t="s">
        <v>217</v>
      </c>
      <c r="C1058" t="s">
        <v>13</v>
      </c>
    </row>
    <row r="1059" spans="1:3" x14ac:dyDescent="0.25">
      <c r="A1059" s="6" t="s">
        <v>42</v>
      </c>
      <c r="B1059" s="27">
        <v>8.6999999999999993</v>
      </c>
      <c r="C1059" t="s">
        <v>667</v>
      </c>
    </row>
    <row r="1060" spans="1:3" x14ac:dyDescent="0.25">
      <c r="A1060" s="6"/>
      <c r="B1060" s="27"/>
    </row>
    <row r="1061" spans="1:3" x14ac:dyDescent="0.25">
      <c r="A1061" s="5"/>
      <c r="B1061" s="27"/>
      <c r="C1061" t="str">
        <f>CONCATENATE("    ",B1057)</f>
        <v xml:space="preserve">    People with this variant have two copies of the [C91917655A](https://www.ncbi.nlm.nih.gov/projects/SNP/snp_ref.cgi?rs=2249954) variant. This substitution of a single nucleotide is known as a missense mutation.</v>
      </c>
    </row>
    <row r="1062" spans="1:3" x14ac:dyDescent="0.25">
      <c r="A1062" s="6"/>
      <c r="B1062" s="27"/>
    </row>
    <row r="1063" spans="1:3" x14ac:dyDescent="0.25">
      <c r="A1063" s="6"/>
      <c r="B1063" s="27"/>
      <c r="C1063" t="s">
        <v>668</v>
      </c>
    </row>
    <row r="1064" spans="1:3" x14ac:dyDescent="0.25">
      <c r="A1064" s="6"/>
      <c r="B1064" s="27"/>
    </row>
    <row r="1065" spans="1:3" x14ac:dyDescent="0.25">
      <c r="A1065" s="6"/>
      <c r="B1065" s="27"/>
      <c r="C1065" t="str">
        <f>CONCATENATE("    ",B1058)</f>
        <v xml:space="preserve">    Your variant is not associated with any loss of function.</v>
      </c>
    </row>
    <row r="1066" spans="1:3" x14ac:dyDescent="0.25">
      <c r="A1066" s="6"/>
      <c r="B1066" s="27"/>
    </row>
    <row r="1067" spans="1:3" x14ac:dyDescent="0.25">
      <c r="A1067" s="5"/>
      <c r="B1067" s="27"/>
      <c r="C1067" t="s">
        <v>669</v>
      </c>
    </row>
    <row r="1068" spans="1:3" x14ac:dyDescent="0.25">
      <c r="A1068" s="5"/>
      <c r="B1068" s="27"/>
    </row>
    <row r="1069" spans="1:3" x14ac:dyDescent="0.25">
      <c r="A1069" s="5"/>
      <c r="B1069" s="27"/>
      <c r="C1069" t="str">
        <f>CONCATENATE( "    &lt;piechart percentage=",B1059," /&gt;")</f>
        <v xml:space="preserve">    &lt;piechart percentage=8.7 /&gt;</v>
      </c>
    </row>
    <row r="1070" spans="1:3" x14ac:dyDescent="0.25">
      <c r="A1070" s="5"/>
      <c r="B1070" s="27"/>
      <c r="C1070" t="str">
        <f>"  &lt;/Genotype&gt;"</f>
        <v xml:space="preserve">  &lt;/Genotype&gt;</v>
      </c>
    </row>
    <row r="1071" spans="1:3" x14ac:dyDescent="0.25">
      <c r="A1071" s="5" t="s">
        <v>45</v>
      </c>
      <c r="B1071" s="27" t="str">
        <f>CONCATENATE("Your ",B980," gene has no variants. A normal gene is referred to as a ",CHAR(34),"wild-type",CHAR(34)," gene.")</f>
        <v>Your FBLN5 gene has no variants. A normal gene is referred to as a "wild-type" gene.</v>
      </c>
      <c r="C1071" t="str">
        <f>CONCATENATE("  &lt;Genotype hgvs=",CHAR(34),B1043,B1045,";",B1045,CHAR(34)," name=",CHAR(34),B994,CHAR(34),"&gt; ")</f>
        <v xml:space="preserve">  &lt;Genotype hgvs="NC_000014.9:g.[91917655=];[91917655=]" name="C91917655A"&gt; </v>
      </c>
    </row>
    <row r="1072" spans="1:3" x14ac:dyDescent="0.25">
      <c r="A1072" s="6" t="s">
        <v>46</v>
      </c>
      <c r="B1072" s="27" t="s">
        <v>191</v>
      </c>
      <c r="C1072" t="s">
        <v>13</v>
      </c>
    </row>
    <row r="1073" spans="1:3" x14ac:dyDescent="0.25">
      <c r="A1073" s="6" t="s">
        <v>42</v>
      </c>
      <c r="B1073" s="27">
        <v>95.7</v>
      </c>
      <c r="C1073" t="s">
        <v>667</v>
      </c>
    </row>
    <row r="1074" spans="1:3" x14ac:dyDescent="0.25">
      <c r="A1074" s="5"/>
      <c r="B1074" s="27"/>
    </row>
    <row r="1075" spans="1:3" x14ac:dyDescent="0.25">
      <c r="A1075" s="6"/>
      <c r="B1075" s="27"/>
      <c r="C1075" t="str">
        <f>CONCATENATE("    ",B1071)</f>
        <v xml:space="preserve">    Your FBLN5 gene has no variants. A normal gene is referred to as a "wild-type" gene.</v>
      </c>
    </row>
    <row r="1076" spans="1:3" x14ac:dyDescent="0.25">
      <c r="A1076" s="6"/>
      <c r="B1076" s="27"/>
    </row>
    <row r="1077" spans="1:3" x14ac:dyDescent="0.25">
      <c r="A1077" s="6"/>
      <c r="B1077" s="27"/>
      <c r="C1077" t="s">
        <v>668</v>
      </c>
    </row>
    <row r="1078" spans="1:3" x14ac:dyDescent="0.25">
      <c r="A1078" s="6"/>
      <c r="B1078" s="27"/>
    </row>
    <row r="1079" spans="1:3" x14ac:dyDescent="0.25">
      <c r="A1079" s="6"/>
      <c r="B1079" s="27"/>
      <c r="C1079" t="str">
        <f>CONCATENATE("    ",B1072)</f>
        <v xml:space="preserve">    You are in the Moderate Loss of Function category. See below for more information.</v>
      </c>
    </row>
    <row r="1080" spans="1:3" x14ac:dyDescent="0.25">
      <c r="A1080" s="5"/>
      <c r="B1080" s="27"/>
    </row>
    <row r="1081" spans="1:3" x14ac:dyDescent="0.25">
      <c r="A1081" s="5"/>
      <c r="B1081" s="27"/>
      <c r="C1081" t="s">
        <v>669</v>
      </c>
    </row>
    <row r="1082" spans="1:3" x14ac:dyDescent="0.25">
      <c r="A1082" s="5"/>
      <c r="B1082" s="27"/>
    </row>
    <row r="1083" spans="1:3" x14ac:dyDescent="0.25">
      <c r="A1083" s="5"/>
      <c r="B1083" s="27"/>
      <c r="C1083" t="str">
        <f>CONCATENATE( "    &lt;piechart percentage=",B1073," /&gt;")</f>
        <v xml:space="preserve">    &lt;piechart percentage=95.7 /&gt;</v>
      </c>
    </row>
    <row r="1084" spans="1:3" x14ac:dyDescent="0.25">
      <c r="A1084" s="5"/>
      <c r="B1084" s="27"/>
      <c r="C1084" t="str">
        <f>"  &lt;/Genotype&gt;"</f>
        <v xml:space="preserve">  &lt;/Genotype&gt;</v>
      </c>
    </row>
    <row r="1085" spans="1:3" x14ac:dyDescent="0.25">
      <c r="A1085" s="5" t="s">
        <v>47</v>
      </c>
      <c r="B1085" s="27" t="str">
        <f>CONCATENATE("Your ",B980," gene has an unknown variant.")</f>
        <v>Your FBLN5 gene has an unknown variant.</v>
      </c>
      <c r="C1085" t="str">
        <f>CONCATENATE("  &lt;Genotype hgvs=",CHAR(34),"unknown",CHAR(34),"&gt; ")</f>
        <v xml:space="preserve">  &lt;Genotype hgvs="unknown"&gt; </v>
      </c>
    </row>
    <row r="1086" spans="1:3" x14ac:dyDescent="0.25">
      <c r="A1086" s="6" t="s">
        <v>47</v>
      </c>
      <c r="B1086" s="27" t="s">
        <v>149</v>
      </c>
      <c r="C1086" t="s">
        <v>13</v>
      </c>
    </row>
    <row r="1087" spans="1:3" x14ac:dyDescent="0.25">
      <c r="A1087" s="6" t="s">
        <v>42</v>
      </c>
      <c r="B1087" s="27"/>
      <c r="C1087" t="s">
        <v>667</v>
      </c>
    </row>
    <row r="1088" spans="1:3" x14ac:dyDescent="0.25">
      <c r="A1088" s="6"/>
      <c r="B1088" s="27"/>
    </row>
    <row r="1089" spans="1:3" x14ac:dyDescent="0.25">
      <c r="A1089" s="6"/>
      <c r="B1089" s="27"/>
      <c r="C1089" t="str">
        <f>CONCATENATE("    ",B1085)</f>
        <v xml:space="preserve">    Your FBLN5 gene has an unknown variant.</v>
      </c>
    </row>
    <row r="1090" spans="1:3" x14ac:dyDescent="0.25">
      <c r="A1090" s="6"/>
      <c r="B1090" s="27"/>
    </row>
    <row r="1091" spans="1:3" x14ac:dyDescent="0.25">
      <c r="A1091" s="6"/>
      <c r="B1091" s="27"/>
      <c r="C1091" t="s">
        <v>668</v>
      </c>
    </row>
    <row r="1092" spans="1:3" x14ac:dyDescent="0.25">
      <c r="A1092" s="6"/>
      <c r="B1092" s="27"/>
    </row>
    <row r="1093" spans="1:3" x14ac:dyDescent="0.25">
      <c r="A1093" s="5"/>
      <c r="B1093" s="27"/>
      <c r="C1093" t="str">
        <f>CONCATENATE("    ",B1086)</f>
        <v xml:space="preserve">    The effect is unknown.</v>
      </c>
    </row>
    <row r="1094" spans="1:3" x14ac:dyDescent="0.25">
      <c r="A1094" s="6"/>
      <c r="B1094" s="27"/>
    </row>
    <row r="1095" spans="1:3" x14ac:dyDescent="0.25">
      <c r="A1095" s="5"/>
      <c r="B1095" s="27"/>
      <c r="C1095" t="s">
        <v>669</v>
      </c>
    </row>
    <row r="1096" spans="1:3" x14ac:dyDescent="0.25">
      <c r="A1096" s="5"/>
      <c r="B1096" s="27"/>
    </row>
    <row r="1097" spans="1:3" x14ac:dyDescent="0.25">
      <c r="A1097" s="5"/>
      <c r="B1097" s="27"/>
      <c r="C1097" t="str">
        <f>CONCATENATE( "    &lt;piechart percentage=",B1087," /&gt;")</f>
        <v xml:space="preserve">    &lt;piechart percentage= /&gt;</v>
      </c>
    </row>
    <row r="1098" spans="1:3" x14ac:dyDescent="0.25">
      <c r="A1098" s="5"/>
      <c r="B1098" s="27"/>
      <c r="C1098" t="str">
        <f>"  &lt;/Genotype&gt;"</f>
        <v xml:space="preserve">  &lt;/Genotype&gt;</v>
      </c>
    </row>
    <row r="1099" spans="1:3" x14ac:dyDescent="0.25">
      <c r="A1099" s="5" t="s">
        <v>45</v>
      </c>
      <c r="B1099" s="27" t="str">
        <f>CONCATENATE("Your ",B980," gene has no variants. A normal gene is referred to as a ",CHAR(34),"wild-type",CHAR(34)," gene.")</f>
        <v>Your FBLN5 gene has no variants. A normal gene is referred to as a "wild-type" gene.</v>
      </c>
      <c r="C1099" t="str">
        <f>CONCATENATE("  &lt;Genotype hgvs=",CHAR(34),"wild-type",CHAR(34),"&gt;")</f>
        <v xml:space="preserve">  &lt;Genotype hgvs="wild-type"&gt;</v>
      </c>
    </row>
    <row r="1100" spans="1:3" x14ac:dyDescent="0.25">
      <c r="A1100" s="6" t="s">
        <v>46</v>
      </c>
      <c r="B1100" s="27" t="s">
        <v>217</v>
      </c>
      <c r="C1100" t="s">
        <v>13</v>
      </c>
    </row>
    <row r="1101" spans="1:3" x14ac:dyDescent="0.25">
      <c r="A1101" s="6" t="s">
        <v>42</v>
      </c>
      <c r="B1101" s="27"/>
      <c r="C1101" t="s">
        <v>667</v>
      </c>
    </row>
    <row r="1102" spans="1:3" x14ac:dyDescent="0.25">
      <c r="A1102" s="6"/>
      <c r="B1102" s="27"/>
    </row>
    <row r="1103" spans="1:3" x14ac:dyDescent="0.25">
      <c r="A1103" s="6"/>
      <c r="B1103" s="27"/>
      <c r="C1103" t="str">
        <f>CONCATENATE("    ",B1099)</f>
        <v xml:space="preserve">    Your FBLN5 gene has no variants. A normal gene is referred to as a "wild-type" gene.</v>
      </c>
    </row>
    <row r="1104" spans="1:3" x14ac:dyDescent="0.25">
      <c r="A1104" s="6"/>
      <c r="B1104" s="27"/>
    </row>
    <row r="1105" spans="1:14" x14ac:dyDescent="0.25">
      <c r="A1105" s="6"/>
      <c r="B1105" s="27"/>
      <c r="C1105" t="s">
        <v>668</v>
      </c>
    </row>
    <row r="1106" spans="1:14" x14ac:dyDescent="0.25">
      <c r="A1106" s="6"/>
      <c r="B1106" s="27"/>
    </row>
    <row r="1107" spans="1:14" x14ac:dyDescent="0.25">
      <c r="A1107" s="6"/>
      <c r="B1107" s="27"/>
      <c r="C1107" t="str">
        <f>CONCATENATE("    ",B1100)</f>
        <v xml:space="preserve">    Your variant is not associated with any loss of function.</v>
      </c>
    </row>
    <row r="1108" spans="1:14" x14ac:dyDescent="0.25">
      <c r="A1108" s="6"/>
      <c r="B1108" s="27"/>
    </row>
    <row r="1109" spans="1:14" x14ac:dyDescent="0.25">
      <c r="A1109" s="6"/>
      <c r="B1109" s="27"/>
      <c r="C1109" t="s">
        <v>669</v>
      </c>
    </row>
    <row r="1110" spans="1:14" x14ac:dyDescent="0.25">
      <c r="A1110" s="5"/>
      <c r="B1110" s="27"/>
    </row>
    <row r="1111" spans="1:14" x14ac:dyDescent="0.25">
      <c r="A1111" s="6"/>
      <c r="B1111" s="27"/>
      <c r="C1111" t="str">
        <f>CONCATENATE( "    &lt;piechart percentage=",B1101," /&gt;")</f>
        <v xml:space="preserve">    &lt;piechart percentage= /&gt;</v>
      </c>
    </row>
    <row r="1112" spans="1:14" x14ac:dyDescent="0.25">
      <c r="A1112" s="6"/>
      <c r="B1112" s="27"/>
      <c r="C1112" t="str">
        <f>"  &lt;/Genotype&gt;"</f>
        <v xml:space="preserve">  &lt;/Genotype&gt;</v>
      </c>
    </row>
    <row r="1113" spans="1:14" x14ac:dyDescent="0.25">
      <c r="A1113" s="6"/>
      <c r="B1113" s="27"/>
      <c r="C1113" t="str">
        <f>"&lt;/GeneAnalysis&gt;"</f>
        <v>&lt;/GeneAnalysis&gt;</v>
      </c>
    </row>
    <row r="1114" spans="1:14" s="33" customFormat="1" x14ac:dyDescent="0.25">
      <c r="A1114" s="31"/>
      <c r="B1114" s="32"/>
      <c r="J1114"/>
      <c r="K1114"/>
      <c r="L1114"/>
      <c r="M1114"/>
      <c r="N1114"/>
    </row>
    <row r="1115" spans="1:14" x14ac:dyDescent="0.25">
      <c r="A1115" s="6" t="s">
        <v>4</v>
      </c>
      <c r="B1115" s="27" t="s">
        <v>86</v>
      </c>
      <c r="C1115" t="str">
        <f>CONCATENATE("&lt;GeneAnalysis gene=",CHAR(34),B1115,CHAR(34)," interval=",CHAR(34),B1116,CHAR(34),"&gt; ")</f>
        <v xml:space="preserve">&lt;GeneAnalysis gene="RECK" interval="NC_000009.12:g.36036905_36124455"&gt; </v>
      </c>
    </row>
    <row r="1116" spans="1:14" x14ac:dyDescent="0.25">
      <c r="A1116" s="6" t="s">
        <v>23</v>
      </c>
      <c r="B1116" s="27" t="s">
        <v>623</v>
      </c>
    </row>
    <row r="1117" spans="1:14" x14ac:dyDescent="0.25">
      <c r="A1117" s="6" t="s">
        <v>24</v>
      </c>
      <c r="B1117" s="27" t="s">
        <v>332</v>
      </c>
      <c r="C1117" t="str">
        <f>CONCATENATE("# What are some common mutations of ",B1115,"?")</f>
        <v># What are some common mutations of RECK?</v>
      </c>
      <c r="F1117" s="59"/>
      <c r="G1117" s="60"/>
      <c r="H1117" s="59"/>
      <c r="I1117" s="61"/>
    </row>
    <row r="1118" spans="1:14" x14ac:dyDescent="0.25">
      <c r="A1118" s="6" t="s">
        <v>547</v>
      </c>
      <c r="B1118" s="27" t="s">
        <v>21</v>
      </c>
      <c r="C1118" t="s">
        <v>13</v>
      </c>
      <c r="F1118" s="59"/>
      <c r="G1118" s="60"/>
      <c r="H1118" s="59"/>
      <c r="I1118" s="59"/>
    </row>
    <row r="1119" spans="1:14" x14ac:dyDescent="0.25">
      <c r="B1119" s="27"/>
      <c r="C1119" t="str">
        <f>CONCATENATE("There are ",B1117," well-known variants in ",B1115,": ",B1126," and ",B1132,".")</f>
        <v>There are two well-known variants in RECK: [G36091133A](https://www.ncbi.nlm.nih.gov/projects/SNP/snp_ref.cgi?rs=12235235) and [T119856753C](https://www.ncbi.nlm.nih.gov/projects/SNP/snp_ref.cgi?rs=7849492).</v>
      </c>
    </row>
    <row r="1120" spans="1:14" x14ac:dyDescent="0.25">
      <c r="B1120" s="27"/>
    </row>
    <row r="1121" spans="1:3" x14ac:dyDescent="0.25">
      <c r="A1121" s="6"/>
      <c r="B1121" s="27"/>
      <c r="C1121" t="str">
        <f>CONCATENATE("&lt;# ",B1123," #&gt;")</f>
        <v>&lt;# G36091133A #&gt;</v>
      </c>
    </row>
    <row r="1122" spans="1:3" x14ac:dyDescent="0.25">
      <c r="A1122" s="6" t="s">
        <v>25</v>
      </c>
      <c r="B1122" s="1" t="s">
        <v>477</v>
      </c>
      <c r="C1122" t="str">
        <f>CONCATENATE("  &lt;Variant hgvs=",CHAR(34),B1122,CHAR(34)," name=",CHAR(34),B1123,CHAR(34),"&gt; ")</f>
        <v xml:space="preserve">  &lt;Variant hgvs="NC_000009.11:g.36091133G&gt;A" name="G36091133A"&gt; </v>
      </c>
    </row>
    <row r="1123" spans="1:3" x14ac:dyDescent="0.25">
      <c r="A1123" s="5" t="s">
        <v>26</v>
      </c>
      <c r="B1123" s="30" t="s">
        <v>624</v>
      </c>
    </row>
    <row r="1124" spans="1:3" x14ac:dyDescent="0.25">
      <c r="A1124" s="5" t="s">
        <v>27</v>
      </c>
      <c r="B1124" s="27" t="s">
        <v>34</v>
      </c>
      <c r="C1124" t="str">
        <f>CONCATENATE("    This variant is a change at a specific point in the ",B1115," gene from ",B1124," to ",B1125," resulting in incorrect ",B1118," function. This substitution of a single nucleotide is known as a missense variant.")</f>
        <v xml:space="preserve">    This variant is a change at a specific point in the RECK gene from guanine (G) to adenine (A) resulting in incorrect protein function. This substitution of a single nucleotide is known as a missense variant.</v>
      </c>
    </row>
    <row r="1125" spans="1:3" x14ac:dyDescent="0.25">
      <c r="A1125" s="5" t="s">
        <v>28</v>
      </c>
      <c r="B1125" s="27" t="s">
        <v>61</v>
      </c>
      <c r="C1125" t="s">
        <v>13</v>
      </c>
    </row>
    <row r="1126" spans="1:3" x14ac:dyDescent="0.25">
      <c r="A1126" s="5" t="s">
        <v>36</v>
      </c>
      <c r="B1126" s="30" t="s">
        <v>625</v>
      </c>
      <c r="C1126" t="str">
        <f>"  &lt;/Variant&gt;"</f>
        <v xml:space="preserve">  &lt;/Variant&gt;</v>
      </c>
    </row>
    <row r="1127" spans="1:3" x14ac:dyDescent="0.25">
      <c r="B1127" s="27"/>
      <c r="C1127" t="str">
        <f>CONCATENATE("&lt;# ",B1129," #&gt;")</f>
        <v>&lt;# T119856753C #&gt;</v>
      </c>
    </row>
    <row r="1128" spans="1:3" x14ac:dyDescent="0.25">
      <c r="A1128" s="6" t="s">
        <v>25</v>
      </c>
      <c r="B1128" s="1" t="s">
        <v>479</v>
      </c>
      <c r="C1128" t="str">
        <f>CONCATENATE("  &lt;Variant hgvs=",CHAR(34),B1128,CHAR(34)," name=",CHAR(34),B1129,CHAR(34),"&gt; ")</f>
        <v xml:space="preserve">  &lt;Variant hgvs="CM000671.2:g.119856753T&gt;C" name="T119856753C"&gt; </v>
      </c>
    </row>
    <row r="1129" spans="1:3" x14ac:dyDescent="0.25">
      <c r="A1129" s="5" t="s">
        <v>26</v>
      </c>
      <c r="B1129" s="30" t="s">
        <v>626</v>
      </c>
    </row>
    <row r="1130" spans="1:3" x14ac:dyDescent="0.25">
      <c r="A1130" s="5" t="s">
        <v>27</v>
      </c>
      <c r="B1130" s="27" t="s">
        <v>33</v>
      </c>
      <c r="C1130" t="str">
        <f>CONCATENATE("    This variant is a change at a specific point in the ",B1115," gene from ",B1130," to ",B1131," resulting in incorrect ",B1118," function. This substitution of a single nucleotide is known as a missense variant.")</f>
        <v xml:space="preserve">    This variant is a change at a specific point in the RECK gene from thymine (T) to cytosine (C) resulting in incorrect protein function. This substitution of a single nucleotide is known as a missense variant.</v>
      </c>
    </row>
    <row r="1131" spans="1:3" x14ac:dyDescent="0.25">
      <c r="A1131" s="5" t="s">
        <v>28</v>
      </c>
      <c r="B1131" s="27" t="str">
        <f>"cytosine (C)"</f>
        <v>cytosine (C)</v>
      </c>
    </row>
    <row r="1132" spans="1:3" x14ac:dyDescent="0.25">
      <c r="A1132" s="6" t="s">
        <v>36</v>
      </c>
      <c r="B1132" s="30" t="s">
        <v>627</v>
      </c>
      <c r="C1132" t="str">
        <f>"  &lt;/Variant&gt;"</f>
        <v xml:space="preserve">  &lt;/Variant&gt;</v>
      </c>
    </row>
    <row r="1133" spans="1:3" s="33" customFormat="1" x14ac:dyDescent="0.25">
      <c r="A1133" s="31"/>
      <c r="B1133" s="32"/>
    </row>
    <row r="1134" spans="1:3" s="33" customFormat="1" x14ac:dyDescent="0.25">
      <c r="A1134" s="31"/>
      <c r="B1134" s="32"/>
      <c r="C1134" t="str">
        <f>C1121</f>
        <v>&lt;# G36091133A #&gt;</v>
      </c>
    </row>
    <row r="1135" spans="1:3" x14ac:dyDescent="0.25">
      <c r="A1135" s="5" t="s">
        <v>35</v>
      </c>
      <c r="B1135" s="40" t="s">
        <v>628</v>
      </c>
      <c r="C1135" t="str">
        <f>CONCATENATE("  &lt;Genotype hgvs=",CHAR(34),B1135,B1136,";",B1137,CHAR(34)," name=",CHAR(34),B1123,CHAR(34),"&gt; ")</f>
        <v xml:space="preserve">  &lt;Genotype hgvs="NC_000009.11:g.[36091133G&gt;A];[36091133=]" name="G36091133A"&gt; </v>
      </c>
    </row>
    <row r="1136" spans="1:3" x14ac:dyDescent="0.25">
      <c r="A1136" s="5" t="s">
        <v>36</v>
      </c>
      <c r="B1136" s="27" t="s">
        <v>629</v>
      </c>
    </row>
    <row r="1137" spans="1:3" x14ac:dyDescent="0.25">
      <c r="A1137" s="5" t="s">
        <v>27</v>
      </c>
      <c r="B1137" s="27" t="s">
        <v>630</v>
      </c>
      <c r="C1137" t="s">
        <v>667</v>
      </c>
    </row>
    <row r="1138" spans="1:3" x14ac:dyDescent="0.25">
      <c r="A1138" s="5" t="s">
        <v>40</v>
      </c>
      <c r="B1138" s="27" t="str">
        <f>CONCATENATE("People with this variant have one copy of the ",B1126," variant. This substitution of a single nucleotide is known as a missense mutation.")</f>
        <v>People with this variant have one copy of the [G36091133A](https://www.ncbi.nlm.nih.gov/projects/SNP/snp_ref.cgi?rs=12235235) variant. This substitution of a single nucleotide is known as a missense mutation.</v>
      </c>
      <c r="C1138" t="s">
        <v>13</v>
      </c>
    </row>
    <row r="1139" spans="1:3" x14ac:dyDescent="0.25">
      <c r="A1139" s="6" t="s">
        <v>41</v>
      </c>
      <c r="B1139" s="27" t="s">
        <v>191</v>
      </c>
      <c r="C1139" t="str">
        <f>CONCATENATE("    ",B1138)</f>
        <v xml:space="preserve">    People with this variant have one copy of the [G36091133A](https://www.ncbi.nlm.nih.gov/projects/SNP/snp_ref.cgi?rs=12235235) variant. This substitution of a single nucleotide is known as a missense mutation.</v>
      </c>
    </row>
    <row r="1140" spans="1:3" x14ac:dyDescent="0.25">
      <c r="A1140" s="6" t="s">
        <v>42</v>
      </c>
      <c r="B1140" s="27">
        <v>13.1</v>
      </c>
    </row>
    <row r="1141" spans="1:3" x14ac:dyDescent="0.25">
      <c r="A1141" s="5"/>
      <c r="B1141" s="27"/>
      <c r="C1141" t="s">
        <v>668</v>
      </c>
    </row>
    <row r="1142" spans="1:3" x14ac:dyDescent="0.25">
      <c r="A1142" s="6"/>
      <c r="B1142" s="27"/>
    </row>
    <row r="1143" spans="1:3" x14ac:dyDescent="0.25">
      <c r="A1143" s="6"/>
      <c r="B1143" s="27"/>
      <c r="C1143" t="str">
        <f>CONCATENATE("    ",B1139)</f>
        <v xml:space="preserve">    You are in the Moderate Loss of Function category. See below for more information.</v>
      </c>
    </row>
    <row r="1144" spans="1:3" x14ac:dyDescent="0.25">
      <c r="A1144" s="6"/>
      <c r="B1144" s="27"/>
    </row>
    <row r="1145" spans="1:3" x14ac:dyDescent="0.25">
      <c r="A1145" s="6"/>
      <c r="B1145" s="27"/>
      <c r="C1145" t="s">
        <v>669</v>
      </c>
    </row>
    <row r="1146" spans="1:3" x14ac:dyDescent="0.25">
      <c r="A1146" s="5"/>
      <c r="B1146" s="27"/>
    </row>
    <row r="1147" spans="1:3" x14ac:dyDescent="0.25">
      <c r="A1147" s="5"/>
      <c r="B1147" s="27"/>
      <c r="C1147" t="str">
        <f>CONCATENATE( "    &lt;piechart percentage=",B1140," /&gt;")</f>
        <v xml:space="preserve">    &lt;piechart percentage=13.1 /&gt;</v>
      </c>
    </row>
    <row r="1148" spans="1:3" x14ac:dyDescent="0.25">
      <c r="A1148" s="5"/>
      <c r="B1148" s="27"/>
      <c r="C1148" t="str">
        <f>"  &lt;/Genotype&gt;"</f>
        <v xml:space="preserve">  &lt;/Genotype&gt;</v>
      </c>
    </row>
    <row r="1149" spans="1:3" x14ac:dyDescent="0.25">
      <c r="A1149" s="5" t="s">
        <v>43</v>
      </c>
      <c r="B1149" s="27" t="s">
        <v>345</v>
      </c>
      <c r="C1149" t="str">
        <f>CONCATENATE("  &lt;Genotype hgvs=",CHAR(34),B1135,B1136,";",B1136,CHAR(34)," name=",CHAR(34),B1123,CHAR(34),"&gt; ")</f>
        <v xml:space="preserve">  &lt;Genotype hgvs="NC_000009.11:g.[36091133G&gt;A];[36091133G&gt;A]" name="G36091133A"&gt; </v>
      </c>
    </row>
    <row r="1150" spans="1:3" x14ac:dyDescent="0.25">
      <c r="A1150" s="6" t="s">
        <v>44</v>
      </c>
      <c r="B1150" s="27" t="s">
        <v>147</v>
      </c>
      <c r="C1150" t="s">
        <v>13</v>
      </c>
    </row>
    <row r="1151" spans="1:3" x14ac:dyDescent="0.25">
      <c r="A1151" s="6" t="s">
        <v>42</v>
      </c>
      <c r="B1151" s="27">
        <v>3.8</v>
      </c>
      <c r="C1151" t="s">
        <v>667</v>
      </c>
    </row>
    <row r="1152" spans="1:3" x14ac:dyDescent="0.25">
      <c r="A1152" s="6"/>
      <c r="B1152" s="27"/>
    </row>
    <row r="1153" spans="1:3" x14ac:dyDescent="0.25">
      <c r="A1153" s="5"/>
      <c r="B1153" s="27"/>
      <c r="C1153" t="str">
        <f>CONCATENATE("    ",B1149)</f>
        <v xml:space="preserve">    People with this variant have two copies of the [C78606381T](https://www.ncbi.nlm.nih.gov/projects/SNP/snp_ref.cgi?rs=12914385) variant. This substitution of a single nucleotide is known as a missense mutation.
</v>
      </c>
    </row>
    <row r="1154" spans="1:3" x14ac:dyDescent="0.25">
      <c r="A1154" s="6"/>
      <c r="B1154" s="27"/>
    </row>
    <row r="1155" spans="1:3" x14ac:dyDescent="0.25">
      <c r="A1155" s="6"/>
      <c r="B1155" s="27"/>
      <c r="C1155" t="s">
        <v>668</v>
      </c>
    </row>
    <row r="1156" spans="1:3" x14ac:dyDescent="0.25">
      <c r="A1156" s="6"/>
      <c r="B1156" s="27"/>
    </row>
    <row r="1157" spans="1:3" x14ac:dyDescent="0.25">
      <c r="A1157" s="6"/>
      <c r="B1157" s="27"/>
      <c r="C1157" t="str">
        <f>CONCATENATE("    ",B1150)</f>
        <v xml:space="preserve">    This variant is not associated with increased risk.</v>
      </c>
    </row>
    <row r="1158" spans="1:3" x14ac:dyDescent="0.25">
      <c r="A1158" s="6"/>
      <c r="B1158" s="27"/>
    </row>
    <row r="1159" spans="1:3" x14ac:dyDescent="0.25">
      <c r="A1159" s="5"/>
      <c r="B1159" s="27"/>
      <c r="C1159" t="s">
        <v>669</v>
      </c>
    </row>
    <row r="1160" spans="1:3" x14ac:dyDescent="0.25">
      <c r="A1160" s="5"/>
      <c r="B1160" s="27"/>
    </row>
    <row r="1161" spans="1:3" x14ac:dyDescent="0.25">
      <c r="A1161" s="5"/>
      <c r="B1161" s="27"/>
      <c r="C1161" t="str">
        <f>CONCATENATE( "    &lt;piechart percentage=",B1151," /&gt;")</f>
        <v xml:space="preserve">    &lt;piechart percentage=3.8 /&gt;</v>
      </c>
    </row>
    <row r="1162" spans="1:3" x14ac:dyDescent="0.25">
      <c r="A1162" s="5"/>
      <c r="B1162" s="27"/>
      <c r="C1162" t="str">
        <f>"  &lt;/Genotype&gt;"</f>
        <v xml:space="preserve">  &lt;/Genotype&gt;</v>
      </c>
    </row>
    <row r="1163" spans="1:3" x14ac:dyDescent="0.25">
      <c r="A1163" s="5" t="s">
        <v>45</v>
      </c>
      <c r="B1163" s="27" t="str">
        <f>CONCATENATE("Your ",B1115," gene has no variants. A normal gene is referred to as a ",CHAR(34),"wild-type",CHAR(34)," gene.")</f>
        <v>Your RECK gene has no variants. A normal gene is referred to as a "wild-type" gene.</v>
      </c>
      <c r="C1163" t="str">
        <f>CONCATENATE("  &lt;Genotype hgvs=",CHAR(34),B1135,B1137,";",B1137,CHAR(34)," name=",CHAR(34),B1123,CHAR(34),"&gt; ")</f>
        <v xml:space="preserve">  &lt;Genotype hgvs="NC_000009.11:g.[36091133=];[36091133=]" name="G36091133A"&gt; </v>
      </c>
    </row>
    <row r="1164" spans="1:3" x14ac:dyDescent="0.25">
      <c r="A1164" s="6" t="s">
        <v>46</v>
      </c>
      <c r="B1164" s="27" t="s">
        <v>147</v>
      </c>
      <c r="C1164" t="s">
        <v>13</v>
      </c>
    </row>
    <row r="1165" spans="1:3" x14ac:dyDescent="0.25">
      <c r="A1165" s="6" t="s">
        <v>42</v>
      </c>
      <c r="B1165" s="27">
        <v>83.1</v>
      </c>
      <c r="C1165" t="s">
        <v>667</v>
      </c>
    </row>
    <row r="1166" spans="1:3" x14ac:dyDescent="0.25">
      <c r="A1166" s="5"/>
      <c r="B1166" s="27"/>
    </row>
    <row r="1167" spans="1:3" x14ac:dyDescent="0.25">
      <c r="A1167" s="6"/>
      <c r="B1167" s="27"/>
      <c r="C1167" t="str">
        <f>CONCATENATE("    ",B1163)</f>
        <v xml:space="preserve">    Your RECK gene has no variants. A normal gene is referred to as a "wild-type" gene.</v>
      </c>
    </row>
    <row r="1168" spans="1:3" x14ac:dyDescent="0.25">
      <c r="A1168" s="6"/>
      <c r="B1168" s="27"/>
    </row>
    <row r="1169" spans="1:3" x14ac:dyDescent="0.25">
      <c r="A1169" s="6"/>
      <c r="B1169" s="27"/>
      <c r="C1169" t="s">
        <v>668</v>
      </c>
    </row>
    <row r="1170" spans="1:3" x14ac:dyDescent="0.25">
      <c r="A1170" s="6"/>
      <c r="B1170" s="27"/>
    </row>
    <row r="1171" spans="1:3" x14ac:dyDescent="0.25">
      <c r="A1171" s="6"/>
      <c r="B1171" s="27"/>
      <c r="C1171" t="str">
        <f>CONCATENATE("    ",B1164)</f>
        <v xml:space="preserve">    This variant is not associated with increased risk.</v>
      </c>
    </row>
    <row r="1172" spans="1:3" x14ac:dyDescent="0.25">
      <c r="A1172" s="5"/>
      <c r="B1172" s="27"/>
    </row>
    <row r="1173" spans="1:3" x14ac:dyDescent="0.25">
      <c r="A1173" s="5"/>
      <c r="B1173" s="27"/>
      <c r="C1173" t="s">
        <v>669</v>
      </c>
    </row>
    <row r="1174" spans="1:3" x14ac:dyDescent="0.25">
      <c r="A1174" s="5"/>
      <c r="B1174" s="27"/>
    </row>
    <row r="1175" spans="1:3" x14ac:dyDescent="0.25">
      <c r="A1175" s="5"/>
      <c r="B1175" s="27"/>
      <c r="C1175" t="str">
        <f>CONCATENATE( "    &lt;piechart percentage=",B1165," /&gt;")</f>
        <v xml:space="preserve">    &lt;piechart percentage=83.1 /&gt;</v>
      </c>
    </row>
    <row r="1176" spans="1:3" x14ac:dyDescent="0.25">
      <c r="A1176" s="5"/>
      <c r="B1176" s="27"/>
      <c r="C1176" t="str">
        <f>"  &lt;/Genotype&gt;"</f>
        <v xml:space="preserve">  &lt;/Genotype&gt;</v>
      </c>
    </row>
    <row r="1177" spans="1:3" x14ac:dyDescent="0.25">
      <c r="A1177" s="5"/>
      <c r="B1177" s="27"/>
      <c r="C1177" t="str">
        <f>C1127</f>
        <v>&lt;# T119856753C #&gt;</v>
      </c>
    </row>
    <row r="1178" spans="1:3" x14ac:dyDescent="0.25">
      <c r="A1178" s="5" t="s">
        <v>35</v>
      </c>
      <c r="B1178" s="1" t="s">
        <v>631</v>
      </c>
      <c r="C1178" t="str">
        <f>CONCATENATE("  &lt;Genotype hgvs=",CHAR(34),B1178,B1179,";",B1180,CHAR(34)," name=",CHAR(34),B1129,CHAR(34),"&gt; ")</f>
        <v xml:space="preserve">  &lt;Genotype hgvs="CM000671.2:g.[119856753T&gt;C];[119856753=]" name="T119856753C"&gt; </v>
      </c>
    </row>
    <row r="1179" spans="1:3" x14ac:dyDescent="0.25">
      <c r="A1179" s="5" t="s">
        <v>36</v>
      </c>
      <c r="B1179" s="27" t="s">
        <v>632</v>
      </c>
    </row>
    <row r="1180" spans="1:3" x14ac:dyDescent="0.25">
      <c r="A1180" s="5" t="s">
        <v>27</v>
      </c>
      <c r="B1180" s="27" t="s">
        <v>633</v>
      </c>
      <c r="C1180" t="s">
        <v>667</v>
      </c>
    </row>
    <row r="1181" spans="1:3" x14ac:dyDescent="0.25">
      <c r="A1181" s="5" t="s">
        <v>40</v>
      </c>
      <c r="B1181" s="27" t="str">
        <f>CONCATENATE("People with this variant have one copy of the ",B1132," variant. This substitution of a single nucleotide is known as a missense mutation.")</f>
        <v>People with this variant have one copy of the [T119856753C](https://www.ncbi.nlm.nih.gov/projects/SNP/snp_ref.cgi?rs=7849492) variant. This substitution of a single nucleotide is known as a missense mutation.</v>
      </c>
      <c r="C1181" t="s">
        <v>13</v>
      </c>
    </row>
    <row r="1182" spans="1:3" x14ac:dyDescent="0.25">
      <c r="A1182" s="6" t="s">
        <v>41</v>
      </c>
      <c r="B1182" s="27" t="s">
        <v>147</v>
      </c>
      <c r="C1182" t="str">
        <f>CONCATENATE("    ",B1181)</f>
        <v xml:space="preserve">    People with this variant have one copy of the [T119856753C](https://www.ncbi.nlm.nih.gov/projects/SNP/snp_ref.cgi?rs=7849492) variant. This substitution of a single nucleotide is known as a missense mutation.</v>
      </c>
    </row>
    <row r="1183" spans="1:3" x14ac:dyDescent="0.25">
      <c r="A1183" s="6" t="s">
        <v>42</v>
      </c>
      <c r="B1183" s="27">
        <v>8</v>
      </c>
    </row>
    <row r="1184" spans="1:3" x14ac:dyDescent="0.25">
      <c r="A1184" s="5"/>
      <c r="B1184" s="27"/>
      <c r="C1184" t="s">
        <v>668</v>
      </c>
    </row>
    <row r="1185" spans="1:3" x14ac:dyDescent="0.25">
      <c r="A1185" s="6"/>
      <c r="B1185" s="27"/>
    </row>
    <row r="1186" spans="1:3" x14ac:dyDescent="0.25">
      <c r="A1186" s="6"/>
      <c r="B1186" s="27"/>
      <c r="C1186" t="str">
        <f>CONCATENATE("    ",B1182)</f>
        <v xml:space="preserve">    This variant is not associated with increased risk.</v>
      </c>
    </row>
    <row r="1187" spans="1:3" x14ac:dyDescent="0.25">
      <c r="A1187" s="6"/>
      <c r="B1187" s="27"/>
    </row>
    <row r="1188" spans="1:3" x14ac:dyDescent="0.25">
      <c r="A1188" s="6"/>
      <c r="B1188" s="27"/>
      <c r="C1188" t="s">
        <v>669</v>
      </c>
    </row>
    <row r="1189" spans="1:3" x14ac:dyDescent="0.25">
      <c r="A1189" s="5"/>
      <c r="B1189" s="27"/>
    </row>
    <row r="1190" spans="1:3" x14ac:dyDescent="0.25">
      <c r="A1190" s="5"/>
      <c r="B1190" s="27"/>
      <c r="C1190" t="str">
        <f>CONCATENATE( "    &lt;piechart percentage=",B1183," /&gt;")</f>
        <v xml:space="preserve">    &lt;piechart percentage=8 /&gt;</v>
      </c>
    </row>
    <row r="1191" spans="1:3" x14ac:dyDescent="0.25">
      <c r="A1191" s="5"/>
      <c r="B1191" s="27"/>
      <c r="C1191" t="str">
        <f>"  &lt;/Genotype&gt;"</f>
        <v xml:space="preserve">  &lt;/Genotype&gt;</v>
      </c>
    </row>
    <row r="1192" spans="1:3" x14ac:dyDescent="0.25">
      <c r="A1192" s="5" t="s">
        <v>43</v>
      </c>
      <c r="B1192" s="27" t="str">
        <f>CONCATENATE("People with this variant have two copies of the ",B1132," variant. This substitution of a single nucleotide is known as a missense mutation.")</f>
        <v>People with this variant have two copies of the [T119856753C](https://www.ncbi.nlm.nih.gov/projects/SNP/snp_ref.cgi?rs=7849492) variant. This substitution of a single nucleotide is known as a missense mutation.</v>
      </c>
      <c r="C1192" t="str">
        <f>CONCATENATE("  &lt;Genotype hgvs=",CHAR(34),B1178,B1179,";",B1179,CHAR(34)," name=",CHAR(34),B1129,CHAR(34),"&gt; ")</f>
        <v xml:space="preserve">  &lt;Genotype hgvs="CM000671.2:g.[119856753T&gt;C];[119856753T&gt;C]" name="T119856753C"&gt; </v>
      </c>
    </row>
    <row r="1193" spans="1:3" x14ac:dyDescent="0.25">
      <c r="A1193" s="6" t="s">
        <v>44</v>
      </c>
      <c r="B1193" s="27" t="s">
        <v>147</v>
      </c>
      <c r="C1193" t="s">
        <v>13</v>
      </c>
    </row>
    <row r="1194" spans="1:3" x14ac:dyDescent="0.25">
      <c r="A1194" s="6" t="s">
        <v>42</v>
      </c>
      <c r="B1194" s="27">
        <v>2.2000000000000002</v>
      </c>
      <c r="C1194" t="s">
        <v>667</v>
      </c>
    </row>
    <row r="1195" spans="1:3" x14ac:dyDescent="0.25">
      <c r="A1195" s="6"/>
      <c r="B1195" s="27"/>
    </row>
    <row r="1196" spans="1:3" x14ac:dyDescent="0.25">
      <c r="A1196" s="5"/>
      <c r="B1196" s="27"/>
      <c r="C1196" t="str">
        <f>CONCATENATE("    ",B1192)</f>
        <v xml:space="preserve">    People with this variant have two copies of the [T119856753C](https://www.ncbi.nlm.nih.gov/projects/SNP/snp_ref.cgi?rs=7849492) variant. This substitution of a single nucleotide is known as a missense mutation.</v>
      </c>
    </row>
    <row r="1197" spans="1:3" x14ac:dyDescent="0.25">
      <c r="A1197" s="6"/>
      <c r="B1197" s="27"/>
    </row>
    <row r="1198" spans="1:3" x14ac:dyDescent="0.25">
      <c r="A1198" s="6"/>
      <c r="B1198" s="27"/>
      <c r="C1198" t="s">
        <v>668</v>
      </c>
    </row>
    <row r="1199" spans="1:3" x14ac:dyDescent="0.25">
      <c r="A1199" s="6"/>
      <c r="B1199" s="27"/>
    </row>
    <row r="1200" spans="1:3" x14ac:dyDescent="0.25">
      <c r="A1200" s="6"/>
      <c r="B1200" s="27"/>
      <c r="C1200" t="str">
        <f>CONCATENATE("    ",B1193)</f>
        <v xml:space="preserve">    This variant is not associated with increased risk.</v>
      </c>
    </row>
    <row r="1201" spans="1:3" x14ac:dyDescent="0.25">
      <c r="A1201" s="6"/>
      <c r="B1201" s="27"/>
    </row>
    <row r="1202" spans="1:3" x14ac:dyDescent="0.25">
      <c r="A1202" s="5"/>
      <c r="B1202" s="27"/>
      <c r="C1202" t="s">
        <v>669</v>
      </c>
    </row>
    <row r="1203" spans="1:3" x14ac:dyDescent="0.25">
      <c r="A1203" s="5"/>
      <c r="B1203" s="27"/>
    </row>
    <row r="1204" spans="1:3" x14ac:dyDescent="0.25">
      <c r="A1204" s="5"/>
      <c r="B1204" s="27"/>
      <c r="C1204" t="str">
        <f>CONCATENATE( "    &lt;piechart percentage=",B1194," /&gt;")</f>
        <v xml:space="preserve">    &lt;piechart percentage=2.2 /&gt;</v>
      </c>
    </row>
    <row r="1205" spans="1:3" x14ac:dyDescent="0.25">
      <c r="A1205" s="5"/>
      <c r="B1205" s="27"/>
      <c r="C1205" t="str">
        <f>"  &lt;/Genotype&gt;"</f>
        <v xml:space="preserve">  &lt;/Genotype&gt;</v>
      </c>
    </row>
    <row r="1206" spans="1:3" x14ac:dyDescent="0.25">
      <c r="A1206" s="5" t="s">
        <v>45</v>
      </c>
      <c r="B1206" s="27" t="str">
        <f>CONCATENATE("Your ",B1115," gene has no variants. A normal gene is referred to as a ",CHAR(34),"wild-type",CHAR(34)," gene.")</f>
        <v>Your RECK gene has no variants. A normal gene is referred to as a "wild-type" gene.</v>
      </c>
      <c r="C1206" t="str">
        <f>CONCATENATE("  &lt;Genotype hgvs=",CHAR(34),B1178,B1180,";",B1180,CHAR(34)," name=",CHAR(34),B1129,CHAR(34),"&gt; ")</f>
        <v xml:space="preserve">  &lt;Genotype hgvs="CM000671.2:g.[119856753=];[119856753=]" name="T119856753C"&gt; </v>
      </c>
    </row>
    <row r="1207" spans="1:3" x14ac:dyDescent="0.25">
      <c r="A1207" s="6" t="s">
        <v>46</v>
      </c>
      <c r="B1207" s="27" t="s">
        <v>191</v>
      </c>
      <c r="C1207" t="s">
        <v>13</v>
      </c>
    </row>
    <row r="1208" spans="1:3" x14ac:dyDescent="0.25">
      <c r="A1208" s="6" t="s">
        <v>42</v>
      </c>
      <c r="B1208" s="27">
        <v>89.8</v>
      </c>
      <c r="C1208" t="s">
        <v>667</v>
      </c>
    </row>
    <row r="1209" spans="1:3" x14ac:dyDescent="0.25">
      <c r="A1209" s="5"/>
      <c r="B1209" s="27"/>
    </row>
    <row r="1210" spans="1:3" x14ac:dyDescent="0.25">
      <c r="A1210" s="6"/>
      <c r="B1210" s="27"/>
      <c r="C1210" t="str">
        <f>CONCATENATE("    ",B1206)</f>
        <v xml:space="preserve">    Your RECK gene has no variants. A normal gene is referred to as a "wild-type" gene.</v>
      </c>
    </row>
    <row r="1211" spans="1:3" x14ac:dyDescent="0.25">
      <c r="A1211" s="6"/>
      <c r="B1211" s="27"/>
    </row>
    <row r="1212" spans="1:3" x14ac:dyDescent="0.25">
      <c r="A1212" s="6"/>
      <c r="B1212" s="27"/>
      <c r="C1212" t="s">
        <v>668</v>
      </c>
    </row>
    <row r="1213" spans="1:3" x14ac:dyDescent="0.25">
      <c r="A1213" s="6"/>
      <c r="B1213" s="27"/>
    </row>
    <row r="1214" spans="1:3" x14ac:dyDescent="0.25">
      <c r="A1214" s="6"/>
      <c r="B1214" s="27"/>
      <c r="C1214" t="str">
        <f>CONCATENATE("    ",B1207)</f>
        <v xml:space="preserve">    You are in the Moderate Loss of Function category. See below for more information.</v>
      </c>
    </row>
    <row r="1215" spans="1:3" x14ac:dyDescent="0.25">
      <c r="A1215" s="5"/>
      <c r="B1215" s="27"/>
    </row>
    <row r="1216" spans="1:3" x14ac:dyDescent="0.25">
      <c r="A1216" s="5"/>
      <c r="B1216" s="27"/>
      <c r="C1216" t="s">
        <v>669</v>
      </c>
    </row>
    <row r="1217" spans="1:3" x14ac:dyDescent="0.25">
      <c r="A1217" s="5"/>
      <c r="B1217" s="27"/>
    </row>
    <row r="1218" spans="1:3" x14ac:dyDescent="0.25">
      <c r="A1218" s="5"/>
      <c r="B1218" s="27"/>
      <c r="C1218" t="str">
        <f>CONCATENATE( "    &lt;piechart percentage=",B1208," /&gt;")</f>
        <v xml:space="preserve">    &lt;piechart percentage=89.8 /&gt;</v>
      </c>
    </row>
    <row r="1219" spans="1:3" x14ac:dyDescent="0.25">
      <c r="A1219" s="5"/>
      <c r="B1219" s="27"/>
      <c r="C1219" t="str">
        <f>"  &lt;/Genotype&gt;"</f>
        <v xml:space="preserve">  &lt;/Genotype&gt;</v>
      </c>
    </row>
    <row r="1220" spans="1:3" x14ac:dyDescent="0.25">
      <c r="A1220" s="5" t="s">
        <v>47</v>
      </c>
      <c r="B1220" s="27" t="str">
        <f>CONCATENATE("Your ",B1115," gene has an unknown variant.")</f>
        <v>Your RECK gene has an unknown variant.</v>
      </c>
      <c r="C1220" t="str">
        <f>CONCATENATE("  &lt;Genotype hgvs=",CHAR(34),"unknown",CHAR(34),"&gt; ")</f>
        <v xml:space="preserve">  &lt;Genotype hgvs="unknown"&gt; </v>
      </c>
    </row>
    <row r="1221" spans="1:3" x14ac:dyDescent="0.25">
      <c r="A1221" s="6" t="s">
        <v>47</v>
      </c>
      <c r="B1221" s="27" t="s">
        <v>149</v>
      </c>
      <c r="C1221" t="s">
        <v>13</v>
      </c>
    </row>
    <row r="1222" spans="1:3" x14ac:dyDescent="0.25">
      <c r="A1222" s="6" t="s">
        <v>42</v>
      </c>
      <c r="B1222" s="27"/>
      <c r="C1222" t="s">
        <v>667</v>
      </c>
    </row>
    <row r="1223" spans="1:3" x14ac:dyDescent="0.25">
      <c r="A1223" s="6"/>
      <c r="B1223" s="27"/>
    </row>
    <row r="1224" spans="1:3" x14ac:dyDescent="0.25">
      <c r="A1224" s="6"/>
      <c r="B1224" s="27"/>
      <c r="C1224" t="str">
        <f>CONCATENATE("    ",B1220)</f>
        <v xml:space="preserve">    Your RECK gene has an unknown variant.</v>
      </c>
    </row>
    <row r="1225" spans="1:3" x14ac:dyDescent="0.25">
      <c r="A1225" s="6"/>
      <c r="B1225" s="27"/>
    </row>
    <row r="1226" spans="1:3" x14ac:dyDescent="0.25">
      <c r="A1226" s="6"/>
      <c r="B1226" s="27"/>
      <c r="C1226" t="s">
        <v>668</v>
      </c>
    </row>
    <row r="1227" spans="1:3" x14ac:dyDescent="0.25">
      <c r="A1227" s="6"/>
      <c r="B1227" s="27"/>
    </row>
    <row r="1228" spans="1:3" x14ac:dyDescent="0.25">
      <c r="A1228" s="5"/>
      <c r="B1228" s="27"/>
      <c r="C1228" t="str">
        <f>CONCATENATE("    ",B1221)</f>
        <v xml:space="preserve">    The effect is unknown.</v>
      </c>
    </row>
    <row r="1229" spans="1:3" x14ac:dyDescent="0.25">
      <c r="A1229" s="6"/>
      <c r="B1229" s="27"/>
    </row>
    <row r="1230" spans="1:3" x14ac:dyDescent="0.25">
      <c r="A1230" s="5"/>
      <c r="B1230" s="27"/>
      <c r="C1230" t="s">
        <v>669</v>
      </c>
    </row>
    <row r="1231" spans="1:3" x14ac:dyDescent="0.25">
      <c r="A1231" s="5"/>
      <c r="B1231" s="27"/>
    </row>
    <row r="1232" spans="1:3" x14ac:dyDescent="0.25">
      <c r="A1232" s="5"/>
      <c r="B1232" s="27"/>
      <c r="C1232" t="str">
        <f>CONCATENATE( "    &lt;piechart percentage=",B1222," /&gt;")</f>
        <v xml:space="preserve">    &lt;piechart percentage= /&gt;</v>
      </c>
    </row>
    <row r="1233" spans="1:3" x14ac:dyDescent="0.25">
      <c r="A1233" s="5"/>
      <c r="B1233" s="27"/>
      <c r="C1233" t="str">
        <f>"  &lt;/Genotype&gt;"</f>
        <v xml:space="preserve">  &lt;/Genotype&gt;</v>
      </c>
    </row>
    <row r="1234" spans="1:3" x14ac:dyDescent="0.25">
      <c r="A1234" s="5" t="s">
        <v>45</v>
      </c>
      <c r="B1234" s="27" t="str">
        <f>CONCATENATE("Your ",B1115," gene has no variants. A normal gene is referred to as a ",CHAR(34),"wild-type",CHAR(34)," gene.")</f>
        <v>Your RECK gene has no variants. A normal gene is referred to as a "wild-type" gene.</v>
      </c>
      <c r="C1234" t="str">
        <f>CONCATENATE("  &lt;Genotype hgvs=",CHAR(34),"wild-type",CHAR(34),"&gt;")</f>
        <v xml:space="preserve">  &lt;Genotype hgvs="wild-type"&gt;</v>
      </c>
    </row>
    <row r="1235" spans="1:3" x14ac:dyDescent="0.25">
      <c r="A1235" s="6" t="s">
        <v>46</v>
      </c>
      <c r="B1235" s="27" t="s">
        <v>217</v>
      </c>
      <c r="C1235" t="s">
        <v>13</v>
      </c>
    </row>
    <row r="1236" spans="1:3" x14ac:dyDescent="0.25">
      <c r="A1236" s="6" t="s">
        <v>42</v>
      </c>
      <c r="B1236" s="27"/>
      <c r="C1236" t="s">
        <v>667</v>
      </c>
    </row>
    <row r="1237" spans="1:3" x14ac:dyDescent="0.25">
      <c r="A1237" s="6"/>
      <c r="B1237" s="27"/>
    </row>
    <row r="1238" spans="1:3" x14ac:dyDescent="0.25">
      <c r="A1238" s="6"/>
      <c r="B1238" s="27"/>
      <c r="C1238" t="str">
        <f>CONCATENATE("    ",B1234)</f>
        <v xml:space="preserve">    Your RECK gene has no variants. A normal gene is referred to as a "wild-type" gene.</v>
      </c>
    </row>
    <row r="1239" spans="1:3" x14ac:dyDescent="0.25">
      <c r="A1239" s="6"/>
      <c r="B1239" s="27"/>
    </row>
    <row r="1240" spans="1:3" x14ac:dyDescent="0.25">
      <c r="A1240" s="6"/>
      <c r="B1240" s="27"/>
      <c r="C1240" t="s">
        <v>668</v>
      </c>
    </row>
    <row r="1241" spans="1:3" x14ac:dyDescent="0.25">
      <c r="A1241" s="6"/>
      <c r="B1241" s="27"/>
    </row>
    <row r="1242" spans="1:3" x14ac:dyDescent="0.25">
      <c r="A1242" s="6"/>
      <c r="B1242" s="27"/>
      <c r="C1242" t="str">
        <f>CONCATENATE("    ",B1235)</f>
        <v xml:space="preserve">    Your variant is not associated with any loss of function.</v>
      </c>
    </row>
    <row r="1243" spans="1:3" x14ac:dyDescent="0.25">
      <c r="A1243" s="6"/>
      <c r="B1243" s="27"/>
    </row>
    <row r="1244" spans="1:3" x14ac:dyDescent="0.25">
      <c r="A1244" s="6"/>
      <c r="B1244" s="27"/>
      <c r="C1244" t="s">
        <v>669</v>
      </c>
    </row>
    <row r="1245" spans="1:3" x14ac:dyDescent="0.25">
      <c r="A1245" s="5"/>
      <c r="B1245" s="27"/>
    </row>
    <row r="1246" spans="1:3" x14ac:dyDescent="0.25">
      <c r="A1246" s="6"/>
      <c r="B1246" s="27"/>
      <c r="C1246" t="str">
        <f>CONCATENATE( "    &lt;piechart percentage=",B1236," /&gt;")</f>
        <v xml:space="preserve">    &lt;piechart percentage= /&gt;</v>
      </c>
    </row>
    <row r="1247" spans="1:3" x14ac:dyDescent="0.25">
      <c r="A1247" s="6"/>
      <c r="B1247" s="27"/>
      <c r="C1247" t="str">
        <f>"  &lt;/Genotype&gt;"</f>
        <v xml:space="preserve">  &lt;/Genotype&gt;</v>
      </c>
    </row>
    <row r="1248" spans="1:3" x14ac:dyDescent="0.25">
      <c r="A1248" s="6"/>
      <c r="B1248" s="27"/>
      <c r="C1248" t="str">
        <f>"&lt;/GeneAnalysis&gt;"</f>
        <v>&lt;/GeneAnalysis&gt;</v>
      </c>
    </row>
    <row r="1249" spans="1:14" s="33" customFormat="1" x14ac:dyDescent="0.25">
      <c r="A1249" s="31"/>
      <c r="B1249" s="32"/>
      <c r="J1249"/>
      <c r="K1249"/>
      <c r="L1249"/>
      <c r="M1249"/>
      <c r="N1249"/>
    </row>
    <row r="1250" spans="1:14" x14ac:dyDescent="0.25">
      <c r="A1250" s="6" t="s">
        <v>4</v>
      </c>
      <c r="B1250" s="27" t="s">
        <v>414</v>
      </c>
      <c r="C1250" t="str">
        <f>CONCATENATE("&lt;GeneAnalysis gene=",CHAR(34),B1250,CHAR(34)," interval=",CHAR(34),B1251,CHAR(34),"&gt; ")</f>
        <v xml:space="preserve">&lt;GeneAnalysis gene="SLC18A2" interval="NC_000010.11:g.117241073_117279430"&gt; </v>
      </c>
    </row>
    <row r="1251" spans="1:14" x14ac:dyDescent="0.25">
      <c r="A1251" s="6" t="s">
        <v>23</v>
      </c>
      <c r="B1251" s="27" t="s">
        <v>634</v>
      </c>
    </row>
    <row r="1252" spans="1:14" x14ac:dyDescent="0.25">
      <c r="A1252" s="6" t="s">
        <v>24</v>
      </c>
      <c r="B1252" s="27" t="s">
        <v>332</v>
      </c>
      <c r="C1252" t="str">
        <f>CONCATENATE("# What are some common mutations of ",B1250,"?")</f>
        <v># What are some common mutations of SLC18A2?</v>
      </c>
    </row>
    <row r="1253" spans="1:14" x14ac:dyDescent="0.25">
      <c r="A1253" s="6" t="s">
        <v>547</v>
      </c>
      <c r="B1253" s="27" t="s">
        <v>21</v>
      </c>
      <c r="C1253" t="s">
        <v>13</v>
      </c>
      <c r="G1253" s="59"/>
      <c r="H1253" s="60"/>
      <c r="I1253" s="50"/>
      <c r="J1253" s="50"/>
    </row>
    <row r="1254" spans="1:14" x14ac:dyDescent="0.25">
      <c r="B1254" s="27"/>
      <c r="C1254" t="str">
        <f>CONCATENATE("There are ",B1252," well-known variants in ",B1250,": ",B1261," and ",B1267,".")</f>
        <v>There are two well-known variants in SLC18A2: [C117278860T](https://www.ncbi.nlm.nih.gov/projects/SNP/snp_ref.cgi?rs=363236) and [C117259615T](https://www.ncbi.nlm.nih.gov/projects/SNP/snp_ref.cgi?rs=929493).</v>
      </c>
      <c r="G1254" s="65"/>
      <c r="H1254" s="66"/>
      <c r="I1254" s="71"/>
      <c r="J1254" s="71"/>
    </row>
    <row r="1255" spans="1:14" x14ac:dyDescent="0.25">
      <c r="B1255" s="27"/>
    </row>
    <row r="1256" spans="1:14" x14ac:dyDescent="0.25">
      <c r="A1256" s="6"/>
      <c r="B1256" s="27"/>
      <c r="C1256" t="str">
        <f>CONCATENATE("&lt;# ",B1258," #&gt;")</f>
        <v>&lt;# C117278860T #&gt;</v>
      </c>
    </row>
    <row r="1257" spans="1:14" x14ac:dyDescent="0.25">
      <c r="A1257" s="6" t="s">
        <v>25</v>
      </c>
      <c r="B1257" s="1" t="s">
        <v>416</v>
      </c>
      <c r="C1257" t="str">
        <f>CONCATENATE("  &lt;Variant hgvs=",CHAR(34),B1257,CHAR(34)," name=",CHAR(34),B1258,CHAR(34),"&gt; ")</f>
        <v xml:space="preserve">  &lt;Variant hgvs="NC_000010.11:g.117278860C&gt;T" name="C117278860T"&gt; </v>
      </c>
    </row>
    <row r="1258" spans="1:14" x14ac:dyDescent="0.25">
      <c r="A1258" s="5" t="s">
        <v>26</v>
      </c>
      <c r="B1258" s="30" t="s">
        <v>635</v>
      </c>
    </row>
    <row r="1259" spans="1:14" x14ac:dyDescent="0.25">
      <c r="A1259" s="5" t="s">
        <v>27</v>
      </c>
      <c r="B1259" s="27" t="s">
        <v>207</v>
      </c>
      <c r="C1259" t="str">
        <f>CONCATENATE("    This variant is a change at a specific point in the ",B1250," gene from ",B1259," to ",B1260,"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0" spans="1:14" x14ac:dyDescent="0.25">
      <c r="A1260" s="5" t="s">
        <v>28</v>
      </c>
      <c r="B1260" s="27" t="s">
        <v>33</v>
      </c>
      <c r="C1260" t="s">
        <v>13</v>
      </c>
    </row>
    <row r="1261" spans="1:14" x14ac:dyDescent="0.25">
      <c r="A1261" s="5" t="s">
        <v>36</v>
      </c>
      <c r="B1261" s="30" t="s">
        <v>636</v>
      </c>
      <c r="C1261" t="str">
        <f>"  &lt;/Variant&gt;"</f>
        <v xml:space="preserve">  &lt;/Variant&gt;</v>
      </c>
    </row>
    <row r="1262" spans="1:14" x14ac:dyDescent="0.25">
      <c r="B1262" s="27"/>
      <c r="C1262" t="str">
        <f>CONCATENATE("&lt;# ",B1264," #&gt;")</f>
        <v>&lt;# C117259615T #&gt;</v>
      </c>
    </row>
    <row r="1263" spans="1:14" x14ac:dyDescent="0.25">
      <c r="A1263" s="6" t="s">
        <v>25</v>
      </c>
      <c r="B1263" s="1" t="s">
        <v>419</v>
      </c>
      <c r="C1263" t="str">
        <f>CONCATENATE("  &lt;Variant hgvs=",CHAR(34),B1263,CHAR(34)," name=",CHAR(34),B1264,CHAR(34),"&gt; ")</f>
        <v xml:space="preserve">  &lt;Variant hgvs="NC_000010.11:g.117259615C&gt;T" name="C117259615T"&gt; </v>
      </c>
    </row>
    <row r="1264" spans="1:14" x14ac:dyDescent="0.25">
      <c r="A1264" s="5" t="s">
        <v>26</v>
      </c>
      <c r="B1264" s="30" t="s">
        <v>637</v>
      </c>
    </row>
    <row r="1265" spans="1:3" x14ac:dyDescent="0.25">
      <c r="A1265" s="5" t="s">
        <v>27</v>
      </c>
      <c r="B1265" s="27" t="s">
        <v>207</v>
      </c>
      <c r="C1265" t="str">
        <f>CONCATENATE("    This variant is a change at a specific point in the ",B1250," gene from ",B1265," to ",B1266,"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6" spans="1:3" x14ac:dyDescent="0.25">
      <c r="A1266" s="5" t="s">
        <v>28</v>
      </c>
      <c r="B1266" s="27" t="s">
        <v>33</v>
      </c>
    </row>
    <row r="1267" spans="1:3" x14ac:dyDescent="0.25">
      <c r="A1267" s="6" t="s">
        <v>36</v>
      </c>
      <c r="B1267" s="30" t="s">
        <v>638</v>
      </c>
      <c r="C1267" t="str">
        <f>"  &lt;/Variant&gt;"</f>
        <v xml:space="preserve">  &lt;/Variant&gt;</v>
      </c>
    </row>
    <row r="1268" spans="1:3" s="33" customFormat="1" x14ac:dyDescent="0.25">
      <c r="A1268" s="31"/>
      <c r="B1268" s="32"/>
    </row>
    <row r="1269" spans="1:3" s="33" customFormat="1" x14ac:dyDescent="0.25">
      <c r="A1269" s="31"/>
      <c r="B1269" s="32"/>
      <c r="C1269" t="str">
        <f>C1256</f>
        <v>&lt;# C117278860T #&gt;</v>
      </c>
    </row>
    <row r="1270" spans="1:3" x14ac:dyDescent="0.25">
      <c r="A1270" s="5" t="s">
        <v>35</v>
      </c>
      <c r="B1270" s="40" t="s">
        <v>564</v>
      </c>
      <c r="C1270" t="str">
        <f>CONCATENATE("  &lt;Genotype hgvs=",CHAR(34),B1270,B1271,";",B1272,CHAR(34)," name=",CHAR(34),B1258,CHAR(34),"&gt; ")</f>
        <v xml:space="preserve">  &lt;Genotype hgvs="NC_000010.11:g.[117278860C&gt;T];[117278860=]" name="C117278860T"&gt; </v>
      </c>
    </row>
    <row r="1271" spans="1:3" x14ac:dyDescent="0.25">
      <c r="A1271" s="5" t="s">
        <v>36</v>
      </c>
      <c r="B1271" s="27" t="s">
        <v>639</v>
      </c>
    </row>
    <row r="1272" spans="1:3" x14ac:dyDescent="0.25">
      <c r="A1272" s="5" t="s">
        <v>27</v>
      </c>
      <c r="B1272" s="27" t="s">
        <v>640</v>
      </c>
      <c r="C1272" t="s">
        <v>667</v>
      </c>
    </row>
    <row r="1273" spans="1:3" x14ac:dyDescent="0.25">
      <c r="A1273" s="5" t="s">
        <v>40</v>
      </c>
      <c r="B1273" s="27" t="str">
        <f>CONCATENATE("People with this variant have one copy of the ",B1261," variant. This substitution of a single nucleotide is known as a missense mutation.")</f>
        <v>People with this variant have one copy of the [C117278860T](https://www.ncbi.nlm.nih.gov/projects/SNP/snp_ref.cgi?rs=363236) variant. This substitution of a single nucleotide is known as a missense mutation.</v>
      </c>
      <c r="C1273" t="s">
        <v>13</v>
      </c>
    </row>
    <row r="1274" spans="1:3" x14ac:dyDescent="0.25">
      <c r="A1274" s="6" t="s">
        <v>41</v>
      </c>
      <c r="B1274" s="27" t="s">
        <v>149</v>
      </c>
      <c r="C1274" t="str">
        <f>CONCATENATE("    ",B1273)</f>
        <v xml:space="preserve">    People with this variant have one copy of the [C117278860T](https://www.ncbi.nlm.nih.gov/projects/SNP/snp_ref.cgi?rs=363236) variant. This substitution of a single nucleotide is known as a missense mutation.</v>
      </c>
    </row>
    <row r="1275" spans="1:3" x14ac:dyDescent="0.25">
      <c r="A1275" s="6" t="s">
        <v>42</v>
      </c>
      <c r="B1275" s="27">
        <v>42.7</v>
      </c>
    </row>
    <row r="1276" spans="1:3" x14ac:dyDescent="0.25">
      <c r="A1276" s="5"/>
      <c r="B1276" s="27"/>
      <c r="C1276" t="s">
        <v>668</v>
      </c>
    </row>
    <row r="1277" spans="1:3" x14ac:dyDescent="0.25">
      <c r="A1277" s="6"/>
      <c r="B1277" s="27"/>
    </row>
    <row r="1278" spans="1:3" x14ac:dyDescent="0.25">
      <c r="A1278" s="6"/>
      <c r="B1278" s="27"/>
      <c r="C1278" t="str">
        <f>CONCATENATE("    ",B1274)</f>
        <v xml:space="preserve">    The effect is unknown.</v>
      </c>
    </row>
    <row r="1279" spans="1:3" x14ac:dyDescent="0.25">
      <c r="A1279" s="6"/>
      <c r="B1279" s="27"/>
    </row>
    <row r="1280" spans="1:3" x14ac:dyDescent="0.25">
      <c r="A1280" s="6"/>
      <c r="B1280" s="27"/>
      <c r="C1280" t="s">
        <v>669</v>
      </c>
    </row>
    <row r="1281" spans="1:3" x14ac:dyDescent="0.25">
      <c r="A1281" s="5"/>
      <c r="B1281" s="27"/>
    </row>
    <row r="1282" spans="1:3" x14ac:dyDescent="0.25">
      <c r="A1282" s="5"/>
      <c r="B1282" s="27"/>
      <c r="C1282" t="str">
        <f>CONCATENATE( "    &lt;piechart percentage=",B1275," /&gt;")</f>
        <v xml:space="preserve">    &lt;piechart percentage=42.7 /&gt;</v>
      </c>
    </row>
    <row r="1283" spans="1:3" x14ac:dyDescent="0.25">
      <c r="A1283" s="5"/>
      <c r="B1283" s="27"/>
      <c r="C1283" t="str">
        <f>"  &lt;/Genotype&gt;"</f>
        <v xml:space="preserve">  &lt;/Genotype&gt;</v>
      </c>
    </row>
    <row r="1284" spans="1:3" x14ac:dyDescent="0.25">
      <c r="A1284" s="5" t="s">
        <v>43</v>
      </c>
      <c r="B1284" s="27" t="s">
        <v>345</v>
      </c>
      <c r="C1284" t="str">
        <f>CONCATENATE("  &lt;Genotype hgvs=",CHAR(34),B1270,B1271,";",B1271,CHAR(34)," name=",CHAR(34),B1258,CHAR(34),"&gt; ")</f>
        <v xml:space="preserve">  &lt;Genotype hgvs="NC_000010.11:g.[117278860C&gt;T];[117278860C&gt;T]" name="C117278860T"&gt; </v>
      </c>
    </row>
    <row r="1285" spans="1:3" x14ac:dyDescent="0.25">
      <c r="A1285" s="6" t="s">
        <v>44</v>
      </c>
      <c r="B1285" s="27" t="s">
        <v>149</v>
      </c>
      <c r="C1285" t="s">
        <v>13</v>
      </c>
    </row>
    <row r="1286" spans="1:3" x14ac:dyDescent="0.25">
      <c r="A1286" s="6" t="s">
        <v>42</v>
      </c>
      <c r="B1286" s="27">
        <v>20.2</v>
      </c>
      <c r="C1286" t="s">
        <v>667</v>
      </c>
    </row>
    <row r="1287" spans="1:3" x14ac:dyDescent="0.25">
      <c r="A1287" s="6"/>
      <c r="B1287" s="27"/>
    </row>
    <row r="1288" spans="1:3" x14ac:dyDescent="0.25">
      <c r="A1288" s="5"/>
      <c r="B1288" s="27"/>
      <c r="C1288" t="str">
        <f>CONCATENATE("    ",B1284)</f>
        <v xml:space="preserve">    People with this variant have two copies of the [C78606381T](https://www.ncbi.nlm.nih.gov/projects/SNP/snp_ref.cgi?rs=12914385) variant. This substitution of a single nucleotide is known as a missense mutation.
</v>
      </c>
    </row>
    <row r="1289" spans="1:3" x14ac:dyDescent="0.25">
      <c r="A1289" s="6"/>
      <c r="B1289" s="27"/>
    </row>
    <row r="1290" spans="1:3" x14ac:dyDescent="0.25">
      <c r="A1290" s="6"/>
      <c r="B1290" s="27"/>
      <c r="C1290" t="s">
        <v>668</v>
      </c>
    </row>
    <row r="1291" spans="1:3" x14ac:dyDescent="0.25">
      <c r="A1291" s="6"/>
      <c r="B1291" s="27"/>
    </row>
    <row r="1292" spans="1:3" x14ac:dyDescent="0.25">
      <c r="A1292" s="6"/>
      <c r="B1292" s="27"/>
      <c r="C1292" t="str">
        <f>CONCATENATE("    ",B1285)</f>
        <v xml:space="preserve">    The effect is unknown.</v>
      </c>
    </row>
    <row r="1293" spans="1:3" x14ac:dyDescent="0.25">
      <c r="A1293" s="6"/>
      <c r="B1293" s="27"/>
    </row>
    <row r="1294" spans="1:3" x14ac:dyDescent="0.25">
      <c r="A1294" s="5"/>
      <c r="B1294" s="27"/>
      <c r="C1294" t="s">
        <v>669</v>
      </c>
    </row>
    <row r="1295" spans="1:3" x14ac:dyDescent="0.25">
      <c r="A1295" s="5"/>
      <c r="B1295" s="27"/>
    </row>
    <row r="1296" spans="1:3" x14ac:dyDescent="0.25">
      <c r="A1296" s="5"/>
      <c r="B1296" s="27"/>
      <c r="C1296" t="str">
        <f>CONCATENATE( "    &lt;piechart percentage=",B1286," /&gt;")</f>
        <v xml:space="preserve">    &lt;piechart percentage=20.2 /&gt;</v>
      </c>
    </row>
    <row r="1297" spans="1:3" x14ac:dyDescent="0.25">
      <c r="A1297" s="5"/>
      <c r="B1297" s="27"/>
      <c r="C1297" t="str">
        <f>"  &lt;/Genotype&gt;"</f>
        <v xml:space="preserve">  &lt;/Genotype&gt;</v>
      </c>
    </row>
    <row r="1298" spans="1:3" x14ac:dyDescent="0.25">
      <c r="A1298" s="5" t="s">
        <v>45</v>
      </c>
      <c r="B1298" s="27" t="str">
        <f>CONCATENATE("Your ",B1250," gene has no variants. A normal gene is referred to as a ",CHAR(34),"wild-type",CHAR(34)," gene.")</f>
        <v>Your SLC18A2 gene has no variants. A normal gene is referred to as a "wild-type" gene.</v>
      </c>
      <c r="C1298" t="str">
        <f>CONCATENATE("  &lt;Genotype hgvs=",CHAR(34),B1270,B1272,";",B1272,CHAR(34)," name=",CHAR(34),B1258,CHAR(34),"&gt; ")</f>
        <v xml:space="preserve">  &lt;Genotype hgvs="NC_000010.11:g.[117278860=];[117278860=]" name="C117278860T"&gt; </v>
      </c>
    </row>
    <row r="1299" spans="1:3" x14ac:dyDescent="0.25">
      <c r="A1299" s="6" t="s">
        <v>46</v>
      </c>
      <c r="B1299" s="27" t="s">
        <v>147</v>
      </c>
      <c r="C1299" t="s">
        <v>13</v>
      </c>
    </row>
    <row r="1300" spans="1:3" x14ac:dyDescent="0.25">
      <c r="A1300" s="6" t="s">
        <v>42</v>
      </c>
      <c r="B1300" s="27">
        <v>37.1</v>
      </c>
      <c r="C1300" t="s">
        <v>667</v>
      </c>
    </row>
    <row r="1301" spans="1:3" x14ac:dyDescent="0.25">
      <c r="A1301" s="5"/>
      <c r="B1301" s="27"/>
    </row>
    <row r="1302" spans="1:3" x14ac:dyDescent="0.25">
      <c r="A1302" s="6"/>
      <c r="B1302" s="27"/>
      <c r="C1302" t="str">
        <f>CONCATENATE("    ",B1298)</f>
        <v xml:space="preserve">    Your SLC18A2 gene has no variants. A normal gene is referred to as a "wild-type" gene.</v>
      </c>
    </row>
    <row r="1303" spans="1:3" x14ac:dyDescent="0.25">
      <c r="A1303" s="6"/>
      <c r="B1303" s="27"/>
    </row>
    <row r="1304" spans="1:3" x14ac:dyDescent="0.25">
      <c r="A1304" s="6"/>
      <c r="B1304" s="27"/>
      <c r="C1304" t="s">
        <v>668</v>
      </c>
    </row>
    <row r="1305" spans="1:3" x14ac:dyDescent="0.25">
      <c r="A1305" s="6"/>
      <c r="B1305" s="27"/>
    </row>
    <row r="1306" spans="1:3" x14ac:dyDescent="0.25">
      <c r="A1306" s="6"/>
      <c r="B1306" s="27"/>
      <c r="C1306" t="str">
        <f>CONCATENATE("    ",B1299)</f>
        <v xml:space="preserve">    This variant is not associated with increased risk.</v>
      </c>
    </row>
    <row r="1307" spans="1:3" x14ac:dyDescent="0.25">
      <c r="A1307" s="5"/>
      <c r="B1307" s="27"/>
    </row>
    <row r="1308" spans="1:3" x14ac:dyDescent="0.25">
      <c r="A1308" s="5"/>
      <c r="B1308" s="27"/>
      <c r="C1308" t="s">
        <v>669</v>
      </c>
    </row>
    <row r="1309" spans="1:3" x14ac:dyDescent="0.25">
      <c r="A1309" s="5"/>
      <c r="B1309" s="27"/>
    </row>
    <row r="1310" spans="1:3" x14ac:dyDescent="0.25">
      <c r="A1310" s="5"/>
      <c r="B1310" s="27"/>
      <c r="C1310" t="str">
        <f>CONCATENATE( "    &lt;piechart percentage=",B1300," /&gt;")</f>
        <v xml:space="preserve">    &lt;piechart percentage=37.1 /&gt;</v>
      </c>
    </row>
    <row r="1311" spans="1:3" x14ac:dyDescent="0.25">
      <c r="A1311" s="5"/>
      <c r="B1311" s="27"/>
      <c r="C1311" t="str">
        <f>"  &lt;/Genotype&gt;"</f>
        <v xml:space="preserve">  &lt;/Genotype&gt;</v>
      </c>
    </row>
    <row r="1312" spans="1:3" x14ac:dyDescent="0.25">
      <c r="A1312" s="5"/>
      <c r="B1312" s="27"/>
      <c r="C1312" t="str">
        <f>C1262</f>
        <v>&lt;# C117259615T #&gt;</v>
      </c>
    </row>
    <row r="1313" spans="1:3" x14ac:dyDescent="0.25">
      <c r="A1313" s="5" t="s">
        <v>35</v>
      </c>
      <c r="B1313" s="1" t="s">
        <v>564</v>
      </c>
      <c r="C1313" t="str">
        <f>CONCATENATE("  &lt;Genotype hgvs=",CHAR(34),B1313,B1314,";",B1315,CHAR(34)," name=",CHAR(34),B1264,CHAR(34),"&gt; ")</f>
        <v xml:space="preserve">  &lt;Genotype hgvs="NC_000010.11:g.[117259615C&gt;T];[117259615=]" name="C117259615T"&gt; </v>
      </c>
    </row>
    <row r="1314" spans="1:3" x14ac:dyDescent="0.25">
      <c r="A1314" s="5" t="s">
        <v>36</v>
      </c>
      <c r="B1314" s="27" t="s">
        <v>641</v>
      </c>
    </row>
    <row r="1315" spans="1:3" x14ac:dyDescent="0.25">
      <c r="A1315" s="5" t="s">
        <v>27</v>
      </c>
      <c r="B1315" s="27" t="s">
        <v>642</v>
      </c>
      <c r="C1315" t="s">
        <v>667</v>
      </c>
    </row>
    <row r="1316" spans="1:3" x14ac:dyDescent="0.25">
      <c r="A1316" s="5" t="s">
        <v>40</v>
      </c>
      <c r="B1316" s="27" t="str">
        <f>CONCATENATE("People with this variant have one copy of the ",B1267," variant. This substitution of a single nucleotide is known as a missense mutation.")</f>
        <v>People with this variant have one copy of the [C117259615T](https://www.ncbi.nlm.nih.gov/projects/SNP/snp_ref.cgi?rs=929493) variant. This substitution of a single nucleotide is known as a missense mutation.</v>
      </c>
      <c r="C1316" t="s">
        <v>13</v>
      </c>
    </row>
    <row r="1317" spans="1:3" x14ac:dyDescent="0.25">
      <c r="A1317" s="6" t="s">
        <v>41</v>
      </c>
      <c r="B1317" s="27" t="s">
        <v>149</v>
      </c>
      <c r="C1317" t="str">
        <f>CONCATENATE("    ",B1316)</f>
        <v xml:space="preserve">    People with this variant have one copy of the [C117259615T](https://www.ncbi.nlm.nih.gov/projects/SNP/snp_ref.cgi?rs=929493) variant. This substitution of a single nucleotide is known as a missense mutation.</v>
      </c>
    </row>
    <row r="1318" spans="1:3" x14ac:dyDescent="0.25">
      <c r="A1318" s="6" t="s">
        <v>42</v>
      </c>
      <c r="B1318" s="27">
        <v>48.6</v>
      </c>
    </row>
    <row r="1319" spans="1:3" x14ac:dyDescent="0.25">
      <c r="A1319" s="5"/>
      <c r="B1319" s="27"/>
      <c r="C1319" t="s">
        <v>668</v>
      </c>
    </row>
    <row r="1320" spans="1:3" x14ac:dyDescent="0.25">
      <c r="A1320" s="6"/>
      <c r="B1320" s="27"/>
    </row>
    <row r="1321" spans="1:3" x14ac:dyDescent="0.25">
      <c r="A1321" s="6"/>
      <c r="B1321" s="27"/>
      <c r="C1321" t="str">
        <f>CONCATENATE("    ",B1317)</f>
        <v xml:space="preserve">    The effect is unknown.</v>
      </c>
    </row>
    <row r="1322" spans="1:3" x14ac:dyDescent="0.25">
      <c r="A1322" s="6"/>
      <c r="B1322" s="27"/>
    </row>
    <row r="1323" spans="1:3" x14ac:dyDescent="0.25">
      <c r="A1323" s="6"/>
      <c r="B1323" s="27"/>
      <c r="C1323" t="s">
        <v>669</v>
      </c>
    </row>
    <row r="1324" spans="1:3" x14ac:dyDescent="0.25">
      <c r="A1324" s="5"/>
      <c r="B1324" s="27"/>
    </row>
    <row r="1325" spans="1:3" x14ac:dyDescent="0.25">
      <c r="A1325" s="5"/>
      <c r="B1325" s="27"/>
      <c r="C1325" t="str">
        <f>CONCATENATE( "    &lt;piechart percentage=",B1318," /&gt;")</f>
        <v xml:space="preserve">    &lt;piechart percentage=48.6 /&gt;</v>
      </c>
    </row>
    <row r="1326" spans="1:3" x14ac:dyDescent="0.25">
      <c r="A1326" s="5"/>
      <c r="B1326" s="27"/>
      <c r="C1326" t="str">
        <f>"  &lt;/Genotype&gt;"</f>
        <v xml:space="preserve">  &lt;/Genotype&gt;</v>
      </c>
    </row>
    <row r="1327" spans="1:3" x14ac:dyDescent="0.25">
      <c r="A1327" s="5" t="s">
        <v>43</v>
      </c>
      <c r="B1327" s="27" t="str">
        <f>CONCATENATE("People with this variant have two copies of the ",B1267," variant. This substitution of a single nucleotide is known as a missense mutation.")</f>
        <v>People with this variant have two copies of the [C117259615T](https://www.ncbi.nlm.nih.gov/projects/SNP/snp_ref.cgi?rs=929493) variant. This substitution of a single nucleotide is known as a missense mutation.</v>
      </c>
      <c r="C1327" t="str">
        <f>CONCATENATE("  &lt;Genotype hgvs=",CHAR(34),B1313,B1314,";",B1314,CHAR(34)," name=",CHAR(34),B1264,CHAR(34),"&gt; ")</f>
        <v xml:space="preserve">  &lt;Genotype hgvs="NC_000010.11:g.[117259615C&gt;T];[117259615C&gt;T]" name="C117259615T"&gt; </v>
      </c>
    </row>
    <row r="1328" spans="1:3" x14ac:dyDescent="0.25">
      <c r="A1328" s="6" t="s">
        <v>44</v>
      </c>
      <c r="B1328" s="27" t="s">
        <v>149</v>
      </c>
      <c r="C1328" t="s">
        <v>13</v>
      </c>
    </row>
    <row r="1329" spans="1:3" x14ac:dyDescent="0.25">
      <c r="A1329" s="6" t="s">
        <v>42</v>
      </c>
      <c r="B1329" s="27">
        <v>29.5</v>
      </c>
      <c r="C1329" t="s">
        <v>667</v>
      </c>
    </row>
    <row r="1330" spans="1:3" x14ac:dyDescent="0.25">
      <c r="A1330" s="6"/>
      <c r="B1330" s="27"/>
    </row>
    <row r="1331" spans="1:3" x14ac:dyDescent="0.25">
      <c r="A1331" s="5"/>
      <c r="B1331" s="27"/>
      <c r="C1331" t="str">
        <f>CONCATENATE("    ",B1327)</f>
        <v xml:space="preserve">    People with this variant have two copies of the [C117259615T](https://www.ncbi.nlm.nih.gov/projects/SNP/snp_ref.cgi?rs=929493) variant. This substitution of a single nucleotide is known as a missense mutation.</v>
      </c>
    </row>
    <row r="1332" spans="1:3" x14ac:dyDescent="0.25">
      <c r="A1332" s="6"/>
      <c r="B1332" s="27"/>
    </row>
    <row r="1333" spans="1:3" x14ac:dyDescent="0.25">
      <c r="A1333" s="6"/>
      <c r="B1333" s="27"/>
      <c r="C1333" t="s">
        <v>668</v>
      </c>
    </row>
    <row r="1334" spans="1:3" x14ac:dyDescent="0.25">
      <c r="A1334" s="6"/>
      <c r="B1334" s="27"/>
    </row>
    <row r="1335" spans="1:3" x14ac:dyDescent="0.25">
      <c r="A1335" s="6"/>
      <c r="B1335" s="27"/>
      <c r="C1335" t="str">
        <f>CONCATENATE("    ",B1328)</f>
        <v xml:space="preserve">    The effect is unknown.</v>
      </c>
    </row>
    <row r="1336" spans="1:3" x14ac:dyDescent="0.25">
      <c r="A1336" s="6"/>
      <c r="B1336" s="27"/>
    </row>
    <row r="1337" spans="1:3" x14ac:dyDescent="0.25">
      <c r="A1337" s="5"/>
      <c r="B1337" s="27"/>
      <c r="C1337" t="s">
        <v>669</v>
      </c>
    </row>
    <row r="1338" spans="1:3" x14ac:dyDescent="0.25">
      <c r="A1338" s="5"/>
      <c r="B1338" s="27"/>
    </row>
    <row r="1339" spans="1:3" x14ac:dyDescent="0.25">
      <c r="A1339" s="5"/>
      <c r="B1339" s="27"/>
      <c r="C1339" t="str">
        <f>CONCATENATE( "    &lt;piechart percentage=",B1329," /&gt;")</f>
        <v xml:space="preserve">    &lt;piechart percentage=29.5 /&gt;</v>
      </c>
    </row>
    <row r="1340" spans="1:3" x14ac:dyDescent="0.25">
      <c r="A1340" s="5"/>
      <c r="B1340" s="27"/>
      <c r="C1340" t="str">
        <f>"  &lt;/Genotype&gt;"</f>
        <v xml:space="preserve">  &lt;/Genotype&gt;</v>
      </c>
    </row>
    <row r="1341" spans="1:3" x14ac:dyDescent="0.25">
      <c r="A1341" s="5" t="s">
        <v>45</v>
      </c>
      <c r="B1341" s="27" t="str">
        <f>CONCATENATE("Your ",B1250," gene has no variants. A normal gene is referred to as a ",CHAR(34),"wild-type",CHAR(34)," gene.")</f>
        <v>Your SLC18A2 gene has no variants. A normal gene is referred to as a "wild-type" gene.</v>
      </c>
      <c r="C1341" t="str">
        <f>CONCATENATE("  &lt;Genotype hgvs=",CHAR(34),B1313,B1315,";",B1315,CHAR(34)," name=",CHAR(34),B1264,CHAR(34),"&gt; ")</f>
        <v xml:space="preserve">  &lt;Genotype hgvs="NC_000010.11:g.[117259615=];[117259615=]" name="C117259615T"&gt; </v>
      </c>
    </row>
    <row r="1342" spans="1:3" x14ac:dyDescent="0.25">
      <c r="A1342" s="6" t="s">
        <v>46</v>
      </c>
      <c r="B1342" s="27" t="s">
        <v>217</v>
      </c>
      <c r="C1342" t="s">
        <v>13</v>
      </c>
    </row>
    <row r="1343" spans="1:3" x14ac:dyDescent="0.25">
      <c r="A1343" s="6" t="s">
        <v>42</v>
      </c>
      <c r="B1343" s="27">
        <v>21.9</v>
      </c>
      <c r="C1343" t="s">
        <v>667</v>
      </c>
    </row>
    <row r="1344" spans="1:3" x14ac:dyDescent="0.25">
      <c r="A1344" s="5"/>
      <c r="B1344" s="27"/>
    </row>
    <row r="1345" spans="1:3" x14ac:dyDescent="0.25">
      <c r="A1345" s="6"/>
      <c r="B1345" s="27"/>
      <c r="C1345" t="str">
        <f>CONCATENATE("    ",B1341)</f>
        <v xml:space="preserve">    Your SLC18A2 gene has no variants. A normal gene is referred to as a "wild-type" gene.</v>
      </c>
    </row>
    <row r="1346" spans="1:3" x14ac:dyDescent="0.25">
      <c r="A1346" s="6"/>
      <c r="B1346" s="27"/>
    </row>
    <row r="1347" spans="1:3" x14ac:dyDescent="0.25">
      <c r="A1347" s="6"/>
      <c r="B1347" s="27"/>
      <c r="C1347" t="s">
        <v>668</v>
      </c>
    </row>
    <row r="1348" spans="1:3" x14ac:dyDescent="0.25">
      <c r="A1348" s="6"/>
      <c r="B1348" s="27"/>
    </row>
    <row r="1349" spans="1:3" x14ac:dyDescent="0.25">
      <c r="A1349" s="6"/>
      <c r="B1349" s="27"/>
      <c r="C1349" t="str">
        <f>CONCATENATE("    ",B1342)</f>
        <v xml:space="preserve">    Your variant is not associated with any loss of function.</v>
      </c>
    </row>
    <row r="1350" spans="1:3" x14ac:dyDescent="0.25">
      <c r="A1350" s="5"/>
      <c r="B1350" s="27"/>
    </row>
    <row r="1351" spans="1:3" x14ac:dyDescent="0.25">
      <c r="A1351" s="5"/>
      <c r="B1351" s="27"/>
      <c r="C1351" t="s">
        <v>669</v>
      </c>
    </row>
    <row r="1352" spans="1:3" x14ac:dyDescent="0.25">
      <c r="A1352" s="5"/>
      <c r="B1352" s="27"/>
    </row>
    <row r="1353" spans="1:3" x14ac:dyDescent="0.25">
      <c r="A1353" s="5"/>
      <c r="B1353" s="27"/>
      <c r="C1353" t="str">
        <f>CONCATENATE( "    &lt;piechart percentage=",B1343," /&gt;")</f>
        <v xml:space="preserve">    &lt;piechart percentage=21.9 /&gt;</v>
      </c>
    </row>
    <row r="1354" spans="1:3" x14ac:dyDescent="0.25">
      <c r="A1354" s="5"/>
      <c r="B1354" s="27"/>
      <c r="C1354" t="str">
        <f>"  &lt;/Genotype&gt;"</f>
        <v xml:space="preserve">  &lt;/Genotype&gt;</v>
      </c>
    </row>
    <row r="1355" spans="1:3" x14ac:dyDescent="0.25">
      <c r="A1355" s="5" t="s">
        <v>47</v>
      </c>
      <c r="B1355" s="27" t="str">
        <f>CONCATENATE("Your ",B1250," gene has an unknown variant.")</f>
        <v>Your SLC18A2 gene has an unknown variant.</v>
      </c>
      <c r="C1355" t="str">
        <f>CONCATENATE("  &lt;Genotype hgvs=",CHAR(34),"unknown",CHAR(34),"&gt; ")</f>
        <v xml:space="preserve">  &lt;Genotype hgvs="unknown"&gt; </v>
      </c>
    </row>
    <row r="1356" spans="1:3" x14ac:dyDescent="0.25">
      <c r="A1356" s="6" t="s">
        <v>47</v>
      </c>
      <c r="B1356" s="27" t="s">
        <v>149</v>
      </c>
      <c r="C1356" t="s">
        <v>13</v>
      </c>
    </row>
    <row r="1357" spans="1:3" x14ac:dyDescent="0.25">
      <c r="A1357" s="6" t="s">
        <v>42</v>
      </c>
      <c r="B1357" s="27"/>
      <c r="C1357" t="s">
        <v>667</v>
      </c>
    </row>
    <row r="1358" spans="1:3" x14ac:dyDescent="0.25">
      <c r="A1358" s="6"/>
      <c r="B1358" s="27"/>
    </row>
    <row r="1359" spans="1:3" x14ac:dyDescent="0.25">
      <c r="A1359" s="6"/>
      <c r="B1359" s="27"/>
      <c r="C1359" t="str">
        <f>CONCATENATE("    ",B1355)</f>
        <v xml:space="preserve">    Your SLC18A2 gene has an unknown variant.</v>
      </c>
    </row>
    <row r="1360" spans="1:3" x14ac:dyDescent="0.25">
      <c r="A1360" s="6"/>
      <c r="B1360" s="27"/>
    </row>
    <row r="1361" spans="1:3" x14ac:dyDescent="0.25">
      <c r="A1361" s="6"/>
      <c r="B1361" s="27"/>
      <c r="C1361" t="s">
        <v>668</v>
      </c>
    </row>
    <row r="1362" spans="1:3" x14ac:dyDescent="0.25">
      <c r="A1362" s="6"/>
      <c r="B1362" s="27"/>
    </row>
    <row r="1363" spans="1:3" x14ac:dyDescent="0.25">
      <c r="A1363" s="5"/>
      <c r="B1363" s="27"/>
      <c r="C1363" t="str">
        <f>CONCATENATE("    ",B1356)</f>
        <v xml:space="preserve">    The effect is unknown.</v>
      </c>
    </row>
    <row r="1364" spans="1:3" x14ac:dyDescent="0.25">
      <c r="A1364" s="6"/>
      <c r="B1364" s="27"/>
    </row>
    <row r="1365" spans="1:3" x14ac:dyDescent="0.25">
      <c r="A1365" s="5"/>
      <c r="B1365" s="27"/>
      <c r="C1365" t="s">
        <v>669</v>
      </c>
    </row>
    <row r="1366" spans="1:3" x14ac:dyDescent="0.25">
      <c r="A1366" s="5"/>
      <c r="B1366" s="27"/>
    </row>
    <row r="1367" spans="1:3" x14ac:dyDescent="0.25">
      <c r="A1367" s="5"/>
      <c r="B1367" s="27"/>
      <c r="C1367" t="str">
        <f>CONCATENATE( "    &lt;piechart percentage=",B1357," /&gt;")</f>
        <v xml:space="preserve">    &lt;piechart percentage= /&gt;</v>
      </c>
    </row>
    <row r="1368" spans="1:3" x14ac:dyDescent="0.25">
      <c r="A1368" s="5"/>
      <c r="B1368" s="27"/>
      <c r="C1368" t="str">
        <f>"  &lt;/Genotype&gt;"</f>
        <v xml:space="preserve">  &lt;/Genotype&gt;</v>
      </c>
    </row>
    <row r="1369" spans="1:3" x14ac:dyDescent="0.25">
      <c r="A1369" s="5" t="s">
        <v>45</v>
      </c>
      <c r="B1369" s="27" t="str">
        <f>CONCATENATE("Your ",B1250," gene has no variants. A normal gene is referred to as a ",CHAR(34),"wild-type",CHAR(34)," gene.")</f>
        <v>Your SLC18A2 gene has no variants. A normal gene is referred to as a "wild-type" gene.</v>
      </c>
      <c r="C1369" t="str">
        <f>CONCATENATE("  &lt;Genotype hgvs=",CHAR(34),"wild-type",CHAR(34),"&gt;")</f>
        <v xml:space="preserve">  &lt;Genotype hgvs="wild-type"&gt;</v>
      </c>
    </row>
    <row r="1370" spans="1:3" x14ac:dyDescent="0.25">
      <c r="A1370" s="6" t="s">
        <v>46</v>
      </c>
      <c r="B1370" s="27" t="s">
        <v>217</v>
      </c>
      <c r="C1370" t="s">
        <v>13</v>
      </c>
    </row>
    <row r="1371" spans="1:3" x14ac:dyDescent="0.25">
      <c r="A1371" s="6" t="s">
        <v>42</v>
      </c>
      <c r="B1371" s="27"/>
      <c r="C1371" t="s">
        <v>667</v>
      </c>
    </row>
    <row r="1372" spans="1:3" x14ac:dyDescent="0.25">
      <c r="A1372" s="6"/>
      <c r="B1372" s="27"/>
    </row>
    <row r="1373" spans="1:3" x14ac:dyDescent="0.25">
      <c r="A1373" s="6"/>
      <c r="B1373" s="27"/>
      <c r="C1373" t="str">
        <f>CONCATENATE("    ",B1369)</f>
        <v xml:space="preserve">    Your SLC18A2 gene has no variants. A normal gene is referred to as a "wild-type" gene.</v>
      </c>
    </row>
    <row r="1374" spans="1:3" x14ac:dyDescent="0.25">
      <c r="A1374" s="6"/>
      <c r="B1374" s="27"/>
    </row>
    <row r="1375" spans="1:3" x14ac:dyDescent="0.25">
      <c r="A1375" s="6"/>
      <c r="B1375" s="27"/>
      <c r="C1375" t="s">
        <v>668</v>
      </c>
    </row>
    <row r="1376" spans="1:3" x14ac:dyDescent="0.25">
      <c r="A1376" s="6"/>
      <c r="B1376" s="27"/>
    </row>
    <row r="1377" spans="1:14" x14ac:dyDescent="0.25">
      <c r="A1377" s="6"/>
      <c r="B1377" s="27"/>
      <c r="C1377" t="str">
        <f>CONCATENATE("    ",B1370)</f>
        <v xml:space="preserve">    Your variant is not associated with any loss of function.</v>
      </c>
    </row>
    <row r="1378" spans="1:14" x14ac:dyDescent="0.25">
      <c r="A1378" s="6"/>
      <c r="B1378" s="27"/>
    </row>
    <row r="1379" spans="1:14" x14ac:dyDescent="0.25">
      <c r="A1379" s="6"/>
      <c r="B1379" s="27"/>
      <c r="C1379" t="s">
        <v>669</v>
      </c>
    </row>
    <row r="1380" spans="1:14" x14ac:dyDescent="0.25">
      <c r="A1380" s="5"/>
      <c r="B1380" s="27"/>
    </row>
    <row r="1381" spans="1:14" x14ac:dyDescent="0.25">
      <c r="A1381" s="6"/>
      <c r="B1381" s="27"/>
      <c r="C1381" t="str">
        <f>CONCATENATE( "    &lt;piechart percentage=",B1371," /&gt;")</f>
        <v xml:space="preserve">    &lt;piechart percentage= /&gt;</v>
      </c>
    </row>
    <row r="1382" spans="1:14" x14ac:dyDescent="0.25">
      <c r="A1382" s="6"/>
      <c r="B1382" s="27"/>
      <c r="C1382" t="str">
        <f>"  &lt;/Genotype&gt;"</f>
        <v xml:space="preserve">  &lt;/Genotype&gt;</v>
      </c>
    </row>
    <row r="1383" spans="1:14" x14ac:dyDescent="0.25">
      <c r="A1383" s="6"/>
      <c r="B1383" s="27"/>
      <c r="C1383" t="str">
        <f>"&lt;/GeneAnalysis&gt;"</f>
        <v>&lt;/GeneAnalysis&gt;</v>
      </c>
    </row>
    <row r="1384" spans="1:14" s="33" customFormat="1" x14ac:dyDescent="0.25">
      <c r="A1384" s="31"/>
      <c r="B1384" s="32"/>
      <c r="J1384"/>
      <c r="K1384"/>
      <c r="L1384"/>
      <c r="M1384"/>
      <c r="N1384"/>
    </row>
    <row r="1385" spans="1:14" x14ac:dyDescent="0.25">
      <c r="A1385" s="6" t="s">
        <v>4</v>
      </c>
      <c r="B1385" s="27" t="s">
        <v>426</v>
      </c>
      <c r="C1385" t="str">
        <f>CONCATENATE("&lt;GeneAnalysis gene=",CHAR(34),B1385,CHAR(34)," interval=",CHAR(34),B1386,CHAR(34),"&gt; ")</f>
        <v xml:space="preserve">&lt;GeneAnalysis gene="TH" interval="NC_000011.10:g.2163929_2174081"&gt; </v>
      </c>
    </row>
    <row r="1386" spans="1:14" x14ac:dyDescent="0.25">
      <c r="A1386" s="6" t="s">
        <v>23</v>
      </c>
      <c r="B1386" s="27" t="s">
        <v>643</v>
      </c>
    </row>
    <row r="1387" spans="1:14" x14ac:dyDescent="0.25">
      <c r="A1387" s="6" t="s">
        <v>24</v>
      </c>
      <c r="B1387" s="27" t="s">
        <v>332</v>
      </c>
      <c r="C1387" t="str">
        <f>CONCATENATE("# What are some common mutations of ",B1385,"?")</f>
        <v># What are some common mutations of TH?</v>
      </c>
    </row>
    <row r="1388" spans="1:14" x14ac:dyDescent="0.25">
      <c r="A1388" s="6"/>
      <c r="B1388" s="27"/>
      <c r="C1388" t="s">
        <v>13</v>
      </c>
      <c r="F1388" s="73"/>
      <c r="G1388" s="60"/>
      <c r="H1388" s="50"/>
      <c r="I1388" s="50"/>
    </row>
    <row r="1389" spans="1:14" x14ac:dyDescent="0.25">
      <c r="B1389" s="27"/>
      <c r="C1389" t="str">
        <f>CONCATENATE("There are ",B1387," well-known variants in ",B1385,": ",B1396," and ",B1402,".")</f>
        <v>There are two well-known variants in TH: [A216510G](https://www.ncbi.nlm.nih.gov/projects/SNP/snp_ref.cgi?rs=2070762) and [A2167955G](https://www.ncbi.nlm.nih.gov/projects/SNP/snp_ref.cgi?rs=4074905).</v>
      </c>
      <c r="F1389" s="73"/>
      <c r="G1389" s="60"/>
      <c r="H1389" s="50"/>
      <c r="I1389" s="50"/>
    </row>
    <row r="1390" spans="1:14" x14ac:dyDescent="0.25">
      <c r="B1390" s="27"/>
    </row>
    <row r="1391" spans="1:14" x14ac:dyDescent="0.25">
      <c r="A1391" s="6"/>
      <c r="B1391" s="27"/>
      <c r="C1391" t="str">
        <f>CONCATENATE("&lt;# ",B1393," #&gt;")</f>
        <v>&lt;# A216510G #&gt;</v>
      </c>
    </row>
    <row r="1392" spans="1:14" x14ac:dyDescent="0.25">
      <c r="A1392" s="6" t="s">
        <v>25</v>
      </c>
      <c r="B1392" s="1" t="s">
        <v>428</v>
      </c>
      <c r="C1392" t="str">
        <f>CONCATENATE("  &lt;Variant hgvs=",CHAR(34),B1392,CHAR(34)," name=",CHAR(34),B1393,CHAR(34),"&gt; ")</f>
        <v xml:space="preserve">  &lt;Variant hgvs="NC_000011.10:g.2165105A&gt;G" name="A216510G"&gt; </v>
      </c>
    </row>
    <row r="1393" spans="1:3" x14ac:dyDescent="0.25">
      <c r="A1393" s="5" t="s">
        <v>26</v>
      </c>
      <c r="B1393" s="30" t="s">
        <v>644</v>
      </c>
    </row>
    <row r="1394" spans="1:3" x14ac:dyDescent="0.25">
      <c r="A1394" s="5" t="s">
        <v>27</v>
      </c>
      <c r="B1394" s="27" t="s">
        <v>61</v>
      </c>
      <c r="C1394" t="str">
        <f>CONCATENATE("    This variant is a change at a specific point in the ",B1385," gene from ",B1394," to ",B1395," resulting in incorrect ",B1381," function. This substitution of a single nucleotide is known as a missense variant.")</f>
        <v xml:space="preserve">    This variant is a change at a specific point in the TH gene from adenine (A) to guanine (G) resulting in incorrect  function. This substitution of a single nucleotide is known as a missense variant.</v>
      </c>
    </row>
    <row r="1395" spans="1:3" x14ac:dyDescent="0.25">
      <c r="A1395" s="5" t="s">
        <v>28</v>
      </c>
      <c r="B1395" s="27" t="s">
        <v>34</v>
      </c>
      <c r="C1395" t="s">
        <v>13</v>
      </c>
    </row>
    <row r="1396" spans="1:3" x14ac:dyDescent="0.25">
      <c r="A1396" s="5" t="s">
        <v>36</v>
      </c>
      <c r="B1396" s="30" t="s">
        <v>645</v>
      </c>
      <c r="C1396" t="str">
        <f>"  &lt;/Variant&gt;"</f>
        <v xml:space="preserve">  &lt;/Variant&gt;</v>
      </c>
    </row>
    <row r="1397" spans="1:3" x14ac:dyDescent="0.25">
      <c r="B1397" s="27"/>
      <c r="C1397" t="str">
        <f>CONCATENATE("&lt;# ",B1399," #&gt;")</f>
        <v>&lt;# A2167955G #&gt;</v>
      </c>
    </row>
    <row r="1398" spans="1:3" x14ac:dyDescent="0.25">
      <c r="A1398" s="6" t="s">
        <v>25</v>
      </c>
      <c r="B1398" s="1" t="s">
        <v>431</v>
      </c>
      <c r="C1398" t="str">
        <f>CONCATENATE("  &lt;Variant hgvs=",CHAR(34),B1398,CHAR(34)," name=",CHAR(34),B1399,CHAR(34),"&gt; ")</f>
        <v xml:space="preserve">  &lt;Variant hgvs="NC_000011.10:g.2167955G&gt;A" name="A2167955G"&gt; </v>
      </c>
    </row>
    <row r="1399" spans="1:3" x14ac:dyDescent="0.25">
      <c r="A1399" s="5" t="s">
        <v>26</v>
      </c>
      <c r="B1399" s="30" t="s">
        <v>646</v>
      </c>
    </row>
    <row r="1400" spans="1:3" x14ac:dyDescent="0.25">
      <c r="A1400" s="5" t="s">
        <v>27</v>
      </c>
      <c r="B1400" s="27" t="s">
        <v>34</v>
      </c>
      <c r="C1400" t="str">
        <f>CONCATENATE("    This variant is a change at a specific point in the ",B1385," gene from ",B1400," to ",B1401," resulting in incorrect ",B1381," function. This substitution of a single nucleotide is known as a missense variant.")</f>
        <v xml:space="preserve">    This variant is a change at a specific point in the TH gene from guanine (G) to adenine (A) resulting in incorrect  function. This substitution of a single nucleotide is known as a missense variant.</v>
      </c>
    </row>
    <row r="1401" spans="1:3" x14ac:dyDescent="0.25">
      <c r="A1401" s="5" t="s">
        <v>28</v>
      </c>
      <c r="B1401" s="27" t="s">
        <v>61</v>
      </c>
    </row>
    <row r="1402" spans="1:3" x14ac:dyDescent="0.25">
      <c r="A1402" s="6" t="s">
        <v>36</v>
      </c>
      <c r="B1402" s="30" t="s">
        <v>647</v>
      </c>
      <c r="C1402" t="str">
        <f>"  &lt;/Variant&gt;"</f>
        <v xml:space="preserve">  &lt;/Variant&gt;</v>
      </c>
    </row>
    <row r="1403" spans="1:3" s="33" customFormat="1" x14ac:dyDescent="0.25">
      <c r="A1403" s="31"/>
      <c r="B1403" s="32"/>
    </row>
    <row r="1404" spans="1:3" s="33" customFormat="1" x14ac:dyDescent="0.25">
      <c r="A1404" s="31"/>
      <c r="B1404" s="32"/>
      <c r="C1404" t="str">
        <f>C1391</f>
        <v>&lt;# A216510G #&gt;</v>
      </c>
    </row>
    <row r="1405" spans="1:3" x14ac:dyDescent="0.25">
      <c r="A1405" s="5" t="s">
        <v>35</v>
      </c>
      <c r="B1405" s="40" t="s">
        <v>585</v>
      </c>
      <c r="C1405" t="str">
        <f>CONCATENATE("  &lt;Genotype hgvs=",CHAR(34),B1405,B1406,";",B1407,CHAR(34)," name=",CHAR(34),B1393,CHAR(34),"&gt; ")</f>
        <v xml:space="preserve">  &lt;Genotype hgvs="NC_000011.10:g.[2165105A&gt;G];[2165105=]" name="A216510G"&gt; </v>
      </c>
    </row>
    <row r="1406" spans="1:3" x14ac:dyDescent="0.25">
      <c r="A1406" s="5" t="s">
        <v>36</v>
      </c>
      <c r="B1406" s="27" t="s">
        <v>648</v>
      </c>
    </row>
    <row r="1407" spans="1:3" x14ac:dyDescent="0.25">
      <c r="A1407" s="5" t="s">
        <v>27</v>
      </c>
      <c r="B1407" s="27" t="s">
        <v>649</v>
      </c>
      <c r="C1407" t="s">
        <v>667</v>
      </c>
    </row>
    <row r="1408" spans="1:3" x14ac:dyDescent="0.25">
      <c r="A1408" s="5" t="s">
        <v>40</v>
      </c>
      <c r="B1408" s="27" t="str">
        <f>CONCATENATE("People with this variant have one copy of the ",B1396," variant. This substitution of a single nucleotide is known as a missense mutation.")</f>
        <v>People with this variant have one copy of the [A216510G](https://www.ncbi.nlm.nih.gov/projects/SNP/snp_ref.cgi?rs=2070762) variant. This substitution of a single nucleotide is known as a missense mutation.</v>
      </c>
      <c r="C1408" t="s">
        <v>13</v>
      </c>
    </row>
    <row r="1409" spans="1:3" x14ac:dyDescent="0.25">
      <c r="A1409" s="6" t="s">
        <v>41</v>
      </c>
      <c r="B1409" s="27" t="s">
        <v>149</v>
      </c>
      <c r="C1409" t="str">
        <f>CONCATENATE("    ",B1408)</f>
        <v xml:space="preserve">    People with this variant have one copy of the [A216510G](https://www.ncbi.nlm.nih.gov/projects/SNP/snp_ref.cgi?rs=2070762) variant. This substitution of a single nucleotide is known as a missense mutation.</v>
      </c>
    </row>
    <row r="1410" spans="1:3" x14ac:dyDescent="0.25">
      <c r="A1410" s="6" t="s">
        <v>42</v>
      </c>
      <c r="B1410" s="27">
        <v>48.8</v>
      </c>
    </row>
    <row r="1411" spans="1:3" x14ac:dyDescent="0.25">
      <c r="A1411" s="5"/>
      <c r="B1411" s="27"/>
      <c r="C1411" t="s">
        <v>668</v>
      </c>
    </row>
    <row r="1412" spans="1:3" x14ac:dyDescent="0.25">
      <c r="A1412" s="6"/>
      <c r="B1412" s="27"/>
    </row>
    <row r="1413" spans="1:3" x14ac:dyDescent="0.25">
      <c r="A1413" s="6"/>
      <c r="B1413" s="27"/>
      <c r="C1413" t="str">
        <f>CONCATENATE("    ",B1409)</f>
        <v xml:space="preserve">    The effect is unknown.</v>
      </c>
    </row>
    <row r="1414" spans="1:3" x14ac:dyDescent="0.25">
      <c r="A1414" s="6"/>
      <c r="B1414" s="27"/>
    </row>
    <row r="1415" spans="1:3" x14ac:dyDescent="0.25">
      <c r="A1415" s="6"/>
      <c r="B1415" s="27"/>
      <c r="C1415" t="s">
        <v>669</v>
      </c>
    </row>
    <row r="1416" spans="1:3" x14ac:dyDescent="0.25">
      <c r="A1416" s="5"/>
      <c r="B1416" s="27"/>
    </row>
    <row r="1417" spans="1:3" x14ac:dyDescent="0.25">
      <c r="A1417" s="5"/>
      <c r="B1417" s="27"/>
      <c r="C1417" t="str">
        <f>CONCATENATE( "    &lt;piechart percentage=",B1410," /&gt;")</f>
        <v xml:space="preserve">    &lt;piechart percentage=48.8 /&gt;</v>
      </c>
    </row>
    <row r="1418" spans="1:3" x14ac:dyDescent="0.25">
      <c r="A1418" s="5"/>
      <c r="B1418" s="27"/>
      <c r="C1418" t="str">
        <f>"  &lt;/Genotype&gt;"</f>
        <v xml:space="preserve">  &lt;/Genotype&gt;</v>
      </c>
    </row>
    <row r="1419" spans="1:3" x14ac:dyDescent="0.25">
      <c r="A1419" s="5" t="s">
        <v>43</v>
      </c>
      <c r="B1419" s="27" t="s">
        <v>345</v>
      </c>
      <c r="C1419" t="str">
        <f>CONCATENATE("  &lt;Genotype hgvs=",CHAR(34),B1405,B1406,";",B1406,CHAR(34)," name=",CHAR(34),B1393,CHAR(34),"&gt; ")</f>
        <v xml:space="preserve">  &lt;Genotype hgvs="NC_000011.10:g.[2165105A&gt;G];[2165105A&gt;G]" name="A216510G"&gt; </v>
      </c>
    </row>
    <row r="1420" spans="1:3" x14ac:dyDescent="0.25">
      <c r="A1420" s="6" t="s">
        <v>44</v>
      </c>
      <c r="B1420" s="27" t="s">
        <v>149</v>
      </c>
      <c r="C1420" t="s">
        <v>13</v>
      </c>
    </row>
    <row r="1421" spans="1:3" x14ac:dyDescent="0.25">
      <c r="A1421" s="6" t="s">
        <v>42</v>
      </c>
      <c r="B1421" s="27">
        <v>30.2</v>
      </c>
      <c r="C1421" t="s">
        <v>667</v>
      </c>
    </row>
    <row r="1422" spans="1:3" x14ac:dyDescent="0.25">
      <c r="A1422" s="6"/>
      <c r="B1422" s="27"/>
    </row>
    <row r="1423" spans="1:3" x14ac:dyDescent="0.25">
      <c r="A1423" s="5"/>
      <c r="B1423" s="27"/>
      <c r="C1423" t="str">
        <f>CONCATENATE("    ",B1419)</f>
        <v xml:space="preserve">    People with this variant have two copies of the [C78606381T](https://www.ncbi.nlm.nih.gov/projects/SNP/snp_ref.cgi?rs=12914385) variant. This substitution of a single nucleotide is known as a missense mutation.
</v>
      </c>
    </row>
    <row r="1424" spans="1:3" x14ac:dyDescent="0.25">
      <c r="A1424" s="6"/>
      <c r="B1424" s="27"/>
    </row>
    <row r="1425" spans="1:3" x14ac:dyDescent="0.25">
      <c r="A1425" s="6"/>
      <c r="B1425" s="27"/>
      <c r="C1425" t="s">
        <v>668</v>
      </c>
    </row>
    <row r="1426" spans="1:3" x14ac:dyDescent="0.25">
      <c r="A1426" s="6"/>
      <c r="B1426" s="27"/>
    </row>
    <row r="1427" spans="1:3" x14ac:dyDescent="0.25">
      <c r="A1427" s="6"/>
      <c r="B1427" s="27"/>
      <c r="C1427" t="str">
        <f>CONCATENATE("    ",B1420)</f>
        <v xml:space="preserve">    The effect is unknown.</v>
      </c>
    </row>
    <row r="1428" spans="1:3" x14ac:dyDescent="0.25">
      <c r="A1428" s="6"/>
      <c r="B1428" s="27"/>
    </row>
    <row r="1429" spans="1:3" x14ac:dyDescent="0.25">
      <c r="A1429" s="5"/>
      <c r="B1429" s="27"/>
      <c r="C1429" t="s">
        <v>669</v>
      </c>
    </row>
    <row r="1430" spans="1:3" x14ac:dyDescent="0.25">
      <c r="A1430" s="5"/>
      <c r="B1430" s="27"/>
    </row>
    <row r="1431" spans="1:3" x14ac:dyDescent="0.25">
      <c r="A1431" s="5"/>
      <c r="B1431" s="27"/>
      <c r="C1431" t="str">
        <f>CONCATENATE( "    &lt;piechart percentage=",B1421," /&gt;")</f>
        <v xml:space="preserve">    &lt;piechart percentage=30.2 /&gt;</v>
      </c>
    </row>
    <row r="1432" spans="1:3" x14ac:dyDescent="0.25">
      <c r="A1432" s="5"/>
      <c r="B1432" s="27"/>
      <c r="C1432" t="str">
        <f>"  &lt;/Genotype&gt;"</f>
        <v xml:space="preserve">  &lt;/Genotype&gt;</v>
      </c>
    </row>
    <row r="1433" spans="1:3" x14ac:dyDescent="0.25">
      <c r="A1433" s="5" t="s">
        <v>45</v>
      </c>
      <c r="B1433" s="27" t="str">
        <f>CONCATENATE("Your ",B1385," gene has no variants. A normal gene is referred to as a ",CHAR(34),"wild-type",CHAR(34)," gene.")</f>
        <v>Your TH gene has no variants. A normal gene is referred to as a "wild-type" gene.</v>
      </c>
      <c r="C1433" t="str">
        <f>CONCATENATE("  &lt;Genotype hgvs=",CHAR(34),B1405,B1407,";",B1407,CHAR(34)," name=",CHAR(34),B1393,CHAR(34),"&gt; ")</f>
        <v xml:space="preserve">  &lt;Genotype hgvs="NC_000011.10:g.[2165105=];[2165105=]" name="A216510G"&gt; </v>
      </c>
    </row>
    <row r="1434" spans="1:3" x14ac:dyDescent="0.25">
      <c r="A1434" s="6" t="s">
        <v>46</v>
      </c>
      <c r="B1434" s="27" t="s">
        <v>147</v>
      </c>
      <c r="C1434" t="s">
        <v>13</v>
      </c>
    </row>
    <row r="1435" spans="1:3" x14ac:dyDescent="0.25">
      <c r="A1435" s="6" t="s">
        <v>42</v>
      </c>
      <c r="B1435" s="27">
        <v>21.1</v>
      </c>
      <c r="C1435" t="s">
        <v>667</v>
      </c>
    </row>
    <row r="1436" spans="1:3" x14ac:dyDescent="0.25">
      <c r="A1436" s="5"/>
      <c r="B1436" s="27"/>
    </row>
    <row r="1437" spans="1:3" x14ac:dyDescent="0.25">
      <c r="A1437" s="6"/>
      <c r="B1437" s="27"/>
      <c r="C1437" t="str">
        <f>CONCATENATE("    ",B1433)</f>
        <v xml:space="preserve">    Your TH gene has no variants. A normal gene is referred to as a "wild-type" gene.</v>
      </c>
    </row>
    <row r="1438" spans="1:3" x14ac:dyDescent="0.25">
      <c r="A1438" s="6"/>
      <c r="B1438" s="27"/>
    </row>
    <row r="1439" spans="1:3" x14ac:dyDescent="0.25">
      <c r="A1439" s="6"/>
      <c r="B1439" s="27"/>
      <c r="C1439" t="s">
        <v>668</v>
      </c>
    </row>
    <row r="1440" spans="1:3" x14ac:dyDescent="0.25">
      <c r="A1440" s="6"/>
      <c r="B1440" s="27"/>
    </row>
    <row r="1441" spans="1:3" x14ac:dyDescent="0.25">
      <c r="A1441" s="6"/>
      <c r="B1441" s="27"/>
      <c r="C1441" t="str">
        <f>CONCATENATE("    ",B1434)</f>
        <v xml:space="preserve">    This variant is not associated with increased risk.</v>
      </c>
    </row>
    <row r="1442" spans="1:3" x14ac:dyDescent="0.25">
      <c r="A1442" s="5"/>
      <c r="B1442" s="27"/>
    </row>
    <row r="1443" spans="1:3" x14ac:dyDescent="0.25">
      <c r="A1443" s="5"/>
      <c r="B1443" s="27"/>
      <c r="C1443" t="s">
        <v>669</v>
      </c>
    </row>
    <row r="1444" spans="1:3" x14ac:dyDescent="0.25">
      <c r="A1444" s="5"/>
      <c r="B1444" s="27"/>
    </row>
    <row r="1445" spans="1:3" x14ac:dyDescent="0.25">
      <c r="A1445" s="5"/>
      <c r="B1445" s="27"/>
      <c r="C1445" t="str">
        <f>CONCATENATE( "    &lt;piechart percentage=",B1435," /&gt;")</f>
        <v xml:space="preserve">    &lt;piechart percentage=21.1 /&gt;</v>
      </c>
    </row>
    <row r="1446" spans="1:3" x14ac:dyDescent="0.25">
      <c r="A1446" s="5"/>
      <c r="B1446" s="27"/>
      <c r="C1446" t="str">
        <f>"  &lt;/Genotype&gt;"</f>
        <v xml:space="preserve">  &lt;/Genotype&gt;</v>
      </c>
    </row>
    <row r="1447" spans="1:3" x14ac:dyDescent="0.25">
      <c r="A1447" s="5"/>
      <c r="B1447" s="27"/>
      <c r="C1447" t="str">
        <f>C1397</f>
        <v>&lt;# A2167955G #&gt;</v>
      </c>
    </row>
    <row r="1448" spans="1:3" x14ac:dyDescent="0.25">
      <c r="A1448" s="5" t="s">
        <v>35</v>
      </c>
      <c r="B1448" s="1" t="s">
        <v>585</v>
      </c>
      <c r="C1448" t="str">
        <f>CONCATENATE("  &lt;Genotype hgvs=",CHAR(34),B1448,B1449,";",B1450,CHAR(34)," name=",CHAR(34),B1399,CHAR(34),"&gt; ")</f>
        <v xml:space="preserve">  &lt;Genotype hgvs="NC_000011.10:g.[2167955G&gt;A];[2167955=]" name="A2167955G"&gt; </v>
      </c>
    </row>
    <row r="1449" spans="1:3" x14ac:dyDescent="0.25">
      <c r="A1449" s="5" t="s">
        <v>36</v>
      </c>
      <c r="B1449" s="27" t="s">
        <v>650</v>
      </c>
    </row>
    <row r="1450" spans="1:3" x14ac:dyDescent="0.25">
      <c r="A1450" s="5" t="s">
        <v>27</v>
      </c>
      <c r="B1450" s="27" t="s">
        <v>651</v>
      </c>
      <c r="C1450" t="s">
        <v>667</v>
      </c>
    </row>
    <row r="1451" spans="1:3" x14ac:dyDescent="0.25">
      <c r="A1451" s="5" t="s">
        <v>40</v>
      </c>
      <c r="B1451" s="27" t="str">
        <f>CONCATENATE("People with this variant have one copy of the ",B1402," variant. This substitution of a single nucleotide is known as a missense mutation.")</f>
        <v>People with this variant have one copy of the [A2167955G](https://www.ncbi.nlm.nih.gov/projects/SNP/snp_ref.cgi?rs=4074905) variant. This substitution of a single nucleotide is known as a missense mutation.</v>
      </c>
      <c r="C1451" t="s">
        <v>13</v>
      </c>
    </row>
    <row r="1452" spans="1:3" x14ac:dyDescent="0.25">
      <c r="A1452" s="6" t="s">
        <v>41</v>
      </c>
      <c r="B1452" s="27" t="s">
        <v>149</v>
      </c>
      <c r="C1452" t="str">
        <f>CONCATENATE("    ",B1451)</f>
        <v xml:space="preserve">    People with this variant have one copy of the [A2167955G](https://www.ncbi.nlm.nih.gov/projects/SNP/snp_ref.cgi?rs=4074905) variant. This substitution of a single nucleotide is known as a missense mutation.</v>
      </c>
    </row>
    <row r="1453" spans="1:3" x14ac:dyDescent="0.25">
      <c r="A1453" s="6" t="s">
        <v>42</v>
      </c>
      <c r="B1453" s="27">
        <v>40.4</v>
      </c>
    </row>
    <row r="1454" spans="1:3" x14ac:dyDescent="0.25">
      <c r="A1454" s="5"/>
      <c r="B1454" s="27"/>
      <c r="C1454" t="s">
        <v>668</v>
      </c>
    </row>
    <row r="1455" spans="1:3" x14ac:dyDescent="0.25">
      <c r="A1455" s="6"/>
      <c r="B1455" s="27"/>
    </row>
    <row r="1456" spans="1:3" x14ac:dyDescent="0.25">
      <c r="A1456" s="6"/>
      <c r="B1456" s="27"/>
      <c r="C1456" t="str">
        <f>CONCATENATE("    ",B1452)</f>
        <v xml:space="preserve">    The effect is unknown.</v>
      </c>
    </row>
    <row r="1457" spans="1:3" x14ac:dyDescent="0.25">
      <c r="A1457" s="6"/>
      <c r="B1457" s="27"/>
    </row>
    <row r="1458" spans="1:3" x14ac:dyDescent="0.25">
      <c r="A1458" s="6"/>
      <c r="B1458" s="27"/>
      <c r="C1458" t="s">
        <v>669</v>
      </c>
    </row>
    <row r="1459" spans="1:3" x14ac:dyDescent="0.25">
      <c r="A1459" s="5"/>
      <c r="B1459" s="27"/>
    </row>
    <row r="1460" spans="1:3" x14ac:dyDescent="0.25">
      <c r="A1460" s="5"/>
      <c r="B1460" s="27"/>
      <c r="C1460" t="str">
        <f>CONCATENATE( "    &lt;piechart percentage=",B1453," /&gt;")</f>
        <v xml:space="preserve">    &lt;piechart percentage=40.4 /&gt;</v>
      </c>
    </row>
    <row r="1461" spans="1:3" x14ac:dyDescent="0.25">
      <c r="A1461" s="5"/>
      <c r="B1461" s="27"/>
      <c r="C1461" t="str">
        <f>"  &lt;/Genotype&gt;"</f>
        <v xml:space="preserve">  &lt;/Genotype&gt;</v>
      </c>
    </row>
    <row r="1462" spans="1:3" x14ac:dyDescent="0.25">
      <c r="A1462" s="5" t="s">
        <v>43</v>
      </c>
      <c r="B1462" s="27" t="str">
        <f>CONCATENATE("People with this variant have two copies of the ",B1402," variant. This substitution of a single nucleotide is known as a missense mutation.")</f>
        <v>People with this variant have two copies of the [A2167955G](https://www.ncbi.nlm.nih.gov/projects/SNP/snp_ref.cgi?rs=4074905) variant. This substitution of a single nucleotide is known as a missense mutation.</v>
      </c>
      <c r="C1462" t="str">
        <f>CONCATENATE("  &lt;Genotype hgvs=",CHAR(34),B1448,B1449,";",B1449,CHAR(34)," name=",CHAR(34),B1399,CHAR(34),"&gt; ")</f>
        <v xml:space="preserve">  &lt;Genotype hgvs="NC_000011.10:g.[2167955G&gt;A];[2167955G&gt;A]" name="A2167955G"&gt; </v>
      </c>
    </row>
    <row r="1463" spans="1:3" x14ac:dyDescent="0.25">
      <c r="A1463" s="6" t="s">
        <v>44</v>
      </c>
      <c r="B1463" s="27" t="s">
        <v>149</v>
      </c>
      <c r="C1463" t="s">
        <v>13</v>
      </c>
    </row>
    <row r="1464" spans="1:3" x14ac:dyDescent="0.25">
      <c r="A1464" s="6" t="s">
        <v>42</v>
      </c>
      <c r="B1464" s="27">
        <v>19.3</v>
      </c>
      <c r="C1464" t="s">
        <v>667</v>
      </c>
    </row>
    <row r="1465" spans="1:3" x14ac:dyDescent="0.25">
      <c r="A1465" s="6"/>
      <c r="B1465" s="27"/>
    </row>
    <row r="1466" spans="1:3" x14ac:dyDescent="0.25">
      <c r="A1466" s="5"/>
      <c r="B1466" s="27"/>
      <c r="C1466" t="str">
        <f>CONCATENATE("    ",B1462)</f>
        <v xml:space="preserve">    People with this variant have two copies of the [A2167955G](https://www.ncbi.nlm.nih.gov/projects/SNP/snp_ref.cgi?rs=4074905) variant. This substitution of a single nucleotide is known as a missense mutation.</v>
      </c>
    </row>
    <row r="1467" spans="1:3" x14ac:dyDescent="0.25">
      <c r="A1467" s="6"/>
      <c r="B1467" s="27"/>
    </row>
    <row r="1468" spans="1:3" x14ac:dyDescent="0.25">
      <c r="A1468" s="6"/>
      <c r="B1468" s="27"/>
      <c r="C1468" t="s">
        <v>668</v>
      </c>
    </row>
    <row r="1469" spans="1:3" x14ac:dyDescent="0.25">
      <c r="A1469" s="6"/>
      <c r="B1469" s="27"/>
    </row>
    <row r="1470" spans="1:3" x14ac:dyDescent="0.25">
      <c r="A1470" s="6"/>
      <c r="B1470" s="27"/>
      <c r="C1470" t="str">
        <f>CONCATENATE("    ",B1463)</f>
        <v xml:space="preserve">    The effect is unknown.</v>
      </c>
    </row>
    <row r="1471" spans="1:3" x14ac:dyDescent="0.25">
      <c r="A1471" s="6"/>
      <c r="B1471" s="27"/>
    </row>
    <row r="1472" spans="1:3" x14ac:dyDescent="0.25">
      <c r="A1472" s="5"/>
      <c r="B1472" s="27"/>
      <c r="C1472" t="s">
        <v>669</v>
      </c>
    </row>
    <row r="1473" spans="1:3" x14ac:dyDescent="0.25">
      <c r="A1473" s="5"/>
      <c r="B1473" s="27"/>
    </row>
    <row r="1474" spans="1:3" x14ac:dyDescent="0.25">
      <c r="A1474" s="5"/>
      <c r="B1474" s="27"/>
      <c r="C1474" t="str">
        <f>CONCATENATE( "    &lt;piechart percentage=",B1464," /&gt;")</f>
        <v xml:space="preserve">    &lt;piechart percentage=19.3 /&gt;</v>
      </c>
    </row>
    <row r="1475" spans="1:3" x14ac:dyDescent="0.25">
      <c r="A1475" s="5"/>
      <c r="B1475" s="27"/>
      <c r="C1475" t="str">
        <f>"  &lt;/Genotype&gt;"</f>
        <v xml:space="preserve">  &lt;/Genotype&gt;</v>
      </c>
    </row>
    <row r="1476" spans="1:3" x14ac:dyDescent="0.25">
      <c r="A1476" s="5" t="s">
        <v>45</v>
      </c>
      <c r="B1476" s="27" t="str">
        <f>CONCATENATE("Your ",B1385," gene has no variants. A normal gene is referred to as a ",CHAR(34),"wild-type",CHAR(34)," gene.")</f>
        <v>Your TH gene has no variants. A normal gene is referred to as a "wild-type" gene.</v>
      </c>
      <c r="C1476" t="str">
        <f>CONCATENATE("  &lt;Genotype hgvs=",CHAR(34),B1448,B1450,";",B1450,CHAR(34)," name=",CHAR(34),B1399,CHAR(34),"&gt; ")</f>
        <v xml:space="preserve">  &lt;Genotype hgvs="NC_000011.10:g.[2167955=];[2167955=]" name="A2167955G"&gt; </v>
      </c>
    </row>
    <row r="1477" spans="1:3" x14ac:dyDescent="0.25">
      <c r="A1477" s="6" t="s">
        <v>46</v>
      </c>
      <c r="B1477" s="27" t="s">
        <v>147</v>
      </c>
      <c r="C1477" t="s">
        <v>13</v>
      </c>
    </row>
    <row r="1478" spans="1:3" x14ac:dyDescent="0.25">
      <c r="A1478" s="6" t="s">
        <v>42</v>
      </c>
      <c r="B1478" s="27">
        <v>40.299999999999997</v>
      </c>
      <c r="C1478" t="s">
        <v>667</v>
      </c>
    </row>
    <row r="1479" spans="1:3" x14ac:dyDescent="0.25">
      <c r="A1479" s="5"/>
      <c r="B1479" s="27"/>
    </row>
    <row r="1480" spans="1:3" x14ac:dyDescent="0.25">
      <c r="A1480" s="6"/>
      <c r="B1480" s="27"/>
      <c r="C1480" t="str">
        <f>CONCATENATE("    ",B1476)</f>
        <v xml:space="preserve">    Your TH gene has no variants. A normal gene is referred to as a "wild-type" gene.</v>
      </c>
    </row>
    <row r="1481" spans="1:3" x14ac:dyDescent="0.25">
      <c r="A1481" s="6"/>
      <c r="B1481" s="27"/>
    </row>
    <row r="1482" spans="1:3" x14ac:dyDescent="0.25">
      <c r="A1482" s="6"/>
      <c r="B1482" s="27"/>
      <c r="C1482" t="s">
        <v>668</v>
      </c>
    </row>
    <row r="1483" spans="1:3" x14ac:dyDescent="0.25">
      <c r="A1483" s="6"/>
      <c r="B1483" s="27"/>
    </row>
    <row r="1484" spans="1:3" x14ac:dyDescent="0.25">
      <c r="A1484" s="6"/>
      <c r="B1484" s="27"/>
      <c r="C1484" t="str">
        <f>CONCATENATE("    ",B1477)</f>
        <v xml:space="preserve">    This variant is not associated with increased risk.</v>
      </c>
    </row>
    <row r="1485" spans="1:3" x14ac:dyDescent="0.25">
      <c r="A1485" s="5"/>
      <c r="B1485" s="27"/>
    </row>
    <row r="1486" spans="1:3" x14ac:dyDescent="0.25">
      <c r="A1486" s="5"/>
      <c r="B1486" s="27"/>
      <c r="C1486" t="s">
        <v>669</v>
      </c>
    </row>
    <row r="1487" spans="1:3" x14ac:dyDescent="0.25">
      <c r="A1487" s="5"/>
      <c r="B1487" s="27"/>
    </row>
    <row r="1488" spans="1:3" x14ac:dyDescent="0.25">
      <c r="A1488" s="5"/>
      <c r="B1488" s="27"/>
      <c r="C1488" t="str">
        <f>CONCATENATE( "    &lt;piechart percentage=",B1478," /&gt;")</f>
        <v xml:space="preserve">    &lt;piechart percentage=40.3 /&gt;</v>
      </c>
    </row>
    <row r="1489" spans="1:3" x14ac:dyDescent="0.25">
      <c r="A1489" s="5"/>
      <c r="B1489" s="27"/>
      <c r="C1489" t="str">
        <f>"  &lt;/Genotype&gt;"</f>
        <v xml:space="preserve">  &lt;/Genotype&gt;</v>
      </c>
    </row>
    <row r="1490" spans="1:3" x14ac:dyDescent="0.25">
      <c r="A1490" s="5" t="s">
        <v>47</v>
      </c>
      <c r="B1490" s="27" t="str">
        <f>CONCATENATE("Your ",B1385," gene has an unknown variant.")</f>
        <v>Your TH gene has an unknown variant.</v>
      </c>
      <c r="C1490" t="str">
        <f>CONCATENATE("  &lt;Genotype hgvs=",CHAR(34),"unknown",CHAR(34),"&gt; ")</f>
        <v xml:space="preserve">  &lt;Genotype hgvs="unknown"&gt; </v>
      </c>
    </row>
    <row r="1491" spans="1:3" x14ac:dyDescent="0.25">
      <c r="A1491" s="6" t="s">
        <v>47</v>
      </c>
      <c r="B1491" s="27" t="s">
        <v>149</v>
      </c>
      <c r="C1491" t="s">
        <v>13</v>
      </c>
    </row>
    <row r="1492" spans="1:3" x14ac:dyDescent="0.25">
      <c r="A1492" s="6" t="s">
        <v>42</v>
      </c>
      <c r="B1492" s="27"/>
      <c r="C1492" t="s">
        <v>667</v>
      </c>
    </row>
    <row r="1493" spans="1:3" x14ac:dyDescent="0.25">
      <c r="A1493" s="6"/>
      <c r="B1493" s="27"/>
    </row>
    <row r="1494" spans="1:3" x14ac:dyDescent="0.25">
      <c r="A1494" s="6"/>
      <c r="B1494" s="27"/>
      <c r="C1494" t="str">
        <f>CONCATENATE("    ",B1490)</f>
        <v xml:space="preserve">    Your TH gene has an unknown variant.</v>
      </c>
    </row>
    <row r="1495" spans="1:3" x14ac:dyDescent="0.25">
      <c r="A1495" s="6"/>
      <c r="B1495" s="27"/>
    </row>
    <row r="1496" spans="1:3" x14ac:dyDescent="0.25">
      <c r="A1496" s="6"/>
      <c r="B1496" s="27"/>
      <c r="C1496" t="s">
        <v>668</v>
      </c>
    </row>
    <row r="1497" spans="1:3" x14ac:dyDescent="0.25">
      <c r="A1497" s="6"/>
      <c r="B1497" s="27"/>
    </row>
    <row r="1498" spans="1:3" x14ac:dyDescent="0.25">
      <c r="A1498" s="5"/>
      <c r="B1498" s="27"/>
      <c r="C1498" t="str">
        <f>CONCATENATE("    ",B1491)</f>
        <v xml:space="preserve">    The effect is unknown.</v>
      </c>
    </row>
    <row r="1499" spans="1:3" x14ac:dyDescent="0.25">
      <c r="A1499" s="6"/>
      <c r="B1499" s="27"/>
    </row>
    <row r="1500" spans="1:3" x14ac:dyDescent="0.25">
      <c r="A1500" s="5"/>
      <c r="B1500" s="27"/>
      <c r="C1500" t="s">
        <v>669</v>
      </c>
    </row>
    <row r="1501" spans="1:3" x14ac:dyDescent="0.25">
      <c r="A1501" s="5"/>
      <c r="B1501" s="27"/>
    </row>
    <row r="1502" spans="1:3" x14ac:dyDescent="0.25">
      <c r="A1502" s="5"/>
      <c r="B1502" s="27"/>
      <c r="C1502" t="str">
        <f>CONCATENATE( "    &lt;piechart percentage=",B1492," /&gt;")</f>
        <v xml:space="preserve">    &lt;piechart percentage= /&gt;</v>
      </c>
    </row>
    <row r="1503" spans="1:3" x14ac:dyDescent="0.25">
      <c r="A1503" s="5"/>
      <c r="B1503" s="27"/>
      <c r="C1503" t="str">
        <f>"  &lt;/Genotype&gt;"</f>
        <v xml:space="preserve">  &lt;/Genotype&gt;</v>
      </c>
    </row>
    <row r="1504" spans="1:3" x14ac:dyDescent="0.25">
      <c r="A1504" s="5" t="s">
        <v>45</v>
      </c>
      <c r="B1504" s="27" t="str">
        <f>CONCATENATE("Your ",B1385," gene has no variants. A normal gene is referred to as a ",CHAR(34),"wild-type",CHAR(34)," gene.")</f>
        <v>Your TH gene has no variants. A normal gene is referred to as a "wild-type" gene.</v>
      </c>
      <c r="C1504" t="str">
        <f>CONCATENATE("  &lt;Genotype hgvs=",CHAR(34),"wild-type",CHAR(34),"&gt;")</f>
        <v xml:space="preserve">  &lt;Genotype hgvs="wild-type"&gt;</v>
      </c>
    </row>
    <row r="1505" spans="1:14" x14ac:dyDescent="0.25">
      <c r="A1505" s="6" t="s">
        <v>46</v>
      </c>
      <c r="B1505" s="27" t="s">
        <v>217</v>
      </c>
      <c r="C1505" t="s">
        <v>13</v>
      </c>
    </row>
    <row r="1506" spans="1:14" x14ac:dyDescent="0.25">
      <c r="A1506" s="6" t="s">
        <v>42</v>
      </c>
      <c r="B1506" s="27"/>
      <c r="C1506" t="s">
        <v>667</v>
      </c>
    </row>
    <row r="1507" spans="1:14" x14ac:dyDescent="0.25">
      <c r="A1507" s="6"/>
      <c r="B1507" s="27"/>
    </row>
    <row r="1508" spans="1:14" x14ac:dyDescent="0.25">
      <c r="A1508" s="6"/>
      <c r="B1508" s="27"/>
      <c r="C1508" t="str">
        <f>CONCATENATE("    ",B1504)</f>
        <v xml:space="preserve">    Your TH gene has no variants. A normal gene is referred to as a "wild-type" gene.</v>
      </c>
    </row>
    <row r="1509" spans="1:14" x14ac:dyDescent="0.25">
      <c r="A1509" s="6"/>
      <c r="B1509" s="27"/>
    </row>
    <row r="1510" spans="1:14" x14ac:dyDescent="0.25">
      <c r="A1510" s="6"/>
      <c r="B1510" s="27"/>
      <c r="C1510" t="s">
        <v>668</v>
      </c>
    </row>
    <row r="1511" spans="1:14" x14ac:dyDescent="0.25">
      <c r="A1511" s="6"/>
      <c r="B1511" s="27"/>
    </row>
    <row r="1512" spans="1:14" x14ac:dyDescent="0.25">
      <c r="A1512" s="6"/>
      <c r="B1512" s="27"/>
      <c r="C1512" t="str">
        <f>CONCATENATE("    ",B1505)</f>
        <v xml:space="preserve">    Your variant is not associated with any loss of function.</v>
      </c>
    </row>
    <row r="1513" spans="1:14" x14ac:dyDescent="0.25">
      <c r="A1513" s="6"/>
      <c r="B1513" s="27"/>
    </row>
    <row r="1514" spans="1:14" x14ac:dyDescent="0.25">
      <c r="A1514" s="6"/>
      <c r="B1514" s="27"/>
      <c r="C1514" t="s">
        <v>669</v>
      </c>
    </row>
    <row r="1515" spans="1:14" x14ac:dyDescent="0.25">
      <c r="A1515" s="5"/>
      <c r="B1515" s="27"/>
    </row>
    <row r="1516" spans="1:14" x14ac:dyDescent="0.25">
      <c r="A1516" s="6"/>
      <c r="B1516" s="27"/>
      <c r="C1516" t="str">
        <f>CONCATENATE( "    &lt;piechart percentage=",B1506," /&gt;")</f>
        <v xml:space="preserve">    &lt;piechart percentage= /&gt;</v>
      </c>
    </row>
    <row r="1517" spans="1:14" x14ac:dyDescent="0.25">
      <c r="A1517" s="6"/>
      <c r="B1517" s="27"/>
      <c r="C1517" t="str">
        <f>"  &lt;/Genotype&gt;"</f>
        <v xml:space="preserve">  &lt;/Genotype&gt;</v>
      </c>
    </row>
    <row r="1518" spans="1:14" x14ac:dyDescent="0.25">
      <c r="A1518" s="6"/>
      <c r="B1518" s="27"/>
      <c r="C1518" t="str">
        <f>"&lt;/GeneAnalysis&gt;"</f>
        <v>&lt;/GeneAnalysis&gt;</v>
      </c>
    </row>
    <row r="1519" spans="1:14" s="33" customFormat="1" x14ac:dyDescent="0.25">
      <c r="A1519" s="31"/>
      <c r="B1519" s="32"/>
      <c r="J1519"/>
      <c r="K1519"/>
      <c r="L1519"/>
      <c r="M1519"/>
      <c r="N1519"/>
    </row>
    <row r="1520" spans="1:14" x14ac:dyDescent="0.25">
      <c r="A1520" s="6" t="s">
        <v>4</v>
      </c>
      <c r="B1520" s="27" t="s">
        <v>91</v>
      </c>
      <c r="C1520" t="str">
        <f>CONCATENATE("&lt;GeneAnalysis gene=",CHAR(34),B1520,CHAR(34)," interval=",CHAR(34),B1521,CHAR(34),"&gt; ")</f>
        <v xml:space="preserve">&lt;GeneAnalysis gene="UBAC2" interval="NC_000013.11:g.99200425_99386499"&gt; </v>
      </c>
    </row>
    <row r="1521" spans="1:9" x14ac:dyDescent="0.25">
      <c r="A1521" s="6" t="s">
        <v>23</v>
      </c>
      <c r="B1521" s="27" t="s">
        <v>652</v>
      </c>
    </row>
    <row r="1522" spans="1:9" x14ac:dyDescent="0.25">
      <c r="A1522" s="6" t="s">
        <v>24</v>
      </c>
      <c r="B1522" s="27" t="s">
        <v>332</v>
      </c>
      <c r="C1522" t="str">
        <f>CONCATENATE("# What are some common mutations of ",B1520,"?")</f>
        <v># What are some common mutations of UBAC2?</v>
      </c>
    </row>
    <row r="1523" spans="1:9" x14ac:dyDescent="0.25">
      <c r="A1523" s="6"/>
      <c r="B1523" s="27"/>
      <c r="C1523" t="s">
        <v>13</v>
      </c>
      <c r="F1523" s="8"/>
      <c r="G1523" s="60"/>
      <c r="H1523" s="74"/>
      <c r="I1523" s="59"/>
    </row>
    <row r="1524" spans="1:9" x14ac:dyDescent="0.25">
      <c r="B1524" s="27"/>
      <c r="C1524" t="str">
        <f>CONCATENATE("There are ",B1522," well-known variants in ",B1520,": ",B1531," and ",B1537,".")</f>
        <v>There are two well-known variants in UBAC2: [A91754952AG](https://www.ncbi.nlm.nih.gov/projects/SNP/snp_ref.cgi?rs=12312259) and [A99394905T](https://www.ncbi.nlm.nih.gov/projects/SNP/snp_ref.cgi?rs=9585049).</v>
      </c>
      <c r="F1524" s="8"/>
      <c r="G1524" s="60"/>
      <c r="H1524" s="59"/>
      <c r="I1524" s="59"/>
    </row>
    <row r="1525" spans="1:9" x14ac:dyDescent="0.25">
      <c r="B1525" s="27"/>
    </row>
    <row r="1526" spans="1:9" x14ac:dyDescent="0.25">
      <c r="A1526" s="6"/>
      <c r="B1526" s="27"/>
      <c r="C1526" t="str">
        <f>CONCATENATE("&lt;# ",B1528," #&gt;")</f>
        <v>&lt;# A91754952AG #&gt;</v>
      </c>
    </row>
    <row r="1527" spans="1:9" x14ac:dyDescent="0.25">
      <c r="A1527" s="6" t="s">
        <v>25</v>
      </c>
      <c r="B1527" s="1" t="s">
        <v>486</v>
      </c>
      <c r="C1527" t="str">
        <f>CONCATENATE("  &lt;Variant hgvs=",CHAR(34),B1527,CHAR(34)," name=",CHAR(34),B1528,CHAR(34),"&gt; ")</f>
        <v xml:space="preserve">  &lt;Variant hgvs="CM000674.2:g.91754952A&gt;G" name="A91754952AG"&gt; </v>
      </c>
    </row>
    <row r="1528" spans="1:9" x14ac:dyDescent="0.25">
      <c r="A1528" s="5" t="s">
        <v>26</v>
      </c>
      <c r="B1528" s="30" t="s">
        <v>653</v>
      </c>
    </row>
    <row r="1529" spans="1:9" x14ac:dyDescent="0.25">
      <c r="A1529" s="5" t="s">
        <v>27</v>
      </c>
      <c r="B1529" s="27" t="s">
        <v>61</v>
      </c>
      <c r="C1529" t="str">
        <f>CONCATENATE("    This variant is a change at a specific point in the ",B1520," gene from ",B1529," to ",B1530," resulting in incorrect ",B1516," function. This substitution of a single nucleotide is known as a missense variant.")</f>
        <v xml:space="preserve">    This variant is a change at a specific point in the UBAC2 gene from adenine (A) to guanine (G) resulting in incorrect  function. This substitution of a single nucleotide is known as a missense variant.</v>
      </c>
    </row>
    <row r="1530" spans="1:9" x14ac:dyDescent="0.25">
      <c r="A1530" s="5" t="s">
        <v>28</v>
      </c>
      <c r="B1530" s="27" t="s">
        <v>34</v>
      </c>
      <c r="C1530" t="s">
        <v>13</v>
      </c>
    </row>
    <row r="1531" spans="1:9" x14ac:dyDescent="0.25">
      <c r="A1531" s="5" t="s">
        <v>36</v>
      </c>
      <c r="B1531" s="30" t="s">
        <v>654</v>
      </c>
      <c r="C1531" t="str">
        <f>"  &lt;/Variant&gt;"</f>
        <v xml:space="preserve">  &lt;/Variant&gt;</v>
      </c>
    </row>
    <row r="1532" spans="1:9" x14ac:dyDescent="0.25">
      <c r="B1532" s="27"/>
      <c r="C1532" t="str">
        <f>CONCATENATE("&lt;# ",B1534," #&gt;")</f>
        <v>&lt;# A99394905T #&gt;</v>
      </c>
    </row>
    <row r="1533" spans="1:9" x14ac:dyDescent="0.25">
      <c r="A1533" s="6" t="s">
        <v>25</v>
      </c>
      <c r="B1533" s="1" t="s">
        <v>488</v>
      </c>
      <c r="C1533" t="str">
        <f>CONCATENATE("  &lt;Variant hgvs=",CHAR(34),B1533,CHAR(34)," name=",CHAR(34),B1534,CHAR(34),"&gt; ")</f>
        <v xml:space="preserve">  &lt;Variant hgvs="CM000675.2:g.99394905A&gt;T" name="A99394905T"&gt; </v>
      </c>
    </row>
    <row r="1534" spans="1:9" x14ac:dyDescent="0.25">
      <c r="A1534" s="5" t="s">
        <v>26</v>
      </c>
      <c r="B1534" s="30" t="s">
        <v>655</v>
      </c>
    </row>
    <row r="1535" spans="1:9" x14ac:dyDescent="0.25">
      <c r="A1535" s="5" t="s">
        <v>27</v>
      </c>
      <c r="B1535" s="27" t="s">
        <v>61</v>
      </c>
      <c r="C1535" t="str">
        <f>CONCATENATE("    This variant is a change at a specific point in the ",B1520," gene from ",B1535," to ",B1536," resulting in incorrect ",B1516," function. This substitution of a single nucleotide is known as a missense variant.")</f>
        <v xml:space="preserve">    This variant is a change at a specific point in the UBAC2 gene from adenine (A) to thymine (T) resulting in incorrect  function. This substitution of a single nucleotide is known as a missense variant.</v>
      </c>
    </row>
    <row r="1536" spans="1:9" x14ac:dyDescent="0.25">
      <c r="A1536" s="5" t="s">
        <v>28</v>
      </c>
      <c r="B1536" s="27" t="s">
        <v>33</v>
      </c>
    </row>
    <row r="1537" spans="1:3" x14ac:dyDescent="0.25">
      <c r="A1537" s="6" t="s">
        <v>36</v>
      </c>
      <c r="B1537" s="30" t="s">
        <v>656</v>
      </c>
      <c r="C1537" t="str">
        <f>"  &lt;/Variant&gt;"</f>
        <v xml:space="preserve">  &lt;/Variant&gt;</v>
      </c>
    </row>
    <row r="1538" spans="1:3" s="33" customFormat="1" x14ac:dyDescent="0.25">
      <c r="A1538" s="31"/>
      <c r="B1538" s="32"/>
    </row>
    <row r="1539" spans="1:3" s="33" customFormat="1" x14ac:dyDescent="0.25">
      <c r="A1539" s="31"/>
      <c r="B1539" s="32"/>
      <c r="C1539" t="str">
        <f>C1526</f>
        <v>&lt;# A91754952AG #&gt;</v>
      </c>
    </row>
    <row r="1540" spans="1:3" x14ac:dyDescent="0.25">
      <c r="A1540" s="5" t="s">
        <v>35</v>
      </c>
      <c r="B1540" s="1" t="s">
        <v>657</v>
      </c>
      <c r="C1540" t="str">
        <f>CONCATENATE("  &lt;Genotype hgvs=",CHAR(34),B1540,B1541,";",B1542,CHAR(34)," name=",CHAR(34),B1528,CHAR(34),"&gt; ")</f>
        <v xml:space="preserve">  &lt;Genotype hgvs="CM000674.2:g.[91754952A&gt;G];[91754952=]" name="A91754952AG"&gt; </v>
      </c>
    </row>
    <row r="1541" spans="1:3" x14ac:dyDescent="0.25">
      <c r="A1541" s="5" t="s">
        <v>36</v>
      </c>
      <c r="B1541" s="27" t="s">
        <v>658</v>
      </c>
    </row>
    <row r="1542" spans="1:3" x14ac:dyDescent="0.25">
      <c r="A1542" s="5" t="s">
        <v>27</v>
      </c>
      <c r="B1542" s="27" t="s">
        <v>659</v>
      </c>
      <c r="C1542" t="s">
        <v>667</v>
      </c>
    </row>
    <row r="1543" spans="1:3" x14ac:dyDescent="0.25">
      <c r="A1543" s="5" t="s">
        <v>40</v>
      </c>
      <c r="B1543" s="27" t="str">
        <f>CONCATENATE("People with this variant have one copy of the ",B1531," variant. This substitution of a single nucleotide is known as a missense mutation.")</f>
        <v>People with this variant have one copy of the [A91754952AG](https://www.ncbi.nlm.nih.gov/projects/SNP/snp_ref.cgi?rs=12312259) variant. This substitution of a single nucleotide is known as a missense mutation.</v>
      </c>
      <c r="C1543" t="s">
        <v>13</v>
      </c>
    </row>
    <row r="1544" spans="1:3" x14ac:dyDescent="0.25">
      <c r="A1544" s="6" t="s">
        <v>41</v>
      </c>
      <c r="B1544" s="27" t="s">
        <v>147</v>
      </c>
      <c r="C1544" t="str">
        <f>CONCATENATE("    ",B1543)</f>
        <v xml:space="preserve">    People with this variant have one copy of the [A91754952AG](https://www.ncbi.nlm.nih.gov/projects/SNP/snp_ref.cgi?rs=12312259) variant. This substitution of a single nucleotide is known as a missense mutation.</v>
      </c>
    </row>
    <row r="1545" spans="1:3" x14ac:dyDescent="0.25">
      <c r="A1545" s="6" t="s">
        <v>42</v>
      </c>
      <c r="B1545" s="27">
        <v>21.8</v>
      </c>
    </row>
    <row r="1546" spans="1:3" x14ac:dyDescent="0.25">
      <c r="A1546" s="5"/>
      <c r="B1546" s="27"/>
      <c r="C1546" t="s">
        <v>668</v>
      </c>
    </row>
    <row r="1547" spans="1:3" x14ac:dyDescent="0.25">
      <c r="A1547" s="6"/>
      <c r="B1547" s="27"/>
    </row>
    <row r="1548" spans="1:3" x14ac:dyDescent="0.25">
      <c r="A1548" s="6"/>
      <c r="B1548" s="27"/>
      <c r="C1548" t="str">
        <f>CONCATENATE("    ",B1544)</f>
        <v xml:space="preserve">    This variant is not associated with increased risk.</v>
      </c>
    </row>
    <row r="1549" spans="1:3" x14ac:dyDescent="0.25">
      <c r="A1549" s="6"/>
      <c r="B1549" s="27"/>
    </row>
    <row r="1550" spans="1:3" x14ac:dyDescent="0.25">
      <c r="A1550" s="6"/>
      <c r="B1550" s="27"/>
      <c r="C1550" t="s">
        <v>669</v>
      </c>
    </row>
    <row r="1551" spans="1:3" x14ac:dyDescent="0.25">
      <c r="A1551" s="5"/>
      <c r="B1551" s="27"/>
    </row>
    <row r="1552" spans="1:3" x14ac:dyDescent="0.25">
      <c r="A1552" s="5"/>
      <c r="B1552" s="27"/>
      <c r="C1552" t="str">
        <f>CONCATENATE( "    &lt;piechart percentage=",B1545," /&gt;")</f>
        <v xml:space="preserve">    &lt;piechart percentage=21.8 /&gt;</v>
      </c>
    </row>
    <row r="1553" spans="1:3" x14ac:dyDescent="0.25">
      <c r="A1553" s="5"/>
      <c r="B1553" s="27"/>
      <c r="C1553" t="str">
        <f>"  &lt;/Genotype&gt;"</f>
        <v xml:space="preserve">  &lt;/Genotype&gt;</v>
      </c>
    </row>
    <row r="1554" spans="1:3" x14ac:dyDescent="0.25">
      <c r="A1554" s="5" t="s">
        <v>43</v>
      </c>
      <c r="B1554" s="27" t="s">
        <v>345</v>
      </c>
      <c r="C1554" t="str">
        <f>CONCATENATE("  &lt;Genotype hgvs=",CHAR(34),B1540,B1541,";",B1541,CHAR(34)," name=",CHAR(34),B1528,CHAR(34),"&gt; ")</f>
        <v xml:space="preserve">  &lt;Genotype hgvs="CM000674.2:g.[91754952A&gt;G];[91754952A&gt;G]" name="A91754952AG"&gt; </v>
      </c>
    </row>
    <row r="1555" spans="1:3" x14ac:dyDescent="0.25">
      <c r="A1555" s="6" t="s">
        <v>44</v>
      </c>
      <c r="B1555" s="27" t="s">
        <v>191</v>
      </c>
      <c r="C1555" t="s">
        <v>13</v>
      </c>
    </row>
    <row r="1556" spans="1:3" x14ac:dyDescent="0.25">
      <c r="A1556" s="6" t="s">
        <v>42</v>
      </c>
      <c r="B1556" s="27">
        <v>71.2</v>
      </c>
      <c r="C1556" t="s">
        <v>667</v>
      </c>
    </row>
    <row r="1557" spans="1:3" x14ac:dyDescent="0.25">
      <c r="A1557" s="6"/>
      <c r="B1557" s="27"/>
    </row>
    <row r="1558" spans="1:3" x14ac:dyDescent="0.25">
      <c r="A1558" s="5"/>
      <c r="B1558" s="27"/>
      <c r="C1558" t="str">
        <f>CONCATENATE("    ",B1554)</f>
        <v xml:space="preserve">    People with this variant have two copies of the [C78606381T](https://www.ncbi.nlm.nih.gov/projects/SNP/snp_ref.cgi?rs=12914385) variant. This substitution of a single nucleotide is known as a missense mutation.
</v>
      </c>
    </row>
    <row r="1559" spans="1:3" x14ac:dyDescent="0.25">
      <c r="A1559" s="6"/>
      <c r="B1559" s="27"/>
    </row>
    <row r="1560" spans="1:3" x14ac:dyDescent="0.25">
      <c r="A1560" s="6"/>
      <c r="B1560" s="27"/>
      <c r="C1560" t="s">
        <v>668</v>
      </c>
    </row>
    <row r="1561" spans="1:3" x14ac:dyDescent="0.25">
      <c r="A1561" s="6"/>
      <c r="B1561" s="27"/>
    </row>
    <row r="1562" spans="1:3" x14ac:dyDescent="0.25">
      <c r="A1562" s="6"/>
      <c r="B1562" s="27"/>
      <c r="C1562" t="str">
        <f>CONCATENATE("    ",B1555)</f>
        <v xml:space="preserve">    You are in the Moderate Loss of Function category. See below for more information.</v>
      </c>
    </row>
    <row r="1563" spans="1:3" x14ac:dyDescent="0.25">
      <c r="A1563" s="6"/>
      <c r="B1563" s="27"/>
    </row>
    <row r="1564" spans="1:3" x14ac:dyDescent="0.25">
      <c r="A1564" s="5"/>
      <c r="B1564" s="27"/>
      <c r="C1564" t="s">
        <v>669</v>
      </c>
    </row>
    <row r="1565" spans="1:3" x14ac:dyDescent="0.25">
      <c r="A1565" s="5"/>
      <c r="B1565" s="27"/>
    </row>
    <row r="1566" spans="1:3" x14ac:dyDescent="0.25">
      <c r="A1566" s="5"/>
      <c r="B1566" s="27"/>
      <c r="C1566" t="str">
        <f>CONCATENATE( "    &lt;piechart percentage=",B1556," /&gt;")</f>
        <v xml:space="preserve">    &lt;piechart percentage=71.2 /&gt;</v>
      </c>
    </row>
    <row r="1567" spans="1:3" x14ac:dyDescent="0.25">
      <c r="A1567" s="5"/>
      <c r="B1567" s="27"/>
      <c r="C1567" t="str">
        <f>"  &lt;/Genotype&gt;"</f>
        <v xml:space="preserve">  &lt;/Genotype&gt;</v>
      </c>
    </row>
    <row r="1568" spans="1:3" x14ac:dyDescent="0.25">
      <c r="A1568" s="5" t="s">
        <v>45</v>
      </c>
      <c r="B1568" s="27" t="str">
        <f>CONCATENATE("Your ",B1520," gene has no variants. A normal gene is referred to as a ",CHAR(34),"wild-type",CHAR(34)," gene.")</f>
        <v>Your UBAC2 gene has no variants. A normal gene is referred to as a "wild-type" gene.</v>
      </c>
      <c r="C1568" t="str">
        <f>CONCATENATE("  &lt;Genotype hgvs=",CHAR(34),B1540,B1542,";",B1542,CHAR(34)," name=",CHAR(34),B1528,CHAR(34),"&gt; ")</f>
        <v xml:space="preserve">  &lt;Genotype hgvs="CM000674.2:g.[91754952=];[91754952=]" name="A91754952AG"&gt; </v>
      </c>
    </row>
    <row r="1569" spans="1:3" x14ac:dyDescent="0.25">
      <c r="A1569" s="6" t="s">
        <v>46</v>
      </c>
      <c r="B1569" s="27" t="s">
        <v>147</v>
      </c>
      <c r="C1569" t="s">
        <v>13</v>
      </c>
    </row>
    <row r="1570" spans="1:3" x14ac:dyDescent="0.25">
      <c r="A1570" s="6" t="s">
        <v>42</v>
      </c>
      <c r="B1570" s="27">
        <v>7</v>
      </c>
      <c r="C1570" t="s">
        <v>667</v>
      </c>
    </row>
    <row r="1571" spans="1:3" x14ac:dyDescent="0.25">
      <c r="A1571" s="5"/>
      <c r="B1571" s="27"/>
    </row>
    <row r="1572" spans="1:3" x14ac:dyDescent="0.25">
      <c r="A1572" s="6"/>
      <c r="B1572" s="27"/>
      <c r="C1572" t="str">
        <f>CONCATENATE("    ",B1568)</f>
        <v xml:space="preserve">    Your UBAC2 gene has no variants. A normal gene is referred to as a "wild-type" gene.</v>
      </c>
    </row>
    <row r="1573" spans="1:3" x14ac:dyDescent="0.25">
      <c r="A1573" s="6"/>
      <c r="B1573" s="27"/>
    </row>
    <row r="1574" spans="1:3" x14ac:dyDescent="0.25">
      <c r="A1574" s="6"/>
      <c r="B1574" s="27"/>
      <c r="C1574" t="s">
        <v>668</v>
      </c>
    </row>
    <row r="1575" spans="1:3" x14ac:dyDescent="0.25">
      <c r="A1575" s="6"/>
      <c r="B1575" s="27"/>
    </row>
    <row r="1576" spans="1:3" x14ac:dyDescent="0.25">
      <c r="A1576" s="6"/>
      <c r="B1576" s="27"/>
      <c r="C1576" t="str">
        <f>CONCATENATE("    ",B1569)</f>
        <v xml:space="preserve">    This variant is not associated with increased risk.</v>
      </c>
    </row>
    <row r="1577" spans="1:3" x14ac:dyDescent="0.25">
      <c r="A1577" s="5"/>
      <c r="B1577" s="27"/>
    </row>
    <row r="1578" spans="1:3" x14ac:dyDescent="0.25">
      <c r="A1578" s="5"/>
      <c r="B1578" s="27"/>
      <c r="C1578" t="s">
        <v>669</v>
      </c>
    </row>
    <row r="1579" spans="1:3" x14ac:dyDescent="0.25">
      <c r="A1579" s="5"/>
      <c r="B1579" s="27"/>
    </row>
    <row r="1580" spans="1:3" x14ac:dyDescent="0.25">
      <c r="A1580" s="5"/>
      <c r="B1580" s="27"/>
      <c r="C1580" t="str">
        <f>CONCATENATE( "    &lt;piechart percentage=",B1570," /&gt;")</f>
        <v xml:space="preserve">    &lt;piechart percentage=7 /&gt;</v>
      </c>
    </row>
    <row r="1581" spans="1:3" x14ac:dyDescent="0.25">
      <c r="A1581" s="5"/>
      <c r="B1581" s="27"/>
      <c r="C1581" t="str">
        <f>"  &lt;/Genotype&gt;"</f>
        <v xml:space="preserve">  &lt;/Genotype&gt;</v>
      </c>
    </row>
    <row r="1582" spans="1:3" x14ac:dyDescent="0.25">
      <c r="A1582" s="5"/>
      <c r="B1582" s="27"/>
      <c r="C1582" t="str">
        <f>C1532</f>
        <v>&lt;# A99394905T #&gt;</v>
      </c>
    </row>
    <row r="1583" spans="1:3" x14ac:dyDescent="0.25">
      <c r="A1583" s="5" t="s">
        <v>35</v>
      </c>
      <c r="B1583" s="1" t="s">
        <v>660</v>
      </c>
      <c r="C1583" t="str">
        <f>CONCATENATE("  &lt;Genotype hgvs=",CHAR(34),B1583,B1584,";",B1585,CHAR(34)," name=",CHAR(34),B1534,CHAR(34),"&gt; ")</f>
        <v xml:space="preserve">  &lt;Genotype hgvs="CM000675.2:g.[99394905A&gt;T];[99394905=]" name="A99394905T"&gt; </v>
      </c>
    </row>
    <row r="1584" spans="1:3" x14ac:dyDescent="0.25">
      <c r="A1584" s="5" t="s">
        <v>36</v>
      </c>
      <c r="B1584" s="27" t="s">
        <v>661</v>
      </c>
    </row>
    <row r="1585" spans="1:3" x14ac:dyDescent="0.25">
      <c r="A1585" s="5" t="s">
        <v>27</v>
      </c>
      <c r="B1585" s="27" t="s">
        <v>662</v>
      </c>
      <c r="C1585" t="s">
        <v>667</v>
      </c>
    </row>
    <row r="1586" spans="1:3" x14ac:dyDescent="0.25">
      <c r="A1586" s="5" t="s">
        <v>40</v>
      </c>
      <c r="B1586" s="27" t="str">
        <f>CONCATENATE("People with this variant have one copy of the ",B1537," variant. This substitution of a single nucleotide is known as a missense mutation.")</f>
        <v>People with this variant have one copy of the [A99394905T](https://www.ncbi.nlm.nih.gov/projects/SNP/snp_ref.cgi?rs=9585049) variant. This substitution of a single nucleotide is known as a missense mutation.</v>
      </c>
      <c r="C1586" t="s">
        <v>13</v>
      </c>
    </row>
    <row r="1587" spans="1:3" x14ac:dyDescent="0.25">
      <c r="A1587" s="6" t="s">
        <v>41</v>
      </c>
      <c r="B1587" s="27" t="s">
        <v>216</v>
      </c>
      <c r="C1587" t="str">
        <f>CONCATENATE("    ",B1586)</f>
        <v xml:space="preserve">    People with this variant have one copy of the [A99394905T](https://www.ncbi.nlm.nih.gov/projects/SNP/snp_ref.cgi?rs=9585049) variant. This substitution of a single nucleotide is known as a missense mutation.</v>
      </c>
    </row>
    <row r="1588" spans="1:3" x14ac:dyDescent="0.25">
      <c r="A1588" s="6" t="s">
        <v>42</v>
      </c>
      <c r="B1588" s="27">
        <v>1.5</v>
      </c>
    </row>
    <row r="1589" spans="1:3" x14ac:dyDescent="0.25">
      <c r="A1589" s="5"/>
      <c r="B1589" s="27"/>
      <c r="C1589" t="s">
        <v>668</v>
      </c>
    </row>
    <row r="1590" spans="1:3" x14ac:dyDescent="0.25">
      <c r="A1590" s="6"/>
      <c r="B1590" s="27"/>
    </row>
    <row r="1591" spans="1:3" x14ac:dyDescent="0.25">
      <c r="A1591" s="6"/>
      <c r="B1591" s="27"/>
      <c r="C1591" t="str">
        <f>CONCATENATE("    ",B1587)</f>
        <v xml:space="preserve">    You are in the Mild Loss of Function category. See below for more information.</v>
      </c>
    </row>
    <row r="1592" spans="1:3" x14ac:dyDescent="0.25">
      <c r="A1592" s="6"/>
      <c r="B1592" s="27"/>
    </row>
    <row r="1593" spans="1:3" x14ac:dyDescent="0.25">
      <c r="A1593" s="6"/>
      <c r="B1593" s="27"/>
      <c r="C1593" t="s">
        <v>669</v>
      </c>
    </row>
    <row r="1594" spans="1:3" x14ac:dyDescent="0.25">
      <c r="A1594" s="5"/>
      <c r="B1594" s="27"/>
    </row>
    <row r="1595" spans="1:3" x14ac:dyDescent="0.25">
      <c r="A1595" s="5"/>
      <c r="B1595" s="27"/>
      <c r="C1595" t="str">
        <f>CONCATENATE( "    &lt;piechart percentage=",B1588," /&gt;")</f>
        <v xml:space="preserve">    &lt;piechart percentage=1.5 /&gt;</v>
      </c>
    </row>
    <row r="1596" spans="1:3" x14ac:dyDescent="0.25">
      <c r="A1596" s="5"/>
      <c r="B1596" s="27"/>
      <c r="C1596" t="str">
        <f>"  &lt;/Genotype&gt;"</f>
        <v xml:space="preserve">  &lt;/Genotype&gt;</v>
      </c>
    </row>
    <row r="1597" spans="1:3" x14ac:dyDescent="0.25">
      <c r="A1597" s="5" t="s">
        <v>43</v>
      </c>
      <c r="B1597" s="27" t="str">
        <f>CONCATENATE("People with this variant have two copies of the ",B1537," variant. This substitution of a single nucleotide is known as a missense mutation.")</f>
        <v>People with this variant have two copies of the [A99394905T](https://www.ncbi.nlm.nih.gov/projects/SNP/snp_ref.cgi?rs=9585049) variant. This substitution of a single nucleotide is known as a missense mutation.</v>
      </c>
      <c r="C1597" t="str">
        <f>CONCATENATE("  &lt;Genotype hgvs=",CHAR(34),B1583,B1584,";",B1584,CHAR(34)," name=",CHAR(34),B1534,CHAR(34),"&gt; ")</f>
        <v xml:space="preserve">  &lt;Genotype hgvs="CM000675.2:g.[99394905A&gt;T];[99394905A&gt;T]" name="A99394905T"&gt; </v>
      </c>
    </row>
    <row r="1598" spans="1:3" x14ac:dyDescent="0.25">
      <c r="A1598" s="6" t="s">
        <v>44</v>
      </c>
      <c r="B1598" s="27" t="s">
        <v>191</v>
      </c>
      <c r="C1598" t="s">
        <v>13</v>
      </c>
    </row>
    <row r="1599" spans="1:3" x14ac:dyDescent="0.25">
      <c r="A1599" s="6" t="s">
        <v>42</v>
      </c>
      <c r="B1599" s="27">
        <v>0.4</v>
      </c>
      <c r="C1599" t="s">
        <v>667</v>
      </c>
    </row>
    <row r="1600" spans="1:3" x14ac:dyDescent="0.25">
      <c r="A1600" s="6"/>
      <c r="B1600" s="27"/>
    </row>
    <row r="1601" spans="1:3" x14ac:dyDescent="0.25">
      <c r="A1601" s="5"/>
      <c r="B1601" s="27"/>
      <c r="C1601" t="str">
        <f>CONCATENATE("    ",B1597)</f>
        <v xml:space="preserve">    People with this variant have two copies of the [A99394905T](https://www.ncbi.nlm.nih.gov/projects/SNP/snp_ref.cgi?rs=9585049) variant. This substitution of a single nucleotide is known as a missense mutation.</v>
      </c>
    </row>
    <row r="1602" spans="1:3" x14ac:dyDescent="0.25">
      <c r="A1602" s="6"/>
      <c r="B1602" s="27"/>
    </row>
    <row r="1603" spans="1:3" x14ac:dyDescent="0.25">
      <c r="A1603" s="6"/>
      <c r="B1603" s="27"/>
      <c r="C1603" t="s">
        <v>668</v>
      </c>
    </row>
    <row r="1604" spans="1:3" x14ac:dyDescent="0.25">
      <c r="A1604" s="6"/>
      <c r="B1604" s="27"/>
    </row>
    <row r="1605" spans="1:3" x14ac:dyDescent="0.25">
      <c r="A1605" s="6"/>
      <c r="B1605" s="27"/>
      <c r="C1605" t="str">
        <f>CONCATENATE("    ",B1598)</f>
        <v xml:space="preserve">    You are in the Moderate Loss of Function category. See below for more information.</v>
      </c>
    </row>
    <row r="1606" spans="1:3" x14ac:dyDescent="0.25">
      <c r="A1606" s="6"/>
      <c r="B1606" s="27"/>
    </row>
    <row r="1607" spans="1:3" x14ac:dyDescent="0.25">
      <c r="A1607" s="5"/>
      <c r="B1607" s="27"/>
      <c r="C1607" t="s">
        <v>669</v>
      </c>
    </row>
    <row r="1608" spans="1:3" x14ac:dyDescent="0.25">
      <c r="A1608" s="5"/>
      <c r="B1608" s="27"/>
    </row>
    <row r="1609" spans="1:3" x14ac:dyDescent="0.25">
      <c r="A1609" s="5"/>
      <c r="B1609" s="27"/>
      <c r="C1609" t="str">
        <f>CONCATENATE( "    &lt;piechart percentage=",B1599," /&gt;")</f>
        <v xml:space="preserve">    &lt;piechart percentage=0.4 /&gt;</v>
      </c>
    </row>
    <row r="1610" spans="1:3" x14ac:dyDescent="0.25">
      <c r="A1610" s="5"/>
      <c r="B1610" s="27"/>
      <c r="C1610" t="str">
        <f>"  &lt;/Genotype&gt;"</f>
        <v xml:space="preserve">  &lt;/Genotype&gt;</v>
      </c>
    </row>
    <row r="1611" spans="1:3" x14ac:dyDescent="0.25">
      <c r="A1611" s="5" t="s">
        <v>45</v>
      </c>
      <c r="B1611" s="27" t="str">
        <f>CONCATENATE("Your ",B1520," gene has no variants. A normal gene is referred to as a ",CHAR(34),"wild-type",CHAR(34)," gene.")</f>
        <v>Your UBAC2 gene has no variants. A normal gene is referred to as a "wild-type" gene.</v>
      </c>
      <c r="C1611" t="str">
        <f>CONCATENATE("  &lt;Genotype hgvs=",CHAR(34),B1583,B1585,";",B1585,CHAR(34)," name=",CHAR(34),B1534,CHAR(34),"&gt; ")</f>
        <v xml:space="preserve">  &lt;Genotype hgvs="CM000675.2:g.[99394905=];[99394905=]" name="A99394905T"&gt; </v>
      </c>
    </row>
    <row r="1612" spans="1:3" x14ac:dyDescent="0.25">
      <c r="A1612" s="6" t="s">
        <v>46</v>
      </c>
      <c r="B1612" s="27" t="s">
        <v>147</v>
      </c>
      <c r="C1612" t="s">
        <v>13</v>
      </c>
    </row>
    <row r="1613" spans="1:3" x14ac:dyDescent="0.25">
      <c r="A1613" s="6" t="s">
        <v>42</v>
      </c>
      <c r="B1613" s="27">
        <v>98.1</v>
      </c>
      <c r="C1613" t="s">
        <v>667</v>
      </c>
    </row>
    <row r="1614" spans="1:3" x14ac:dyDescent="0.25">
      <c r="A1614" s="5"/>
      <c r="B1614" s="27"/>
    </row>
    <row r="1615" spans="1:3" x14ac:dyDescent="0.25">
      <c r="A1615" s="6"/>
      <c r="B1615" s="27"/>
      <c r="C1615" t="str">
        <f>CONCATENATE("    ",B1611)</f>
        <v xml:space="preserve">    Your UBAC2 gene has no variants. A normal gene is referred to as a "wild-type" gene.</v>
      </c>
    </row>
    <row r="1616" spans="1:3" x14ac:dyDescent="0.25">
      <c r="A1616" s="6"/>
      <c r="B1616" s="27"/>
    </row>
    <row r="1617" spans="1:3" x14ac:dyDescent="0.25">
      <c r="A1617" s="6"/>
      <c r="B1617" s="27"/>
      <c r="C1617" t="s">
        <v>668</v>
      </c>
    </row>
    <row r="1618" spans="1:3" x14ac:dyDescent="0.25">
      <c r="A1618" s="6"/>
      <c r="B1618" s="27"/>
    </row>
    <row r="1619" spans="1:3" x14ac:dyDescent="0.25">
      <c r="A1619" s="6"/>
      <c r="B1619" s="27"/>
      <c r="C1619" t="str">
        <f>CONCATENATE("    ",B1612)</f>
        <v xml:space="preserve">    This variant is not associated with increased risk.</v>
      </c>
    </row>
    <row r="1620" spans="1:3" x14ac:dyDescent="0.25">
      <c r="A1620" s="5"/>
      <c r="B1620" s="27"/>
    </row>
    <row r="1621" spans="1:3" x14ac:dyDescent="0.25">
      <c r="A1621" s="5"/>
      <c r="B1621" s="27"/>
      <c r="C1621" t="s">
        <v>669</v>
      </c>
    </row>
    <row r="1622" spans="1:3" x14ac:dyDescent="0.25">
      <c r="A1622" s="5"/>
      <c r="B1622" s="27"/>
    </row>
    <row r="1623" spans="1:3" x14ac:dyDescent="0.25">
      <c r="A1623" s="5"/>
      <c r="B1623" s="27"/>
      <c r="C1623" t="str">
        <f>CONCATENATE( "    &lt;piechart percentage=",B1613," /&gt;")</f>
        <v xml:space="preserve">    &lt;piechart percentage=98.1 /&gt;</v>
      </c>
    </row>
    <row r="1624" spans="1:3" x14ac:dyDescent="0.25">
      <c r="A1624" s="5"/>
      <c r="B1624" s="27"/>
      <c r="C1624" t="str">
        <f>"  &lt;/Genotype&gt;"</f>
        <v xml:space="preserve">  &lt;/Genotype&gt;</v>
      </c>
    </row>
    <row r="1625" spans="1:3" x14ac:dyDescent="0.25">
      <c r="A1625" s="5" t="s">
        <v>47</v>
      </c>
      <c r="B1625" s="27" t="str">
        <f>CONCATENATE("Your ",B1520," gene has an unknown variant.")</f>
        <v>Your UBAC2 gene has an unknown variant.</v>
      </c>
      <c r="C1625" t="str">
        <f>CONCATENATE("  &lt;Genotype hgvs=",CHAR(34),"unknown",CHAR(34),"&gt; ")</f>
        <v xml:space="preserve">  &lt;Genotype hgvs="unknown"&gt; </v>
      </c>
    </row>
    <row r="1626" spans="1:3" x14ac:dyDescent="0.25">
      <c r="A1626" s="6" t="s">
        <v>47</v>
      </c>
      <c r="B1626" s="27" t="s">
        <v>149</v>
      </c>
      <c r="C1626" t="s">
        <v>13</v>
      </c>
    </row>
    <row r="1627" spans="1:3" x14ac:dyDescent="0.25">
      <c r="A1627" s="6" t="s">
        <v>42</v>
      </c>
      <c r="B1627" s="27"/>
      <c r="C1627" t="s">
        <v>667</v>
      </c>
    </row>
    <row r="1628" spans="1:3" x14ac:dyDescent="0.25">
      <c r="A1628" s="6"/>
      <c r="B1628" s="27"/>
    </row>
    <row r="1629" spans="1:3" x14ac:dyDescent="0.25">
      <c r="A1629" s="6"/>
      <c r="B1629" s="27"/>
      <c r="C1629" t="str">
        <f>CONCATENATE("    ",B1625)</f>
        <v xml:space="preserve">    Your UBAC2 gene has an unknown variant.</v>
      </c>
    </row>
    <row r="1630" spans="1:3" x14ac:dyDescent="0.25">
      <c r="A1630" s="6"/>
      <c r="B1630" s="27"/>
    </row>
    <row r="1631" spans="1:3" x14ac:dyDescent="0.25">
      <c r="A1631" s="6"/>
      <c r="B1631" s="27"/>
      <c r="C1631" t="s">
        <v>668</v>
      </c>
    </row>
    <row r="1632" spans="1:3" x14ac:dyDescent="0.25">
      <c r="A1632" s="6"/>
      <c r="B1632" s="27"/>
    </row>
    <row r="1633" spans="1:3" x14ac:dyDescent="0.25">
      <c r="A1633" s="5"/>
      <c r="B1633" s="27"/>
      <c r="C1633" t="str">
        <f>CONCATENATE("    ",B1626)</f>
        <v xml:space="preserve">    The effect is unknown.</v>
      </c>
    </row>
    <row r="1634" spans="1:3" x14ac:dyDescent="0.25">
      <c r="A1634" s="6"/>
      <c r="B1634" s="27"/>
    </row>
    <row r="1635" spans="1:3" x14ac:dyDescent="0.25">
      <c r="A1635" s="5"/>
      <c r="B1635" s="27"/>
      <c r="C1635" t="s">
        <v>669</v>
      </c>
    </row>
    <row r="1636" spans="1:3" x14ac:dyDescent="0.25">
      <c r="A1636" s="5"/>
      <c r="B1636" s="27"/>
    </row>
    <row r="1637" spans="1:3" x14ac:dyDescent="0.25">
      <c r="A1637" s="5"/>
      <c r="B1637" s="27"/>
      <c r="C1637" t="str">
        <f>CONCATENATE( "    &lt;piechart percentage=",B1627," /&gt;")</f>
        <v xml:space="preserve">    &lt;piechart percentage= /&gt;</v>
      </c>
    </row>
    <row r="1638" spans="1:3" x14ac:dyDescent="0.25">
      <c r="A1638" s="5"/>
      <c r="B1638" s="27"/>
      <c r="C1638" t="str">
        <f>"  &lt;/Genotype&gt;"</f>
        <v xml:space="preserve">  &lt;/Genotype&gt;</v>
      </c>
    </row>
    <row r="1639" spans="1:3" x14ac:dyDescent="0.25">
      <c r="A1639" s="5" t="s">
        <v>45</v>
      </c>
      <c r="B1639" s="27" t="str">
        <f>CONCATENATE("Your ",B1520," gene has no variants. A normal gene is referred to as a ",CHAR(34),"wild-type",CHAR(34)," gene.")</f>
        <v>Your UBAC2 gene has no variants. A normal gene is referred to as a "wild-type" gene.</v>
      </c>
      <c r="C1639" t="str">
        <f>CONCATENATE("  &lt;Genotype hgvs=",CHAR(34),"wild-type",CHAR(34),"&gt;")</f>
        <v xml:space="preserve">  &lt;Genotype hgvs="wild-type"&gt;</v>
      </c>
    </row>
    <row r="1640" spans="1:3" x14ac:dyDescent="0.25">
      <c r="A1640" s="6" t="s">
        <v>46</v>
      </c>
      <c r="B1640" s="27" t="s">
        <v>217</v>
      </c>
      <c r="C1640" t="s">
        <v>13</v>
      </c>
    </row>
    <row r="1641" spans="1:3" x14ac:dyDescent="0.25">
      <c r="A1641" s="6" t="s">
        <v>42</v>
      </c>
      <c r="B1641" s="27"/>
      <c r="C1641" t="s">
        <v>667</v>
      </c>
    </row>
    <row r="1642" spans="1:3" x14ac:dyDescent="0.25">
      <c r="A1642" s="6"/>
      <c r="B1642" s="27"/>
    </row>
    <row r="1643" spans="1:3" x14ac:dyDescent="0.25">
      <c r="A1643" s="6"/>
      <c r="B1643" s="27"/>
      <c r="C1643" t="str">
        <f>CONCATENATE("    ",B1639)</f>
        <v xml:space="preserve">    Your UBAC2 gene has no variants. A normal gene is referred to as a "wild-type" gene.</v>
      </c>
    </row>
    <row r="1644" spans="1:3" x14ac:dyDescent="0.25">
      <c r="A1644" s="6"/>
      <c r="B1644" s="27"/>
    </row>
    <row r="1645" spans="1:3" x14ac:dyDescent="0.25">
      <c r="A1645" s="6"/>
      <c r="B1645" s="27"/>
      <c r="C1645" t="s">
        <v>668</v>
      </c>
    </row>
    <row r="1646" spans="1:3" x14ac:dyDescent="0.25">
      <c r="A1646" s="6"/>
      <c r="B1646" s="27"/>
    </row>
    <row r="1647" spans="1:3" x14ac:dyDescent="0.25">
      <c r="A1647" s="6"/>
      <c r="B1647" s="27"/>
      <c r="C1647" t="str">
        <f>CONCATENATE("    ",B1640)</f>
        <v xml:space="preserve">    Your variant is not associated with any loss of function.</v>
      </c>
    </row>
    <row r="1648" spans="1:3" x14ac:dyDescent="0.25">
      <c r="A1648" s="6"/>
      <c r="B1648" s="27"/>
    </row>
    <row r="1649" spans="1:3" x14ac:dyDescent="0.25">
      <c r="A1649" s="6"/>
      <c r="B1649" s="27"/>
      <c r="C1649" t="s">
        <v>669</v>
      </c>
    </row>
    <row r="1650" spans="1:3" x14ac:dyDescent="0.25">
      <c r="A1650" s="5"/>
      <c r="B1650" s="27"/>
    </row>
    <row r="1651" spans="1:3" x14ac:dyDescent="0.25">
      <c r="A1651" s="6"/>
      <c r="B1651" s="27"/>
      <c r="C1651" t="str">
        <f>CONCATENATE( "    &lt;piechart percentage=",B1641," /&gt;")</f>
        <v xml:space="preserve">    &lt;piechart percentage= /&gt;</v>
      </c>
    </row>
    <row r="1652" spans="1:3" x14ac:dyDescent="0.25">
      <c r="A1652" s="6"/>
      <c r="B1652" s="27"/>
      <c r="C1652" t="str">
        <f>"  &lt;/Genotype&gt;"</f>
        <v xml:space="preserve">  &lt;/Genotype&gt;</v>
      </c>
    </row>
    <row r="1653" spans="1:3" x14ac:dyDescent="0.25">
      <c r="A1653" s="6"/>
      <c r="B1653" s="27"/>
      <c r="C1653" t="str">
        <f>"&lt;/GeneAnalysis&gt;"</f>
        <v>&lt;/GeneAnalysis&gt;</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4DDE3-61E0-49CC-A16F-4A743B573FD9}">
  <dimension ref="A1:AJ3123"/>
  <sheetViews>
    <sheetView topLeftCell="A926" workbookViewId="0">
      <selection activeCell="A935" sqref="A935:XFD987"/>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2.710937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H1" s="96"/>
      <c r="I1" s="100"/>
      <c r="J1" s="96"/>
      <c r="K1" s="96"/>
      <c r="L1" s="96"/>
      <c r="X1" s="84" t="s">
        <v>825</v>
      </c>
      <c r="Y1" s="93" t="s">
        <v>848</v>
      </c>
      <c r="Z1" s="84">
        <v>81.8</v>
      </c>
      <c r="AA1" s="84">
        <v>36</v>
      </c>
      <c r="AB1" s="84">
        <f>Z1/AA1</f>
        <v>2.2722222222222221</v>
      </c>
      <c r="AC1" s="93">
        <v>7.88</v>
      </c>
      <c r="AE1" s="84" t="s">
        <v>829</v>
      </c>
      <c r="AF1" s="92" t="s">
        <v>849</v>
      </c>
      <c r="AG1" s="92">
        <v>75</v>
      </c>
      <c r="AH1" s="84">
        <v>25</v>
      </c>
      <c r="AI1" s="84">
        <f>AG1/AH1</f>
        <v>3</v>
      </c>
      <c r="AJ1" s="92">
        <v>2.7029999999999998</v>
      </c>
    </row>
    <row r="2" spans="1:36" x14ac:dyDescent="0.25">
      <c r="A2" s="85" t="s">
        <v>939</v>
      </c>
      <c r="B2" s="79" t="s">
        <v>839</v>
      </c>
      <c r="C2" s="84" t="str">
        <f>CONCATENATE("&lt;",A2," ",B2," /&gt;")</f>
        <v>&lt;Gene_Name TRPM3 /&gt;</v>
      </c>
      <c r="D2" s="79"/>
      <c r="H2" s="96"/>
      <c r="I2" s="100"/>
      <c r="J2" s="96"/>
      <c r="K2" s="96"/>
      <c r="L2" s="96"/>
      <c r="Y2" s="93"/>
      <c r="AC2" s="93"/>
      <c r="AF2" s="92"/>
      <c r="AG2" s="92"/>
      <c r="AJ2" s="92"/>
    </row>
    <row r="3" spans="1:36" x14ac:dyDescent="0.25">
      <c r="A3" s="83"/>
      <c r="B3" s="78"/>
      <c r="C3" s="83"/>
      <c r="D3" s="79"/>
      <c r="H3" s="96"/>
      <c r="I3" s="100"/>
      <c r="J3" s="96"/>
      <c r="K3" s="96"/>
      <c r="L3" s="96"/>
      <c r="Y3" s="93"/>
      <c r="AC3" s="93"/>
      <c r="AF3" s="92"/>
      <c r="AG3" s="92"/>
      <c r="AJ3" s="92"/>
    </row>
    <row r="4" spans="1:36" x14ac:dyDescent="0.25">
      <c r="A4" s="85" t="s">
        <v>940</v>
      </c>
      <c r="B4" s="79" t="s">
        <v>945</v>
      </c>
      <c r="C4" s="84" t="str">
        <f>CONCATENATE("&lt;",A4," ",B4," /&gt;")</f>
        <v>&lt;GeneName_full transient receptor potential cation channel subfamily M member 3 /&gt;</v>
      </c>
      <c r="D4" s="79"/>
      <c r="H4" s="96"/>
      <c r="I4" s="100"/>
      <c r="J4" s="96"/>
      <c r="K4" s="96"/>
      <c r="L4" s="96"/>
      <c r="Y4" s="93"/>
      <c r="AC4" s="93"/>
      <c r="AF4" s="92"/>
      <c r="AG4" s="92"/>
      <c r="AJ4" s="92"/>
    </row>
    <row r="5" spans="1:36" x14ac:dyDescent="0.25">
      <c r="A5" s="85"/>
      <c r="B5" s="78"/>
      <c r="C5" s="83"/>
      <c r="D5" s="79"/>
      <c r="H5" s="96"/>
      <c r="I5" s="100"/>
      <c r="J5" s="96"/>
      <c r="K5" s="96"/>
      <c r="L5" s="96"/>
      <c r="Y5" s="93"/>
      <c r="AC5" s="93"/>
      <c r="AF5" s="92"/>
      <c r="AG5" s="92"/>
      <c r="AJ5" s="92"/>
    </row>
    <row r="6" spans="1:36" x14ac:dyDescent="0.25">
      <c r="B6" s="84"/>
      <c r="C6" s="84" t="str">
        <f>CONCATENATE("# What does the ",B2," gene do?")</f>
        <v># What does the TRPM3 gene do?</v>
      </c>
      <c r="D6" s="79"/>
      <c r="H6" s="96"/>
      <c r="I6" s="100"/>
      <c r="J6" s="96"/>
      <c r="K6" s="96"/>
      <c r="L6" s="96"/>
      <c r="Y6" s="21"/>
      <c r="Z6" s="21"/>
      <c r="AA6" s="21"/>
      <c r="AC6" s="21"/>
      <c r="AF6" s="92"/>
      <c r="AJ6" s="92"/>
    </row>
    <row r="7" spans="1:36" x14ac:dyDescent="0.25">
      <c r="A7" s="85"/>
      <c r="H7" s="84" t="s">
        <v>886</v>
      </c>
      <c r="I7" s="47" t="s">
        <v>851</v>
      </c>
      <c r="J7" s="84">
        <v>0.47</v>
      </c>
      <c r="K7" s="84">
        <v>0.33300000000000002</v>
      </c>
      <c r="L7" s="84">
        <f t="shared" ref="L7:L12" si="0">J7/K7</f>
        <v>1.4114114114114114</v>
      </c>
      <c r="X7" s="84" t="s">
        <v>794</v>
      </c>
      <c r="Y7" s="21" t="s">
        <v>843</v>
      </c>
      <c r="Z7" s="21">
        <v>63.2</v>
      </c>
      <c r="AA7" s="21">
        <v>36.799999999999997</v>
      </c>
      <c r="AB7" s="84">
        <f t="shared" ref="AB7:AB12" si="1">Z7/AA7</f>
        <v>1.7173913043478264</v>
      </c>
      <c r="AC7" s="21">
        <v>5.14</v>
      </c>
      <c r="AE7" s="84" t="s">
        <v>831</v>
      </c>
      <c r="AF7" s="92" t="s">
        <v>850</v>
      </c>
      <c r="AG7" s="84">
        <v>71.400000000000006</v>
      </c>
      <c r="AH7" s="84">
        <v>28.6</v>
      </c>
      <c r="AI7" s="84">
        <f t="shared" ref="AI7" si="2">AG7/AH7</f>
        <v>2.4965034965034967</v>
      </c>
      <c r="AJ7" s="92">
        <v>2.222</v>
      </c>
    </row>
    <row r="8" spans="1:36" x14ac:dyDescent="0.25">
      <c r="A8" s="85" t="s">
        <v>18</v>
      </c>
      <c r="B8" s="102" t="s">
        <v>918</v>
      </c>
      <c r="C8" s="84" t="str">
        <f>B8</f>
        <v>TRPM3 (transient receptor potential cation channel subfamily M member 3) controls [calcium channels](http://www.uniprot.org/uniprot/Q9HCF6#expression). These channels help to detect temperature and pain to maintain homeostasis in the body, and incorrect function may lead to [generalized pain and central nervous system impairments](https://link.springer.com/article/10.1007/s10067-006-0433-9). Linked health issues include [cataracts, glaucoma](https://link.springer.com/chapter/10.1007/978-3-642-54215-2_17), [inflammatory pain syndromes, rheumatoid arthritis, and secretion of proinflammatory cytokines](http://jme.endocrinology-journals.org/content/50/3/R75.short). In ME/CFS patients, variants may be linked to [insulin and glucose dysregulation](http://jme.endocrinology-journals.org/content/50/3/R75.short), [multiple chemical sensitivity (MCS)](http://journals.sagepub.com/doi/pdf/10.4137/III.S25147), [problems maintaining body temperature](http://pediatrics.aappublications.org/content/120/1/e129.short), and [impaired natural killer cell (NKC) function, which may lead to increased inflammation and illness](https://www.ncbi.nlm.nih.gov/pubmed/27245705).</v>
      </c>
      <c r="H8" s="84" t="s">
        <v>884</v>
      </c>
      <c r="I8" s="47" t="s">
        <v>852</v>
      </c>
      <c r="J8" s="84">
        <v>0.24</v>
      </c>
      <c r="K8" s="84">
        <v>0.13700000000000001</v>
      </c>
      <c r="L8" s="84">
        <f t="shared" si="0"/>
        <v>1.751824817518248</v>
      </c>
      <c r="X8" s="91" t="s">
        <v>795</v>
      </c>
      <c r="Y8" s="21" t="s">
        <v>844</v>
      </c>
      <c r="Z8" s="21">
        <v>78.900000000000006</v>
      </c>
      <c r="AA8" s="21">
        <v>21.1</v>
      </c>
      <c r="AB8" s="84">
        <f t="shared" si="1"/>
        <v>3.7393364928909953</v>
      </c>
      <c r="AC8" s="21">
        <v>4.0599999999999996</v>
      </c>
    </row>
    <row r="9" spans="1:36" x14ac:dyDescent="0.25">
      <c r="A9" s="85"/>
      <c r="B9" s="80"/>
      <c r="H9" s="84" t="s">
        <v>882</v>
      </c>
      <c r="I9" s="47" t="s">
        <v>853</v>
      </c>
      <c r="J9" s="84">
        <v>0.24</v>
      </c>
      <c r="K9" s="84">
        <v>0.13700000000000001</v>
      </c>
      <c r="L9" s="84">
        <f t="shared" si="0"/>
        <v>1.751824817518248</v>
      </c>
      <c r="X9" s="84" t="s">
        <v>835</v>
      </c>
      <c r="Y9" s="21" t="s">
        <v>845</v>
      </c>
      <c r="Z9" s="21">
        <v>77.8</v>
      </c>
      <c r="AA9" s="21">
        <v>22.2</v>
      </c>
      <c r="AB9" s="84">
        <f t="shared" si="1"/>
        <v>3.5045045045045047</v>
      </c>
      <c r="AC9" s="21">
        <v>3.64</v>
      </c>
    </row>
    <row r="10" spans="1:36" x14ac:dyDescent="0.25">
      <c r="A10" s="85" t="s">
        <v>19</v>
      </c>
      <c r="B10" s="79">
        <v>9</v>
      </c>
      <c r="C10" s="84" t="str">
        <f>CONCATENATE("This gene is located on chromosome ",B10,". The ",B11," it creates acts in your ",B12)</f>
        <v>This gene is located on chromosome 9. The protein it creates acts in your brain and kidneys.</v>
      </c>
      <c r="H10" s="84" t="s">
        <v>880</v>
      </c>
      <c r="I10" s="47" t="s">
        <v>850</v>
      </c>
      <c r="J10" s="84">
        <v>0.44</v>
      </c>
      <c r="K10" s="84">
        <v>0.316</v>
      </c>
      <c r="L10" s="84">
        <f t="shared" si="0"/>
        <v>1.3924050632911393</v>
      </c>
      <c r="X10" s="84" t="s">
        <v>802</v>
      </c>
      <c r="Y10" s="21" t="s">
        <v>846</v>
      </c>
      <c r="Z10" s="21">
        <v>75</v>
      </c>
      <c r="AA10" s="21">
        <v>25</v>
      </c>
      <c r="AB10" s="84">
        <f t="shared" si="1"/>
        <v>3</v>
      </c>
      <c r="AC10" s="21">
        <v>3.13</v>
      </c>
    </row>
    <row r="11" spans="1:36" x14ac:dyDescent="0.25">
      <c r="A11" s="85" t="s">
        <v>20</v>
      </c>
      <c r="B11" s="79" t="s">
        <v>21</v>
      </c>
      <c r="H11" s="84" t="s">
        <v>878</v>
      </c>
      <c r="I11" s="47" t="s">
        <v>854</v>
      </c>
      <c r="J11" s="84">
        <v>0.45</v>
      </c>
      <c r="K11" s="84">
        <v>0.33100000000000002</v>
      </c>
      <c r="L11" s="84">
        <f t="shared" si="0"/>
        <v>1.3595166163141994</v>
      </c>
      <c r="X11" s="84" t="s">
        <v>837</v>
      </c>
      <c r="Y11" s="93" t="s">
        <v>847</v>
      </c>
      <c r="Z11" s="84">
        <v>21</v>
      </c>
      <c r="AA11" s="84">
        <v>8</v>
      </c>
      <c r="AB11" s="84">
        <f t="shared" si="1"/>
        <v>2.625</v>
      </c>
      <c r="AC11" s="21">
        <v>3.39</v>
      </c>
    </row>
    <row r="12" spans="1:36" x14ac:dyDescent="0.25">
      <c r="A12" s="85" t="s">
        <v>17</v>
      </c>
      <c r="B12" s="79" t="s">
        <v>840</v>
      </c>
      <c r="H12" s="84" t="s">
        <v>876</v>
      </c>
      <c r="I12" s="47" t="s">
        <v>855</v>
      </c>
      <c r="J12" s="84">
        <v>0.17299999999999999</v>
      </c>
      <c r="K12" s="84">
        <v>0.1</v>
      </c>
      <c r="L12" s="84">
        <f t="shared" si="0"/>
        <v>1.7299999999999998</v>
      </c>
      <c r="X12" s="84" t="s">
        <v>837</v>
      </c>
      <c r="Y12" s="93" t="s">
        <v>847</v>
      </c>
      <c r="Z12" s="84">
        <v>52</v>
      </c>
      <c r="AA12" s="84">
        <v>43</v>
      </c>
      <c r="AB12" s="84">
        <f t="shared" si="1"/>
        <v>1.2093023255813953</v>
      </c>
      <c r="AC12" s="21">
        <v>1.07</v>
      </c>
    </row>
    <row r="13" spans="1:36" s="88" customFormat="1" x14ac:dyDescent="0.25">
      <c r="A13" s="87"/>
      <c r="B13" s="81"/>
      <c r="H13" s="88" t="str">
        <f>B22</f>
        <v>A70699095G</v>
      </c>
      <c r="I13" s="88" t="str">
        <f>B28</f>
        <v>T70795494C</v>
      </c>
      <c r="J13" s="88" t="str">
        <f>B34</f>
        <v>C70801146T</v>
      </c>
      <c r="K13" s="88" t="str">
        <f>B40</f>
        <v>A70610886C</v>
      </c>
      <c r="L13" s="88" t="str">
        <f>B46</f>
        <v>G70589515A</v>
      </c>
      <c r="M13" s="88" t="str">
        <f>B52</f>
        <v>C71302037T</v>
      </c>
      <c r="N13" s="88" t="str">
        <f>B58</f>
        <v>C70691635A</v>
      </c>
      <c r="O13" s="88" t="str">
        <f>B64</f>
        <v>G71427327T</v>
      </c>
      <c r="P13" s="88" t="str">
        <f>B70</f>
        <v>T70790948C</v>
      </c>
      <c r="Q13" s="88" t="str">
        <f>B76</f>
        <v>C71402258T</v>
      </c>
      <c r="R13" s="88" t="str">
        <f>B82</f>
        <v>C70616746T</v>
      </c>
      <c r="S13" s="88" t="str">
        <f>B88</f>
        <v>T71417232G</v>
      </c>
      <c r="T13" s="88" t="str">
        <f>B94</f>
        <v>A70605775G</v>
      </c>
      <c r="U13" s="88" t="str">
        <f>B100</f>
        <v>C71403580T</v>
      </c>
      <c r="V13" s="88" t="str">
        <f>B106</f>
        <v>T70610886A</v>
      </c>
      <c r="W13" s="88" t="str">
        <f>B112</f>
        <v>T71365306C</v>
      </c>
      <c r="X13" s="88" t="str">
        <f>B118</f>
        <v>G70820112A</v>
      </c>
      <c r="Y13" s="88" t="str">
        <f>B124</f>
        <v>A70822908G</v>
      </c>
      <c r="Z13" s="88" t="str">
        <f>B130</f>
        <v>C37T</v>
      </c>
    </row>
    <row r="14" spans="1:36" x14ac:dyDescent="0.25">
      <c r="A14" s="85" t="s">
        <v>4</v>
      </c>
      <c r="B14" s="79" t="s">
        <v>839</v>
      </c>
      <c r="C14" s="84" t="str">
        <f>CONCATENATE("&lt;GeneAnalysis gene=",CHAR(34),B14,CHAR(34)," interval=",CHAR(34),B15,CHAR(34),"&gt; ")</f>
        <v xml:space="preserve">&lt;GeneAnalysis gene="TRPM3" interval="NC_000009.12:g.70529063_71446950"&gt; </v>
      </c>
      <c r="H14" s="35" t="s">
        <v>856</v>
      </c>
      <c r="I14" s="35" t="s">
        <v>857</v>
      </c>
      <c r="J14" s="35" t="s">
        <v>858</v>
      </c>
      <c r="K14" s="35" t="s">
        <v>789</v>
      </c>
      <c r="L14" s="35" t="s">
        <v>859</v>
      </c>
      <c r="M14" s="35" t="s">
        <v>860</v>
      </c>
      <c r="N14" s="35" t="s">
        <v>861</v>
      </c>
      <c r="O14" s="89" t="s">
        <v>779</v>
      </c>
      <c r="P14" s="89" t="s">
        <v>779</v>
      </c>
      <c r="Q14" s="89" t="s">
        <v>779</v>
      </c>
      <c r="R14" s="89" t="s">
        <v>779</v>
      </c>
      <c r="S14" s="89" t="s">
        <v>779</v>
      </c>
      <c r="T14" s="89" t="s">
        <v>779</v>
      </c>
      <c r="U14" s="89" t="s">
        <v>779</v>
      </c>
      <c r="V14" s="89" t="s">
        <v>779</v>
      </c>
      <c r="W14" s="89" t="s">
        <v>779</v>
      </c>
      <c r="X14" s="89" t="s">
        <v>779</v>
      </c>
      <c r="Y14" s="89" t="s">
        <v>779</v>
      </c>
      <c r="Z14" s="89" t="s">
        <v>779</v>
      </c>
    </row>
    <row r="15" spans="1:36" x14ac:dyDescent="0.25">
      <c r="A15" s="85" t="s">
        <v>23</v>
      </c>
      <c r="B15" s="79" t="s">
        <v>841</v>
      </c>
      <c r="H15" s="79" t="s">
        <v>862</v>
      </c>
      <c r="I15" s="79" t="s">
        <v>864</v>
      </c>
      <c r="J15" s="79" t="s">
        <v>866</v>
      </c>
      <c r="K15" s="79" t="s">
        <v>813</v>
      </c>
      <c r="L15" s="79" t="s">
        <v>868</v>
      </c>
      <c r="M15" s="79" t="s">
        <v>870</v>
      </c>
      <c r="N15" s="79" t="s">
        <v>872</v>
      </c>
      <c r="O15" s="79" t="s">
        <v>780</v>
      </c>
      <c r="P15" s="79" t="s">
        <v>803</v>
      </c>
      <c r="Q15" s="79" t="s">
        <v>798</v>
      </c>
      <c r="R15" s="79" t="s">
        <v>805</v>
      </c>
      <c r="S15" s="79" t="s">
        <v>807</v>
      </c>
      <c r="T15" s="79" t="s">
        <v>809</v>
      </c>
      <c r="U15" s="79" t="s">
        <v>811</v>
      </c>
      <c r="V15" s="79" t="s">
        <v>813</v>
      </c>
      <c r="W15" s="79" t="s">
        <v>815</v>
      </c>
      <c r="X15" s="79" t="s">
        <v>817</v>
      </c>
      <c r="Y15" s="79" t="s">
        <v>819</v>
      </c>
      <c r="Z15" s="79" t="s">
        <v>821</v>
      </c>
    </row>
    <row r="16" spans="1:36" x14ac:dyDescent="0.25">
      <c r="A16" s="85" t="s">
        <v>24</v>
      </c>
      <c r="B16" s="79" t="s">
        <v>888</v>
      </c>
      <c r="C16" s="84" t="str">
        <f>CONCATENATE("# What are some common mutations of ",B14,"?")</f>
        <v># What are some common mutations of TRPM3?</v>
      </c>
      <c r="H16" s="79" t="s">
        <v>863</v>
      </c>
      <c r="I16" s="79" t="s">
        <v>865</v>
      </c>
      <c r="J16" s="79" t="s">
        <v>867</v>
      </c>
      <c r="K16" s="79" t="s">
        <v>814</v>
      </c>
      <c r="L16" s="79" t="s">
        <v>869</v>
      </c>
      <c r="M16" s="79" t="s">
        <v>871</v>
      </c>
      <c r="N16" s="79" t="s">
        <v>873</v>
      </c>
      <c r="O16" s="79" t="s">
        <v>781</v>
      </c>
      <c r="P16" s="79" t="s">
        <v>804</v>
      </c>
      <c r="Q16" s="79" t="s">
        <v>799</v>
      </c>
      <c r="R16" s="79" t="s">
        <v>806</v>
      </c>
      <c r="S16" s="79" t="s">
        <v>808</v>
      </c>
      <c r="T16" s="79" t="s">
        <v>810</v>
      </c>
      <c r="U16" s="79" t="s">
        <v>812</v>
      </c>
      <c r="V16" s="79" t="s">
        <v>814</v>
      </c>
      <c r="W16" s="79" t="s">
        <v>816</v>
      </c>
      <c r="X16" s="79" t="s">
        <v>818</v>
      </c>
      <c r="Y16" s="79" t="s">
        <v>820</v>
      </c>
      <c r="Z16" s="79" t="s">
        <v>822</v>
      </c>
    </row>
    <row r="17" spans="1:26" x14ac:dyDescent="0.25">
      <c r="A17" s="85"/>
      <c r="C17" s="84" t="s">
        <v>13</v>
      </c>
      <c r="H17" s="79" t="str">
        <f>CONCATENATE("People with this variant have one copy of the ",B25," variant. This substitution of a single nucleotide is known as a missense mutation.")</f>
        <v>People with this variant have one copy of the [A70699095G](http://journals.sagepub.com/doi/10.4137/III.S25147) variant. This substitution of a single nucleotide is known as a missense mutation.</v>
      </c>
      <c r="I17" s="79" t="str">
        <f>CONCATENATE("People with this variant have one copy of the ",B31," variant. This substitution of a single nucleotide is known as a missense mutation.")</f>
        <v>People with this variant have one copy of the [T70795494C](http://journals.sagepub.com/doi/10.4137/III.S25147) variant. This substitution of a single nucleotide is known as a missense mutation.</v>
      </c>
      <c r="J17" s="79" t="str">
        <f>CONCATENATE("People with this variant have one copy of the ",B37," variant. This substitution of a single nucleotide is known as a missense mutation.")</f>
        <v>People with this variant have one copy of the [C70801146T](http://journals.sagepub.com/doi/10.4137/III.S25147) variant. This substitution of a single nucleotide is known as a missense mutation.</v>
      </c>
      <c r="K17" s="79" t="str">
        <f>CONCATENATE("People with this variant have one copy of the ",B43," variant. This substitution of a single nucleotide is known as a missense mutation.")</f>
        <v>People with this variant have one copy of the [A70610886C](http://journals.sagepub.com/doi/10.4137/III.S25147) variant. This substitution of a single nucleotide is known as a missense mutation.</v>
      </c>
      <c r="L17" s="79" t="str">
        <f>CONCATENATE("People with this variant have one copy of the ",B49," variant. This substitution of a single nucleotide is known as a missense mutation.")</f>
        <v>People with this variant have one copy of the [G70589515A](http://journals.sagepub.com/doi/10.4137/III.S25147) variant. This substitution of a single nucleotide is known as a missense mutation.</v>
      </c>
      <c r="M17" s="79" t="str">
        <f>CONCATENATE("People with this variant have one copy of the ",B55," variant. This substitution of a single nucleotide is known as a missense mutation.")</f>
        <v>People with this variant have one copy of the [C71302037T](http://journals.sagepub.com/doi/10.4137/III.S25147) variant. This substitution of a single nucleotide is known as a missense mutation.</v>
      </c>
      <c r="N17" s="79" t="str">
        <f>CONCATENATE("People with this variant have one copy of the ",B61," variant. This substitution of a single nucleotide is known as a missense mutation.")</f>
        <v>People with this variant have one copy of the [C70691635A](http://journals.sagepub.com/doi/10.4137/III.S25147) variant. This substitution of a single nucleotide is known as a missense mutation.</v>
      </c>
      <c r="O17" s="79" t="str">
        <f>CONCATENATE("People with this variant have one copy of the ",B67," variant. This substitution of a single nucleotide is known as a missense mutation.")</f>
        <v>People with this variant have one copy of the [G71427327T](https://www.ncbi.nlm.nih.gov/projects/SNP/snp_ref.cgi?rs=11142822) variant. This substitution of a single nucleotide is known as a missense mutation.</v>
      </c>
      <c r="P17" s="79" t="str">
        <f>CONCATENATE("People with this variant have one copy of the ",B73," variant. This substitution of a single nucleotide is known as a missense mutation.")</f>
        <v>People with this variant have one copy of the [T70790948C](https://www.ncbi.nlm.nih.gov/projects/SNP/snp_ref.cgi?rs=10118380) variant. This substitution of a single nucleotide is known as a missense mutation.</v>
      </c>
      <c r="Q17" s="79" t="str">
        <f>CONCATENATE("People with this variant have one copy of the ",B79," variant. This substitution of a single nucleotide is known as a missense mutation.")</f>
        <v>People with this variant have one copy of the [C71402258T](https://www.ncbi.nlm.nih.gov/projects/SNP/snp_ref.cgi?rs=1106948) variant. This substitution of a single nucleotide is known as a missense mutation.</v>
      </c>
      <c r="R17" s="79" t="str">
        <f>CONCATENATE("People with this variant have one copy of the ",B85," variant. This substitution of a single nucleotide is known as a missense mutation.")</f>
        <v>People with this variant have one copy of the [C70616746T](https://www.ncbi.nlm.nih.gov/projects/SNP/snp_ref.cgi?rs=11142508) variant. This substitution of a single nucleotide is known as a missense mutation.</v>
      </c>
      <c r="S17" s="79" t="str">
        <f>CONCATENATE("People with this variant have one copy of the ",B91," variant. This substitution of a single nucleotide is known as a missense mutation.")</f>
        <v>People with this variant have one copy of the [T71417232G](https://www.ncbi.nlm.nih.gov/projects/SNP/snp_ref.cgi?rs=12350232) variant. This substitution of a single nucleotide is known as a missense mutation.</v>
      </c>
      <c r="T17" s="79" t="str">
        <f>CONCATENATE("People with this variant have one copy of the ",B97," variant. This substitution of a single nucleotide is known as a missense mutation.")</f>
        <v>People with this variant have one copy of the [A70605775G](https://www.ncbi.nlm.nih.gov/projects/SNP/snp_ref.cgi?rs=12682832) variant. This substitution of a single nucleotide is known as a missense mutation.</v>
      </c>
      <c r="U17" s="79" t="str">
        <f>CONCATENATE("People with this variant have one copy of the ",B103," variant. This substitution of a single nucleotide is known as a missense mutation.")</f>
        <v>People with this variant have one copy of the [C71403580T](https://www.ncbi.nlm.nih.gov/projects/SNP/snp_ref.cgi?rs=1891301) variant. This substitution of a single nucleotide is known as a missense mutation.</v>
      </c>
      <c r="V17" s="79" t="str">
        <f>CONCATENATE("People with this variant have one copy of the ",B109," variant. This substitution of a single nucleotide is known as a missense mutation.")</f>
        <v>People with this variant have one copy of the [T70610886A](https://www.ncbi.nlm.nih.gov/projects/SNP/snp_ref.cgi?rs=3763619) variant. This substitution of a single nucleotide is known as a missense mutation.</v>
      </c>
      <c r="W17" s="79" t="str">
        <f>CONCATENATE("People with this variant have one copy of the ",B115," variant. This substitution of a single nucleotide is known as a missense mutation.")</f>
        <v>People with this variant have one copy of the [T71365306C](https://www.ncbi.nlm.nih.gov/projects/SNP/snp_ref.cgi?rs=6560200) variant. This substitution of a single nucleotide is known as a missense mutation.</v>
      </c>
      <c r="X17" s="79" t="str">
        <f>CONCATENATE("People with this variant have one copy of the ",B121," variant. This substitution of a single nucleotide is known as a missense mutation.")</f>
        <v>People with this variant have one copy of the [G70820112A](https://www.ncbi.nlm.nih.gov/projects/SNP/snp_ref.cgi?rs=7022747) variant. This substitution of a single nucleotide is known as a missense mutation.</v>
      </c>
      <c r="Y17" s="79" t="str">
        <f>CONCATENATE("People with this variant have one copy of the ",B127," variant. This substitution of a single nucleotide is known as a missense mutation.")</f>
        <v>People with this variant have one copy of the [A70822908G](https://www.ncbi.nlm.nih.gov/projects/SNP/snp_ref.cgi?rs=7038646) variant. This substitution of a single nucleotide is known as a missense mutation.</v>
      </c>
      <c r="Z17" s="79" t="str">
        <f>CONCATENATE("People with this variant have one copy of the ",B133," variant. This substitution of a single nucleotide is known as a missense mutation.")</f>
        <v>People with this variant have one copy of the [C37T](https://www.ncbi.nlm.nih.gov/clinvar/variation/218881/) variant. This substitution of a single nucleotide is known as a missense mutation.</v>
      </c>
    </row>
    <row r="18" spans="1:26" x14ac:dyDescent="0.25">
      <c r="C18" s="84" t="str">
        <f>CONCATENATE("There are ",B16," variants in ",B14,": ",B25,", ",B31,", ",B37,", ",B43,", ",B49,", ",B55,", ",B61,", ",B67,", ",B73,", ",B79,", ",B85,", ",B91,", ",B97,", ",B103,", ",B109,", ",B115,", ",B121,", ",B127,", and ",B133,".")</f>
        <v>There are nineteen variants in TRPM3: [A70699095G](http://journals.sagepub.com/doi/10.4137/III.S25147), [T70795494C](http://journals.sagepub.com/doi/10.4137/III.S25147), [C70801146T](http://journals.sagepub.com/doi/10.4137/III.S25147), [A70610886C](http://journals.sagepub.com/doi/10.4137/III.S25147), [G70589515A](http://journals.sagepub.com/doi/10.4137/III.S25147), [C71302037T](http://journals.sagepub.com/doi/10.4137/III.S25147), [C70691635A](http://journals.sagepub.com/doi/10.4137/III.S25147), [G71427327T](https://www.ncbi.nlm.nih.gov/projects/SNP/snp_ref.cgi?rs=11142822), [T70790948C](https://www.ncbi.nlm.nih.gov/projects/SNP/snp_ref.cgi?rs=10118380), [C71402258T](https://www.ncbi.nlm.nih.gov/projects/SNP/snp_ref.cgi?rs=1106948), [C70616746T](https://www.ncbi.nlm.nih.gov/projects/SNP/snp_ref.cgi?rs=11142508), [T71417232G](https://www.ncbi.nlm.nih.gov/projects/SNP/snp_ref.cgi?rs=12350232), [A70605775G](https://www.ncbi.nlm.nih.gov/projects/SNP/snp_ref.cgi?rs=12682832), [C71403580T](https://www.ncbi.nlm.nih.gov/projects/SNP/snp_ref.cgi?rs=1891301), [T70610886A](https://www.ncbi.nlm.nih.gov/projects/SNP/snp_ref.cgi?rs=3763619), [T71365306C](https://www.ncbi.nlm.nih.gov/projects/SNP/snp_ref.cgi?rs=6560200), [G70820112A](https://www.ncbi.nlm.nih.gov/projects/SNP/snp_ref.cgi?rs=7022747), [A70822908G](https://www.ncbi.nlm.nih.gov/projects/SNP/snp_ref.cgi?rs=7038646), and [C37T](https://www.ncbi.nlm.nih.gov/clinvar/variation/218881/).</v>
      </c>
      <c r="H18" s="79" t="s">
        <v>956</v>
      </c>
      <c r="I18" s="79" t="s">
        <v>956</v>
      </c>
      <c r="J18" s="79" t="s">
        <v>956</v>
      </c>
      <c r="K18" s="79" t="s">
        <v>956</v>
      </c>
      <c r="L18" s="79" t="s">
        <v>956</v>
      </c>
      <c r="M18" s="79" t="s">
        <v>956</v>
      </c>
      <c r="N18" s="79" t="s">
        <v>956</v>
      </c>
      <c r="O18" s="79" t="s">
        <v>147</v>
      </c>
      <c r="P18" s="79" t="s">
        <v>957</v>
      </c>
      <c r="Q18" s="79" t="s">
        <v>147</v>
      </c>
      <c r="R18" s="79" t="s">
        <v>147</v>
      </c>
      <c r="S18" s="79" t="s">
        <v>147</v>
      </c>
      <c r="T18" s="79" t="s">
        <v>147</v>
      </c>
      <c r="U18" s="79" t="s">
        <v>147</v>
      </c>
      <c r="V18" s="79" t="s">
        <v>147</v>
      </c>
      <c r="W18" s="79" t="s">
        <v>147</v>
      </c>
      <c r="X18" s="79" t="s">
        <v>147</v>
      </c>
      <c r="Y18" s="79" t="s">
        <v>955</v>
      </c>
      <c r="Z18" s="79" t="s">
        <v>954</v>
      </c>
    </row>
    <row r="19" spans="1:26" x14ac:dyDescent="0.25">
      <c r="H19" s="79">
        <v>50</v>
      </c>
      <c r="I19" s="79">
        <v>35.299999999999997</v>
      </c>
      <c r="J19" s="79">
        <v>47.6</v>
      </c>
      <c r="K19" s="79">
        <v>49.6</v>
      </c>
      <c r="L19" s="79">
        <v>47.6</v>
      </c>
      <c r="M19" s="79">
        <v>31.9</v>
      </c>
      <c r="N19" s="79">
        <v>48.3</v>
      </c>
      <c r="O19" s="79">
        <v>30.3</v>
      </c>
      <c r="P19" s="79">
        <v>49.7</v>
      </c>
      <c r="Q19" s="79">
        <v>50</v>
      </c>
      <c r="R19" s="79">
        <v>49.4</v>
      </c>
      <c r="S19" s="79">
        <v>49.5</v>
      </c>
      <c r="T19" s="79">
        <v>49.6</v>
      </c>
      <c r="U19" s="79">
        <v>49.2</v>
      </c>
      <c r="V19" s="79">
        <v>49.6</v>
      </c>
      <c r="W19" s="79">
        <v>50</v>
      </c>
      <c r="X19" s="79">
        <v>18.100000000000001</v>
      </c>
      <c r="Y19" s="79">
        <v>44.8</v>
      </c>
      <c r="Z19" s="79">
        <v>0.01</v>
      </c>
    </row>
    <row r="20" spans="1:26" x14ac:dyDescent="0.25">
      <c r="C20" s="84" t="str">
        <f>CONCATENATE("&lt;# ",B22," #&gt;")</f>
        <v>&lt;# A70699095G #&gt;</v>
      </c>
      <c r="H20" s="79" t="str">
        <f>CONCATENATE("People with this variant have two copies of the ",B25," variant. This substitution of a single nucleotide is known as a missense mutation.")</f>
        <v>People with this variant have two copies of the [A70699095G](http://journals.sagepub.com/doi/10.4137/III.S25147) variant. This substitution of a single nucleotide is known as a missense mutation.</v>
      </c>
      <c r="I20" s="79" t="str">
        <f>CONCATENATE("People with this variant have two copies of the ",B31," variant. This substitution of a single nucleotide is known as a missense mutation.")</f>
        <v>People with this variant have two copies of the [T70795494C](http://journals.sagepub.com/doi/10.4137/III.S25147) variant. This substitution of a single nucleotide is known as a missense mutation.</v>
      </c>
      <c r="J20" s="79" t="str">
        <f>CONCATENATE("People with this variant have two copies of the ",B37," variant. This substitution of a single nucleotide is known as a missense mutation.")</f>
        <v>People with this variant have two copies of the [C70801146T](http://journals.sagepub.com/doi/10.4137/III.S25147) variant. This substitution of a single nucleotide is known as a missense mutation.</v>
      </c>
      <c r="K20" s="79" t="str">
        <f>CONCATENATE("People with this variant have two copies of the ",B43," variant. This substitution of a single nucleotide is known as a missense mutation.")</f>
        <v>People with this variant have two copies of the [A70610886C](http://journals.sagepub.com/doi/10.4137/III.S25147) variant. This substitution of a single nucleotide is known as a missense mutation.</v>
      </c>
      <c r="L20" s="79" t="str">
        <f>CONCATENATE("People with this variant have two copies of the ",B49," variant. This substitution of a single nucleotide is known as a missense mutation.")</f>
        <v>People with this variant have two copies of the [G70589515A](http://journals.sagepub.com/doi/10.4137/III.S25147) variant. This substitution of a single nucleotide is known as a missense mutation.</v>
      </c>
      <c r="M20" s="79" t="str">
        <f>CONCATENATE("People with this variant have two copies of the ",B55," variant. This substitution of a single nucleotide is known as a missense mutation.")</f>
        <v>People with this variant have two copies of the [C71302037T](http://journals.sagepub.com/doi/10.4137/III.S25147) variant. This substitution of a single nucleotide is known as a missense mutation.</v>
      </c>
      <c r="N20" s="79" t="str">
        <f>CONCATENATE("People with this variant have two copies of the ",B61," variant. This substitution of a single nucleotide is known as a missense mutation.")</f>
        <v>People with this variant have two copies of the [C70691635A](http://journals.sagepub.com/doi/10.4137/III.S25147) variant. This substitution of a single nucleotide is known as a missense mutation.</v>
      </c>
      <c r="O20" s="79" t="str">
        <f>CONCATENATE("People with this variant have two copies of the ",B67," variant. This substitution of a single nucleotide is known as a missense mutation.")</f>
        <v>People with this variant have two copies of the [G71427327T](https://www.ncbi.nlm.nih.gov/projects/SNP/snp_ref.cgi?rs=11142822) variant. This substitution of a single nucleotide is known as a missense mutation.</v>
      </c>
      <c r="P20" s="79" t="str">
        <f>CONCATENATE("People with this variant have two copies of the ",B73," variant. This substitution of a single nucleotide is known as a missense mutation.")</f>
        <v>People with this variant have two copies of the [T70790948C](https://www.ncbi.nlm.nih.gov/projects/SNP/snp_ref.cgi?rs=10118380) variant. This substitution of a single nucleotide is known as a missense mutation.</v>
      </c>
      <c r="Q20" s="79" t="str">
        <f>CONCATENATE("People with this variant have two copies of the ",B79," variant. This substitution of a single nucleotide is known as a missense mutation.")</f>
        <v>People with this variant have two copies of the [C71402258T](https://www.ncbi.nlm.nih.gov/projects/SNP/snp_ref.cgi?rs=1106948) variant. This substitution of a single nucleotide is known as a missense mutation.</v>
      </c>
      <c r="R20" s="79" t="str">
        <f>CONCATENATE("People with this variant have two copies of the ",B85," variant. This substitution of a single nucleotide is known as a missense mutation.")</f>
        <v>People with this variant have two copies of the [C70616746T](https://www.ncbi.nlm.nih.gov/projects/SNP/snp_ref.cgi?rs=11142508) variant. This substitution of a single nucleotide is known as a missense mutation.</v>
      </c>
      <c r="S20" s="79" t="str">
        <f>CONCATENATE("People with this variant have two copies of the ",B91," variant. This substitution of a single nucleotide is known as a missense mutation.")</f>
        <v>People with this variant have two copies of the [T71417232G](https://www.ncbi.nlm.nih.gov/projects/SNP/snp_ref.cgi?rs=12350232) variant. This substitution of a single nucleotide is known as a missense mutation.</v>
      </c>
      <c r="T20" s="79" t="str">
        <f>CONCATENATE("People with this variant have two copies of the ",B97," variant. This substitution of a single nucleotide is known as a missense mutation.")</f>
        <v>People with this variant have two copies of the [A70605775G](https://www.ncbi.nlm.nih.gov/projects/SNP/snp_ref.cgi?rs=12682832) variant. This substitution of a single nucleotide is known as a missense mutation.</v>
      </c>
      <c r="U20" s="79" t="str">
        <f>CONCATENATE("People with this variant have two copies of the ",B103," variant. This substitution of a single nucleotide is known as a missense mutation.")</f>
        <v>People with this variant have two copies of the [C71403580T](https://www.ncbi.nlm.nih.gov/projects/SNP/snp_ref.cgi?rs=1891301) variant. This substitution of a single nucleotide is known as a missense mutation.</v>
      </c>
      <c r="V20" s="79" t="str">
        <f>CONCATENATE("People with this variant have two copies of the ",B109," variant. This substitution of a single nucleotide is known as a missense mutation.")</f>
        <v>People with this variant have two copies of the [T70610886A](https://www.ncbi.nlm.nih.gov/projects/SNP/snp_ref.cgi?rs=3763619) variant. This substitution of a single nucleotide is known as a missense mutation.</v>
      </c>
      <c r="W20" s="79" t="str">
        <f>CONCATENATE("People with this variant have two copies of the ",B115," variant. This substitution of a single nucleotide is known as a missense mutation.")</f>
        <v>People with this variant have two copies of the [T71365306C](https://www.ncbi.nlm.nih.gov/projects/SNP/snp_ref.cgi?rs=6560200) variant. This substitution of a single nucleotide is known as a missense mutation.</v>
      </c>
      <c r="X20" s="79" t="str">
        <f>CONCATENATE("People with this variant have two copies of the ",B121," variant. This substitution of a single nucleotide is known as a missense mutation.")</f>
        <v>People with this variant have two copies of the [G70820112A](https://www.ncbi.nlm.nih.gov/projects/SNP/snp_ref.cgi?rs=7022747) variant. This substitution of a single nucleotide is known as a missense mutation.</v>
      </c>
      <c r="Y20" s="79" t="str">
        <f>CONCATENATE("People with this variant have two copies of the ",B127," variant. This substitution of a single nucleotide is known as a missense mutation.")</f>
        <v>People with this variant have two copies of the [A70822908G](https://www.ncbi.nlm.nih.gov/projects/SNP/snp_ref.cgi?rs=7038646) variant. This substitution of a single nucleotide is known as a missense mutation.</v>
      </c>
      <c r="Z20" s="79" t="str">
        <f>CONCATENATE("People with this variant have two copies of the ",B133," variant. This substitution of a single nucleotide is known as a missense mutation.")</f>
        <v>People with this variant have two copies of the [C37T](https://www.ncbi.nlm.nih.gov/clinvar/variation/218881/) variant. This substitution of a single nucleotide is known as a missense mutation.</v>
      </c>
    </row>
    <row r="21" spans="1:26" x14ac:dyDescent="0.25">
      <c r="A21" s="85" t="s">
        <v>25</v>
      </c>
      <c r="B21" s="35" t="s">
        <v>856</v>
      </c>
      <c r="C21" s="84" t="str">
        <f>CONCATENATE("  &lt;Variant hgvs=",CHAR(34),B21,CHAR(34)," name=",CHAR(34),B22,CHAR(34),"&gt; ")</f>
        <v xml:space="preserve">  &lt;Variant hgvs="NC_000009.12:g.70699095A&gt;G" name="A70699095G"&gt; </v>
      </c>
      <c r="H21" s="79" t="s">
        <v>956</v>
      </c>
      <c r="I21" s="79" t="s">
        <v>147</v>
      </c>
      <c r="J21" s="79" t="s">
        <v>147</v>
      </c>
      <c r="K21" s="79" t="s">
        <v>956</v>
      </c>
      <c r="L21" s="79" t="s">
        <v>147</v>
      </c>
      <c r="M21" s="79" t="s">
        <v>147</v>
      </c>
      <c r="N21" s="79" t="s">
        <v>147</v>
      </c>
      <c r="O21" s="79" t="s">
        <v>957</v>
      </c>
      <c r="P21" s="79" t="s">
        <v>957</v>
      </c>
      <c r="Q21" s="79" t="s">
        <v>957</v>
      </c>
      <c r="R21" s="79" t="s">
        <v>147</v>
      </c>
      <c r="S21" s="79" t="s">
        <v>147</v>
      </c>
      <c r="T21" s="79" t="s">
        <v>147</v>
      </c>
      <c r="U21" s="79" t="s">
        <v>957</v>
      </c>
      <c r="V21" s="79" t="s">
        <v>957</v>
      </c>
      <c r="W21" s="79" t="s">
        <v>957</v>
      </c>
      <c r="X21" s="79" t="s">
        <v>147</v>
      </c>
      <c r="Y21" s="79" t="s">
        <v>147</v>
      </c>
      <c r="Z21" s="79" t="s">
        <v>147</v>
      </c>
    </row>
    <row r="22" spans="1:26" x14ac:dyDescent="0.25">
      <c r="A22" s="86" t="s">
        <v>26</v>
      </c>
      <c r="B22" s="82" t="s">
        <v>886</v>
      </c>
      <c r="H22" s="79">
        <v>37.200000000000003</v>
      </c>
      <c r="I22" s="79">
        <v>14.1</v>
      </c>
      <c r="J22" s="79">
        <v>6.1</v>
      </c>
      <c r="K22" s="79">
        <v>45.4</v>
      </c>
      <c r="L22" s="79">
        <v>27.2</v>
      </c>
      <c r="M22" s="79">
        <v>12</v>
      </c>
      <c r="N22" s="79">
        <v>28.7</v>
      </c>
      <c r="O22" s="79">
        <v>58.6</v>
      </c>
      <c r="P22" s="79">
        <v>16.3</v>
      </c>
      <c r="Q22" s="79">
        <v>13.3</v>
      </c>
      <c r="R22" s="79">
        <v>32</v>
      </c>
      <c r="S22" s="79">
        <v>32.700000000000003</v>
      </c>
      <c r="T22" s="79">
        <v>33</v>
      </c>
      <c r="U22" s="79">
        <v>19.600000000000001</v>
      </c>
      <c r="V22" s="79">
        <v>13.2</v>
      </c>
      <c r="W22" s="79">
        <v>12.3</v>
      </c>
      <c r="X22" s="79">
        <v>5.5</v>
      </c>
      <c r="Y22" s="79">
        <v>32.5</v>
      </c>
      <c r="Z22" s="79">
        <v>0.01</v>
      </c>
    </row>
    <row r="23" spans="1:26" x14ac:dyDescent="0.25">
      <c r="A23" s="86" t="s">
        <v>27</v>
      </c>
      <c r="B23" s="79" t="s">
        <v>61</v>
      </c>
      <c r="C23" s="84" t="str">
        <f>CONCATENATE("    This variant is a change at a specific point in the ",B14," gene from ",B23," to ",B24,"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c r="H23" s="79" t="str">
        <f>CONCATENATE("Your ",B14," gene has no variants. A normal gene is referred to as a ",CHAR(34),"wild-type",CHAR(34)," gene.")</f>
        <v>Your TRPM3 gene has no variants. A normal gene is referred to as a "wild-type" gene.</v>
      </c>
      <c r="I23" s="79" t="str">
        <f>CONCATENATE("Your ",B14," gene has no variants. A normal gene is referred to as a ",CHAR(34),"wild-type",CHAR(34)," gene.")</f>
        <v>Your TRPM3 gene has no variants. A normal gene is referred to as a "wild-type" gene.</v>
      </c>
      <c r="J23" s="79" t="str">
        <f>CONCATENATE("Your ",B14," gene has no variants. A normal gene is referred to as a ",CHAR(34),"wild-type",CHAR(34)," gene.")</f>
        <v>Your TRPM3 gene has no variants. A normal gene is referred to as a "wild-type" gene.</v>
      </c>
      <c r="K23" s="79" t="str">
        <f>CONCATENATE("Your ",B14," gene has no variants. A normal gene is referred to as a ",CHAR(34),"wild-type",CHAR(34)," gene.")</f>
        <v>Your TRPM3 gene has no variants. A normal gene is referred to as a "wild-type" gene.</v>
      </c>
      <c r="L23" s="79" t="str">
        <f>CONCATENATE("Your ",B14," gene has no variants. A normal gene is referred to as a ",CHAR(34),"wild-type",CHAR(34)," gene.")</f>
        <v>Your TRPM3 gene has no variants. A normal gene is referred to as a "wild-type" gene.</v>
      </c>
      <c r="M23" s="79" t="str">
        <f>CONCATENATE("Your ",B14," gene has no variants. A normal gene is referred to as a ",CHAR(34),"wild-type",CHAR(34)," gene.")</f>
        <v>Your TRPM3 gene has no variants. A normal gene is referred to as a "wild-type" gene.</v>
      </c>
      <c r="N23" s="79" t="str">
        <f>CONCATENATE("Your ",B14," gene has no variants. A normal gene is referred to as a ",CHAR(34),"wild-type",CHAR(34)," gene.")</f>
        <v>Your TRPM3 gene has no variants. A normal gene is referred to as a "wild-type" gene.</v>
      </c>
      <c r="O23" s="79" t="str">
        <f>CONCATENATE("Your ",B14," gene has no variants. A normal gene is referred to as a ",CHAR(34),"wild-type",CHAR(34)," gene.")</f>
        <v>Your TRPM3 gene has no variants. A normal gene is referred to as a "wild-type" gene.</v>
      </c>
      <c r="P23" s="79" t="str">
        <f>CONCATENATE("Your ",B14," gene has no variants. A normal gene is referred to as a ",CHAR(34),"wild-type",CHAR(34)," gene.")</f>
        <v>Your TRPM3 gene has no variants. A normal gene is referred to as a "wild-type" gene.</v>
      </c>
      <c r="Q23" s="79" t="str">
        <f>CONCATENATE("Your ",B14," gene has no variants. A normal gene is referred to as a ",CHAR(34),"wild-type",CHAR(34)," gene.")</f>
        <v>Your TRPM3 gene has no variants. A normal gene is referred to as a "wild-type" gene.</v>
      </c>
      <c r="R23" s="79" t="str">
        <f>CONCATENATE("Your ",B14," gene has no variants. A normal gene is referred to as a ",CHAR(34),"wild-type",CHAR(34)," gene.")</f>
        <v>Your TRPM3 gene has no variants. A normal gene is referred to as a "wild-type" gene.</v>
      </c>
      <c r="S23" s="79" t="str">
        <f>CONCATENATE("Your ",B14," gene has no variants. A normal gene is referred to as a ",CHAR(34),"wild-type",CHAR(34)," gene.")</f>
        <v>Your TRPM3 gene has no variants. A normal gene is referred to as a "wild-type" gene.</v>
      </c>
      <c r="T23" s="79" t="str">
        <f>CONCATENATE("Your ",B14," gene has no variants. A normal gene is referred to as a ",CHAR(34),"wild-type",CHAR(34)," gene.")</f>
        <v>Your TRPM3 gene has no variants. A normal gene is referred to as a "wild-type" gene.</v>
      </c>
      <c r="U23" s="79" t="str">
        <f>CONCATENATE("Your ",B14," gene has no variants. A normal gene is referred to as a ",CHAR(34),"wild-type",CHAR(34)," gene.")</f>
        <v>Your TRPM3 gene has no variants. A normal gene is referred to as a "wild-type" gene.</v>
      </c>
      <c r="V23" s="79" t="str">
        <f>CONCATENATE("Your ",B14," gene has no variants. A normal gene is referred to as a ",CHAR(34),"wild-type",CHAR(34)," gene.")</f>
        <v>Your TRPM3 gene has no variants. A normal gene is referred to as a "wild-type" gene.</v>
      </c>
      <c r="W23" s="79" t="str">
        <f>CONCATENATE("Your ",B14," gene has no variants. A normal gene is referred to as a ",CHAR(34),"wild-type",CHAR(34)," gene.")</f>
        <v>Your TRPM3 gene has no variants. A normal gene is referred to as a "wild-type" gene.</v>
      </c>
      <c r="X23" s="79" t="str">
        <f>CONCATENATE("Your ",B14," gene has no variants. A normal gene is referred to as a ",CHAR(34),"wild-type",CHAR(34)," gene.")</f>
        <v>Your TRPM3 gene has no variants. A normal gene is referred to as a "wild-type" gene.</v>
      </c>
      <c r="Y23" s="79" t="str">
        <f>CONCATENATE("Your ",B14," gene has no variants. A normal gene is referred to as a ",CHAR(34),"wild-type",CHAR(34)," gene.")</f>
        <v>Your TRPM3 gene has no variants. A normal gene is referred to as a "wild-type" gene.</v>
      </c>
      <c r="Z23" s="79" t="str">
        <f>CONCATENATE("Your ",B14," gene has no variants. A normal gene is referred to as a ",CHAR(34),"wild-type",CHAR(34)," gene.")</f>
        <v>Your TRPM3 gene has no variants. A normal gene is referred to as a "wild-type" gene.</v>
      </c>
    </row>
    <row r="24" spans="1:26" x14ac:dyDescent="0.25">
      <c r="A24" s="86" t="s">
        <v>28</v>
      </c>
      <c r="B24" s="79" t="s">
        <v>34</v>
      </c>
      <c r="H24" s="79" t="s">
        <v>147</v>
      </c>
      <c r="I24" s="79" t="s">
        <v>956</v>
      </c>
      <c r="J24" s="79" t="s">
        <v>956</v>
      </c>
      <c r="K24" s="79" t="s">
        <v>147</v>
      </c>
      <c r="L24" s="79" t="s">
        <v>956</v>
      </c>
      <c r="M24" s="79" t="s">
        <v>956</v>
      </c>
      <c r="N24" s="79" t="s">
        <v>956</v>
      </c>
      <c r="O24" s="79" t="s">
        <v>147</v>
      </c>
      <c r="P24" s="79" t="s">
        <v>147</v>
      </c>
      <c r="Q24" s="79" t="s">
        <v>147</v>
      </c>
      <c r="R24" s="79" t="s">
        <v>957</v>
      </c>
      <c r="S24" s="79" t="s">
        <v>957</v>
      </c>
      <c r="T24" s="79" t="s">
        <v>957</v>
      </c>
      <c r="U24" s="79" t="s">
        <v>147</v>
      </c>
      <c r="V24" s="79" t="s">
        <v>147</v>
      </c>
      <c r="W24" s="79" t="s">
        <v>147</v>
      </c>
      <c r="X24" s="79" t="s">
        <v>957</v>
      </c>
      <c r="Y24" s="79" t="s">
        <v>147</v>
      </c>
      <c r="Z24" s="79" t="s">
        <v>147</v>
      </c>
    </row>
    <row r="25" spans="1:26" x14ac:dyDescent="0.25">
      <c r="A25" s="86" t="s">
        <v>36</v>
      </c>
      <c r="B25" s="79" t="s">
        <v>887</v>
      </c>
      <c r="C25" s="84" t="str">
        <f>"  &lt;/Variant&gt;"</f>
        <v xml:space="preserve">  &lt;/Variant&gt;</v>
      </c>
      <c r="H25" s="79">
        <v>12.8</v>
      </c>
      <c r="I25" s="79">
        <v>50.6</v>
      </c>
      <c r="J25" s="79">
        <v>46.3</v>
      </c>
      <c r="K25" s="79">
        <v>5</v>
      </c>
      <c r="L25" s="79">
        <v>25.2</v>
      </c>
      <c r="M25" s="79">
        <v>56.1</v>
      </c>
      <c r="N25" s="79">
        <v>23</v>
      </c>
      <c r="O25" s="79">
        <v>11.1</v>
      </c>
      <c r="P25" s="79">
        <v>34</v>
      </c>
      <c r="Q25" s="79">
        <v>36.700000000000003</v>
      </c>
      <c r="R25" s="79">
        <v>18.600000000000001</v>
      </c>
      <c r="S25" s="79">
        <v>17.8</v>
      </c>
      <c r="T25" s="79">
        <v>17.399999999999999</v>
      </c>
      <c r="U25" s="79">
        <v>31.2</v>
      </c>
      <c r="V25" s="79">
        <v>37.200000000000003</v>
      </c>
      <c r="W25" s="79">
        <v>37.1</v>
      </c>
      <c r="X25" s="79">
        <v>76.400000000000006</v>
      </c>
      <c r="Y25" s="79">
        <v>22.7</v>
      </c>
      <c r="Z25" s="79">
        <v>100</v>
      </c>
    </row>
    <row r="26" spans="1:26" x14ac:dyDescent="0.25">
      <c r="A26" s="86"/>
      <c r="C26" s="84" t="str">
        <f>CONCATENATE("&lt;# ",B28," #&gt;")</f>
        <v>&lt;# T70795494C #&gt;</v>
      </c>
    </row>
    <row r="27" spans="1:26" x14ac:dyDescent="0.25">
      <c r="A27" s="85" t="s">
        <v>25</v>
      </c>
      <c r="B27" s="35" t="s">
        <v>857</v>
      </c>
      <c r="C27" s="84" t="str">
        <f>CONCATENATE("  &lt;Variant hgvs=",CHAR(34),B27,CHAR(34)," name=",CHAR(34),B28,CHAR(34),"&gt; ")</f>
        <v xml:space="preserve">  &lt;Variant hgvs="NC_000009.12:g.70795494C&gt;T" name="T70795494C"&gt; </v>
      </c>
    </row>
    <row r="28" spans="1:26" x14ac:dyDescent="0.25">
      <c r="A28" s="86" t="s">
        <v>26</v>
      </c>
      <c r="B28" s="79" t="s">
        <v>884</v>
      </c>
    </row>
    <row r="29" spans="1:26" x14ac:dyDescent="0.25">
      <c r="A29" s="86" t="s">
        <v>27</v>
      </c>
      <c r="B29" s="79" t="str">
        <f>"cytosine (C)"</f>
        <v>cytosine (C)</v>
      </c>
      <c r="C29" s="84" t="str">
        <f>CONCATENATE("    This variant is a change at a specific point in the ",B14," gene from ",B29," to ",B30,"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30" spans="1:26" x14ac:dyDescent="0.25">
      <c r="A30" s="86" t="s">
        <v>28</v>
      </c>
      <c r="B30" s="79" t="s">
        <v>33</v>
      </c>
    </row>
    <row r="31" spans="1:26" x14ac:dyDescent="0.25">
      <c r="A31" s="86" t="s">
        <v>36</v>
      </c>
      <c r="B31" s="79" t="s">
        <v>885</v>
      </c>
      <c r="C31" s="84" t="str">
        <f>"  &lt;/Variant&gt;"</f>
        <v xml:space="preserve">  &lt;/Variant&gt;</v>
      </c>
    </row>
    <row r="32" spans="1:26" x14ac:dyDescent="0.25">
      <c r="A32" s="85"/>
      <c r="C32" s="84" t="str">
        <f>CONCATENATE("&lt;# ",B34," #&gt;")</f>
        <v>&lt;# C70801146T #&gt;</v>
      </c>
    </row>
    <row r="33" spans="1:3" x14ac:dyDescent="0.25">
      <c r="A33" s="85" t="s">
        <v>25</v>
      </c>
      <c r="B33" s="35" t="s">
        <v>858</v>
      </c>
      <c r="C33" s="84" t="str">
        <f>CONCATENATE("  &lt;Variant hgvs=",CHAR(34),B33,CHAR(34)," name=",CHAR(34),B34,CHAR(34),"&gt; ")</f>
        <v xml:space="preserve">  &lt;Variant hgvs="NC_000009.12:g.70801146G&gt;A" name="C70801146T"&gt; </v>
      </c>
    </row>
    <row r="34" spans="1:3" x14ac:dyDescent="0.25">
      <c r="A34" s="86" t="s">
        <v>26</v>
      </c>
      <c r="B34" s="79" t="s">
        <v>882</v>
      </c>
    </row>
    <row r="35" spans="1:3" x14ac:dyDescent="0.25">
      <c r="A35" s="86" t="s">
        <v>27</v>
      </c>
      <c r="B35" s="79" t="str">
        <f>"cytosine (C)"</f>
        <v>cytosine (C)</v>
      </c>
      <c r="C35" s="84" t="str">
        <f>CONCATENATE("    This variant is a change at a specific point in the ",B14," gene from ",B35," to ",B36,"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36" spans="1:3" x14ac:dyDescent="0.25">
      <c r="A36" s="86" t="s">
        <v>28</v>
      </c>
      <c r="B36" s="79" t="s">
        <v>33</v>
      </c>
    </row>
    <row r="37" spans="1:3" x14ac:dyDescent="0.25">
      <c r="A37" s="86" t="s">
        <v>36</v>
      </c>
      <c r="B37" s="79" t="s">
        <v>883</v>
      </c>
      <c r="C37" s="84" t="str">
        <f>"  &lt;/Variant&gt;"</f>
        <v xml:space="preserve">  &lt;/Variant&gt;</v>
      </c>
    </row>
    <row r="38" spans="1:3" x14ac:dyDescent="0.25">
      <c r="A38" s="86"/>
      <c r="C38" s="84" t="str">
        <f>CONCATENATE("&lt;# ",B40," #&gt;")</f>
        <v>&lt;# A70610886C #&gt;</v>
      </c>
    </row>
    <row r="39" spans="1:3" x14ac:dyDescent="0.25">
      <c r="A39" s="85" t="s">
        <v>25</v>
      </c>
      <c r="B39" s="35" t="s">
        <v>789</v>
      </c>
      <c r="C39" s="84" t="str">
        <f>CONCATENATE("  &lt;Variant hgvs=",CHAR(34),B39,CHAR(34)," name=",CHAR(34),B40,CHAR(34),"&gt; ")</f>
        <v xml:space="preserve">  &lt;Variant hgvs="NC_000009.12:g.70610886T&gt;A" name="A70610886C"&gt; </v>
      </c>
    </row>
    <row r="40" spans="1:3" x14ac:dyDescent="0.25">
      <c r="A40" s="86" t="s">
        <v>26</v>
      </c>
      <c r="B40" s="79" t="s">
        <v>880</v>
      </c>
    </row>
    <row r="41" spans="1:3" x14ac:dyDescent="0.25">
      <c r="A41" s="86" t="s">
        <v>27</v>
      </c>
      <c r="B41" s="79" t="s">
        <v>61</v>
      </c>
      <c r="C41" s="84" t="str">
        <f>CONCATENATE("    This variant is a change at a specific point in the ",B14," gene from ",B41," to ",B42," resulting in incorrect ",B11," function. This substitution of a single nucleotide is known as a missense variant.")</f>
        <v xml:space="preserve">    This variant is a change at a specific point in the TRPM3 gene from adenine (A) to cytosine (C) resulting in incorrect protein function. This substitution of a single nucleotide is known as a missense variant.</v>
      </c>
    </row>
    <row r="42" spans="1:3" x14ac:dyDescent="0.25">
      <c r="A42" s="86" t="s">
        <v>28</v>
      </c>
      <c r="B42" s="79" t="str">
        <f>"cytosine (C)"</f>
        <v>cytosine (C)</v>
      </c>
    </row>
    <row r="43" spans="1:3" x14ac:dyDescent="0.25">
      <c r="A43" s="86" t="s">
        <v>36</v>
      </c>
      <c r="B43" s="79" t="s">
        <v>881</v>
      </c>
      <c r="C43" s="84" t="str">
        <f>"  &lt;/Variant&gt;"</f>
        <v xml:space="preserve">  &lt;/Variant&gt;</v>
      </c>
    </row>
    <row r="44" spans="1:3" x14ac:dyDescent="0.25">
      <c r="A44" s="86"/>
      <c r="C44" s="84" t="str">
        <f>CONCATENATE("&lt;# ",B46," #&gt;")</f>
        <v>&lt;# G70589515A #&gt;</v>
      </c>
    </row>
    <row r="45" spans="1:3" x14ac:dyDescent="0.25">
      <c r="A45" s="85" t="s">
        <v>25</v>
      </c>
      <c r="B45" s="35" t="s">
        <v>859</v>
      </c>
      <c r="C45" s="84" t="str">
        <f>CONCATENATE("  &lt;Variant hgvs=",CHAR(34),B45,CHAR(34)," name=",CHAR(34),B46,CHAR(34),"&gt; ")</f>
        <v xml:space="preserve">  &lt;Variant hgvs="NC_000009.12:g.70589515A&gt;G" name="G70589515A"&gt; </v>
      </c>
    </row>
    <row r="46" spans="1:3" x14ac:dyDescent="0.25">
      <c r="A46" s="86" t="s">
        <v>26</v>
      </c>
      <c r="B46" s="79" t="s">
        <v>878</v>
      </c>
    </row>
    <row r="47" spans="1:3" x14ac:dyDescent="0.25">
      <c r="A47" s="86" t="s">
        <v>27</v>
      </c>
      <c r="B47" s="79" t="s">
        <v>61</v>
      </c>
      <c r="C47" s="84" t="str">
        <f>CONCATENATE("    This variant is a change at a specific point in the ",B14," gene from ",B47," to ",B48,"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48" spans="1:3" x14ac:dyDescent="0.25">
      <c r="A48" s="86" t="s">
        <v>28</v>
      </c>
      <c r="B48" s="79" t="s">
        <v>34</v>
      </c>
    </row>
    <row r="49" spans="1:16" x14ac:dyDescent="0.25">
      <c r="A49" s="86" t="s">
        <v>36</v>
      </c>
      <c r="B49" s="79" t="s">
        <v>879</v>
      </c>
      <c r="C49" s="84" t="str">
        <f>"  &lt;/Variant&gt;"</f>
        <v xml:space="preserve">  &lt;/Variant&gt;</v>
      </c>
    </row>
    <row r="50" spans="1:16" x14ac:dyDescent="0.25">
      <c r="A50" s="86"/>
      <c r="C50" s="84" t="str">
        <f>CONCATENATE("&lt;# ",B52," #&gt;")</f>
        <v>&lt;# C71302037T #&gt;</v>
      </c>
    </row>
    <row r="51" spans="1:16" x14ac:dyDescent="0.25">
      <c r="A51" s="85" t="s">
        <v>25</v>
      </c>
      <c r="B51" s="35" t="s">
        <v>860</v>
      </c>
      <c r="C51" s="84" t="str">
        <f>CONCATENATE("  &lt;Variant hgvs=",CHAR(34),B51,CHAR(34)," name=",CHAR(34),B52,CHAR(34),"&gt; ")</f>
        <v xml:space="preserve">  &lt;Variant hgvs="NC_000009.12:g.71302037T&gt;C" name="C71302037T"&gt; </v>
      </c>
    </row>
    <row r="52" spans="1:16" x14ac:dyDescent="0.25">
      <c r="A52" s="86" t="s">
        <v>26</v>
      </c>
      <c r="B52" s="79" t="s">
        <v>876</v>
      </c>
    </row>
    <row r="53" spans="1:16" x14ac:dyDescent="0.25">
      <c r="A53" s="86" t="s">
        <v>27</v>
      </c>
      <c r="B53" s="79" t="s">
        <v>33</v>
      </c>
      <c r="C53" s="84" t="str">
        <f>CONCATENATE("    This variant is a change at a specific point in the ",B14," gene from ",B53," to ",B54," resulting in incorrect ",B11,"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54" spans="1:16" x14ac:dyDescent="0.25">
      <c r="A54" s="86" t="s">
        <v>28</v>
      </c>
      <c r="B54" s="79" t="str">
        <f>"cytosine (C)"</f>
        <v>cytosine (C)</v>
      </c>
    </row>
    <row r="55" spans="1:16" x14ac:dyDescent="0.25">
      <c r="A55" s="86" t="s">
        <v>36</v>
      </c>
      <c r="B55" s="79" t="s">
        <v>877</v>
      </c>
      <c r="C55" s="84" t="str">
        <f>"  &lt;/Variant&gt;"</f>
        <v xml:space="preserve">  &lt;/Variant&gt;</v>
      </c>
    </row>
    <row r="56" spans="1:16" x14ac:dyDescent="0.25">
      <c r="A56" s="86"/>
      <c r="C56" s="84" t="str">
        <f>CONCATENATE("&lt;# ",B58," #&gt;")</f>
        <v>&lt;# C70691635A #&gt;</v>
      </c>
    </row>
    <row r="57" spans="1:16" x14ac:dyDescent="0.25">
      <c r="A57" s="85" t="s">
        <v>25</v>
      </c>
      <c r="B57" s="35" t="s">
        <v>861</v>
      </c>
      <c r="C57" s="84" t="str">
        <f>CONCATENATE("  &lt;Variant hgvs=",CHAR(34),B57,CHAR(34)," name=",CHAR(34),B58,CHAR(34),"&gt; ")</f>
        <v xml:space="preserve">  &lt;Variant hgvs="NC_000009.12:g.70691635C&gt;A" name="C70691635A"&gt; </v>
      </c>
    </row>
    <row r="58" spans="1:16" x14ac:dyDescent="0.25">
      <c r="A58" s="86" t="s">
        <v>26</v>
      </c>
      <c r="B58" s="79" t="s">
        <v>875</v>
      </c>
    </row>
    <row r="59" spans="1:16" x14ac:dyDescent="0.25">
      <c r="A59" s="86" t="s">
        <v>27</v>
      </c>
      <c r="B59" s="79" t="s">
        <v>61</v>
      </c>
      <c r="C59" s="84" t="str">
        <f>CONCATENATE("    This variant is a change at a specific point in the ",B14," gene from ",B59," to ",B60," resulting in incorrect ",B11," function. This substitution of a single nucleotide is known as a missense variant.")</f>
        <v xml:space="preserve">    This variant is a change at a specific point in the TRPM3 gene from adenine (A) to cytosine (C) resulting in incorrect protein function. This substitution of a single nucleotide is known as a missense variant.</v>
      </c>
    </row>
    <row r="60" spans="1:16" x14ac:dyDescent="0.25">
      <c r="A60" s="86" t="s">
        <v>28</v>
      </c>
      <c r="B60" s="79" t="str">
        <f>"cytosine (C)"</f>
        <v>cytosine (C)</v>
      </c>
    </row>
    <row r="61" spans="1:16" s="96" customFormat="1" x14ac:dyDescent="0.25">
      <c r="A61" s="97" t="s">
        <v>36</v>
      </c>
      <c r="B61" s="95" t="s">
        <v>874</v>
      </c>
      <c r="C61" s="96" t="str">
        <f>"  &lt;/Variant&gt;"</f>
        <v xml:space="preserve">  &lt;/Variant&gt;</v>
      </c>
    </row>
    <row r="62" spans="1:16" s="96" customFormat="1" x14ac:dyDescent="0.25">
      <c r="A62" s="94"/>
      <c r="B62" s="95"/>
      <c r="C62" s="96" t="str">
        <f>CONCATENATE("&lt;# ",B64," #&gt;")</f>
        <v>&lt;# G71427327T #&gt;</v>
      </c>
    </row>
    <row r="63" spans="1:16" s="96" customFormat="1" x14ac:dyDescent="0.25">
      <c r="A63" s="94" t="s">
        <v>25</v>
      </c>
      <c r="B63" s="98" t="s">
        <v>782</v>
      </c>
      <c r="C63" s="96" t="str">
        <f>CONCATENATE("  &lt;Variant hgvs=",CHAR(34),B63,CHAR(34)," name=",CHAR(34),B64,CHAR(34),"&gt; ")</f>
        <v xml:space="preserve">  &lt;Variant hgvs="NC_000009.12:g.71427327G&gt;T" name="G71427327T"&gt; </v>
      </c>
      <c r="H63" s="99"/>
      <c r="I63" s="99"/>
      <c r="J63" s="99"/>
      <c r="K63" s="99"/>
      <c r="L63" s="99"/>
      <c r="M63" s="99"/>
      <c r="N63" s="99"/>
      <c r="O63" s="99"/>
      <c r="P63" s="99"/>
    </row>
    <row r="64" spans="1:16" s="96" customFormat="1" x14ac:dyDescent="0.25">
      <c r="A64" s="97" t="s">
        <v>26</v>
      </c>
      <c r="B64" s="95" t="s">
        <v>794</v>
      </c>
      <c r="H64" s="95"/>
      <c r="I64" s="95"/>
      <c r="J64" s="95"/>
      <c r="K64" s="95"/>
      <c r="L64" s="95"/>
      <c r="M64" s="95"/>
      <c r="N64" s="95"/>
      <c r="O64" s="95"/>
      <c r="P64" s="95"/>
    </row>
    <row r="65" spans="1:16" x14ac:dyDescent="0.25">
      <c r="A65" s="86" t="s">
        <v>27</v>
      </c>
      <c r="B65" s="79" t="s">
        <v>34</v>
      </c>
      <c r="C65" s="84" t="str">
        <f>CONCATENATE("    This variant is a change at a specific point in the ",B14," gene from ",B65," to ",B66," resulting in incorrect ",B11," function. This substitution of a single nucleotide is known as a missense variant.")</f>
        <v xml:space="preserve">    This variant is a change at a specific point in the TRPM3 gene from guanine (G) to thymine (T) resulting in incorrect protein function. This substitution of a single nucleotide is known as a missense variant.</v>
      </c>
      <c r="H65" s="79"/>
      <c r="I65" s="79"/>
      <c r="J65" s="79"/>
      <c r="K65" s="79"/>
      <c r="L65" s="79"/>
      <c r="M65" s="79"/>
      <c r="N65" s="79"/>
      <c r="O65" s="79"/>
      <c r="P65" s="79"/>
    </row>
    <row r="66" spans="1:16" x14ac:dyDescent="0.25">
      <c r="A66" s="86" t="s">
        <v>28</v>
      </c>
      <c r="B66" s="79" t="s">
        <v>33</v>
      </c>
      <c r="C66" s="84" t="s">
        <v>13</v>
      </c>
      <c r="H66" s="79"/>
      <c r="I66" s="79"/>
      <c r="J66" s="79"/>
      <c r="K66" s="79"/>
      <c r="L66" s="79"/>
      <c r="M66" s="79"/>
      <c r="N66" s="79"/>
      <c r="O66" s="79"/>
      <c r="P66" s="79"/>
    </row>
    <row r="67" spans="1:16" x14ac:dyDescent="0.25">
      <c r="A67" s="86" t="s">
        <v>36</v>
      </c>
      <c r="B67" s="79" t="s">
        <v>797</v>
      </c>
      <c r="C67" s="84" t="str">
        <f>"  &lt;/Variant&gt;"</f>
        <v xml:space="preserve">  &lt;/Variant&gt;</v>
      </c>
      <c r="H67" s="79"/>
      <c r="I67" s="79"/>
      <c r="J67" s="79"/>
      <c r="K67" s="79"/>
      <c r="L67" s="79"/>
      <c r="M67" s="79"/>
      <c r="N67" s="79"/>
      <c r="O67" s="79"/>
      <c r="P67" s="79"/>
    </row>
    <row r="68" spans="1:16" x14ac:dyDescent="0.25">
      <c r="C68" s="84" t="str">
        <f>CONCATENATE("&lt;# ",B70," #&gt;")</f>
        <v>&lt;# T70790948C #&gt;</v>
      </c>
      <c r="H68" s="79"/>
      <c r="I68" s="79"/>
      <c r="J68" s="79"/>
      <c r="K68" s="79"/>
      <c r="L68" s="79"/>
      <c r="M68" s="79"/>
      <c r="N68" s="79"/>
      <c r="O68" s="79"/>
      <c r="P68" s="79"/>
    </row>
    <row r="69" spans="1:16" x14ac:dyDescent="0.25">
      <c r="A69" s="85" t="s">
        <v>25</v>
      </c>
      <c r="B69" s="82" t="s">
        <v>783</v>
      </c>
      <c r="C69" s="84" t="str">
        <f>CONCATENATE("  &lt;Variant hgvs=",CHAR(34),B69,CHAR(34)," name=",CHAR(34),B70,CHAR(34),"&gt; ")</f>
        <v xml:space="preserve">  &lt;Variant hgvs="NC_000009.12:g.70790948T&gt;C" name="T70790948C"&gt; </v>
      </c>
      <c r="H69" s="79"/>
      <c r="I69" s="79"/>
      <c r="J69" s="79"/>
      <c r="K69" s="79"/>
      <c r="L69" s="79"/>
      <c r="M69" s="79"/>
      <c r="N69" s="79"/>
      <c r="O69" s="79"/>
      <c r="P69" s="79"/>
    </row>
    <row r="70" spans="1:16" x14ac:dyDescent="0.25">
      <c r="A70" s="86" t="s">
        <v>26</v>
      </c>
      <c r="B70" s="79" t="s">
        <v>837</v>
      </c>
      <c r="H70" s="79"/>
      <c r="I70" s="79"/>
      <c r="J70" s="79"/>
      <c r="K70" s="79"/>
      <c r="L70" s="79"/>
      <c r="M70" s="79"/>
      <c r="N70" s="79"/>
      <c r="O70" s="79"/>
      <c r="P70" s="79"/>
    </row>
    <row r="71" spans="1:16" x14ac:dyDescent="0.25">
      <c r="A71" s="86" t="s">
        <v>27</v>
      </c>
      <c r="B71" s="79" t="s">
        <v>33</v>
      </c>
      <c r="C71" s="84" t="str">
        <f>CONCATENATE("    This variant is a change at a specific point in the ",B14," gene from ",B71," to ",B72," resulting in incorrect ",B11,"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c r="H71" s="79"/>
      <c r="I71" s="79"/>
      <c r="J71" s="79"/>
      <c r="K71" s="79"/>
      <c r="L71" s="79"/>
      <c r="M71" s="79"/>
      <c r="N71" s="79"/>
      <c r="O71" s="79"/>
      <c r="P71" s="79"/>
    </row>
    <row r="72" spans="1:16" x14ac:dyDescent="0.25">
      <c r="A72" s="86" t="s">
        <v>28</v>
      </c>
      <c r="B72" s="79" t="str">
        <f>"cytosine (C)"</f>
        <v>cytosine (C)</v>
      </c>
      <c r="H72" s="79"/>
      <c r="I72" s="79"/>
      <c r="J72" s="79"/>
      <c r="K72" s="79"/>
      <c r="L72" s="79"/>
      <c r="M72" s="79"/>
      <c r="N72" s="79"/>
      <c r="O72" s="79"/>
      <c r="P72" s="79"/>
    </row>
    <row r="73" spans="1:16" x14ac:dyDescent="0.25">
      <c r="A73" s="85" t="s">
        <v>36</v>
      </c>
      <c r="B73" s="79" t="s">
        <v>838</v>
      </c>
      <c r="C73" s="84" t="str">
        <f>"  &lt;/Variant&gt;"</f>
        <v xml:space="preserve">  &lt;/Variant&gt;</v>
      </c>
      <c r="H73" s="79"/>
      <c r="I73" s="79"/>
      <c r="J73" s="79"/>
      <c r="K73" s="79"/>
      <c r="L73" s="79"/>
      <c r="M73" s="79"/>
      <c r="N73" s="79"/>
      <c r="O73" s="79"/>
      <c r="P73" s="79"/>
    </row>
    <row r="74" spans="1:16" x14ac:dyDescent="0.25">
      <c r="A74" s="86"/>
      <c r="C74" s="84" t="str">
        <f>CONCATENATE("&lt;# ",B76," #&gt;")</f>
        <v>&lt;# C71402258T #&gt;</v>
      </c>
    </row>
    <row r="75" spans="1:16" x14ac:dyDescent="0.25">
      <c r="A75" s="85" t="s">
        <v>25</v>
      </c>
      <c r="B75" s="82" t="s">
        <v>784</v>
      </c>
      <c r="C75" s="84" t="str">
        <f>CONCATENATE("  &lt;Variant hgvs=",CHAR(34),B75,CHAR(34)," name=",CHAR(34),B76,CHAR(34),"&gt; ")</f>
        <v xml:space="preserve">  &lt;Variant hgvs="NC_000009.12:g.71402258C&gt;T" name="C71402258T"&gt; </v>
      </c>
    </row>
    <row r="76" spans="1:16" x14ac:dyDescent="0.25">
      <c r="A76" s="86" t="s">
        <v>26</v>
      </c>
      <c r="B76" s="79" t="s">
        <v>795</v>
      </c>
    </row>
    <row r="77" spans="1:16" x14ac:dyDescent="0.25">
      <c r="A77" s="86" t="s">
        <v>27</v>
      </c>
      <c r="B77" s="79" t="str">
        <f>"cytosine (C)"</f>
        <v>cytosine (C)</v>
      </c>
      <c r="C77" s="84" t="str">
        <f>CONCATENATE("    This variant is a change at a specific point in the ",B14," gene from ",B77," to ",B78,"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78" spans="1:16" x14ac:dyDescent="0.25">
      <c r="A78" s="86" t="s">
        <v>28</v>
      </c>
      <c r="B78" s="79" t="s">
        <v>33</v>
      </c>
    </row>
    <row r="79" spans="1:16" x14ac:dyDescent="0.25">
      <c r="A79" s="86" t="s">
        <v>36</v>
      </c>
      <c r="B79" s="79" t="s">
        <v>796</v>
      </c>
      <c r="C79" s="84" t="str">
        <f>"  &lt;/Variant&gt;"</f>
        <v xml:space="preserve">  &lt;/Variant&gt;</v>
      </c>
    </row>
    <row r="80" spans="1:16" x14ac:dyDescent="0.25">
      <c r="A80" s="85"/>
      <c r="C80" s="84" t="str">
        <f>CONCATENATE("&lt;# ",B82," #&gt;")</f>
        <v>&lt;# C70616746T #&gt;</v>
      </c>
    </row>
    <row r="81" spans="1:3" x14ac:dyDescent="0.25">
      <c r="A81" s="85" t="s">
        <v>25</v>
      </c>
      <c r="B81" s="82" t="s">
        <v>785</v>
      </c>
      <c r="C81" s="84" t="str">
        <f>CONCATENATE("  &lt;Variant hgvs=",CHAR(34),B81,CHAR(34)," name=",CHAR(34),B82,CHAR(34),"&gt; ")</f>
        <v xml:space="preserve">  &lt;Variant hgvs="NC_000009.12:g.70616746C&gt;T" name="C70616746T"&gt; </v>
      </c>
    </row>
    <row r="82" spans="1:3" x14ac:dyDescent="0.25">
      <c r="A82" s="86" t="s">
        <v>26</v>
      </c>
      <c r="B82" s="79" t="s">
        <v>827</v>
      </c>
    </row>
    <row r="83" spans="1:3" x14ac:dyDescent="0.25">
      <c r="A83" s="86" t="s">
        <v>27</v>
      </c>
      <c r="B83" s="79" t="str">
        <f>"cytosine (C)"</f>
        <v>cytosine (C)</v>
      </c>
      <c r="C83" s="84" t="str">
        <f>CONCATENATE("    This variant is a change at a specific point in the ",B14," gene from ",B83," to ",B84,"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84" spans="1:3" x14ac:dyDescent="0.25">
      <c r="A84" s="86" t="s">
        <v>28</v>
      </c>
      <c r="B84" s="79" t="s">
        <v>33</v>
      </c>
    </row>
    <row r="85" spans="1:3" s="96" customFormat="1" x14ac:dyDescent="0.25">
      <c r="A85" s="97" t="s">
        <v>36</v>
      </c>
      <c r="B85" s="95" t="s">
        <v>828</v>
      </c>
      <c r="C85" s="96" t="str">
        <f>"  &lt;/Variant&gt;"</f>
        <v xml:space="preserve">  &lt;/Variant&gt;</v>
      </c>
    </row>
    <row r="86" spans="1:3" s="96" customFormat="1" x14ac:dyDescent="0.25">
      <c r="A86" s="97"/>
      <c r="B86" s="95"/>
      <c r="C86" s="96" t="str">
        <f>CONCATENATE("&lt;# ",B88," #&gt;")</f>
        <v>&lt;# T71417232G #&gt;</v>
      </c>
    </row>
    <row r="87" spans="1:3" s="96" customFormat="1" x14ac:dyDescent="0.25">
      <c r="A87" s="94" t="s">
        <v>25</v>
      </c>
      <c r="B87" s="98" t="s">
        <v>786</v>
      </c>
      <c r="C87" s="96" t="str">
        <f>CONCATENATE("  &lt;Variant hgvs=",CHAR(34),B87,CHAR(34)," name=",CHAR(34),B88,CHAR(34),"&gt; ")</f>
        <v xml:space="preserve">  &lt;Variant hgvs="NC_000009.12:g.71417232T&gt;G" name="T71417232G"&gt; </v>
      </c>
    </row>
    <row r="88" spans="1:3" s="96" customFormat="1" x14ac:dyDescent="0.25">
      <c r="A88" s="97" t="s">
        <v>26</v>
      </c>
      <c r="B88" s="95" t="s">
        <v>802</v>
      </c>
    </row>
    <row r="89" spans="1:3" x14ac:dyDescent="0.25">
      <c r="A89" s="86" t="s">
        <v>27</v>
      </c>
      <c r="B89" s="79" t="s">
        <v>33</v>
      </c>
      <c r="C89" s="84" t="str">
        <f>CONCATENATE("    This variant is a change at a specific point in the ",B14," gene from ",B89," to ",B90," resulting in incorrect ",B11," function. This substitution of a single nucleotide is known as a missense variant.")</f>
        <v xml:space="preserve">    This variant is a change at a specific point in the TRPM3 gene from thymine (T) to guanine (G) resulting in incorrect protein function. This substitution of a single nucleotide is known as a missense variant.</v>
      </c>
    </row>
    <row r="90" spans="1:3" x14ac:dyDescent="0.25">
      <c r="A90" s="86" t="s">
        <v>28</v>
      </c>
      <c r="B90" s="79" t="s">
        <v>34</v>
      </c>
    </row>
    <row r="91" spans="1:3" x14ac:dyDescent="0.25">
      <c r="A91" s="86" t="s">
        <v>36</v>
      </c>
      <c r="B91" s="79" t="s">
        <v>842</v>
      </c>
      <c r="C91" s="84" t="str">
        <f>"  &lt;/Variant&gt;"</f>
        <v xml:space="preserve">  &lt;/Variant&gt;</v>
      </c>
    </row>
    <row r="92" spans="1:3" x14ac:dyDescent="0.25">
      <c r="A92" s="86"/>
      <c r="C92" s="84" t="str">
        <f>CONCATENATE("&lt;# ",B94," #&gt;")</f>
        <v>&lt;# A70605775G #&gt;</v>
      </c>
    </row>
    <row r="93" spans="1:3" x14ac:dyDescent="0.25">
      <c r="A93" s="85" t="s">
        <v>25</v>
      </c>
      <c r="B93" s="82" t="s">
        <v>787</v>
      </c>
      <c r="C93" s="84" t="str">
        <f>CONCATENATE("  &lt;Variant hgvs=",CHAR(34),B93,CHAR(34)," name=",CHAR(34),B94,CHAR(34),"&gt; ")</f>
        <v xml:space="preserve">  &lt;Variant hgvs="NC_000009.12:g.70605775A&gt;G" name="A70605775G"&gt; </v>
      </c>
    </row>
    <row r="94" spans="1:3" x14ac:dyDescent="0.25">
      <c r="A94" s="86" t="s">
        <v>26</v>
      </c>
      <c r="B94" s="79" t="s">
        <v>829</v>
      </c>
    </row>
    <row r="95" spans="1:3" x14ac:dyDescent="0.25">
      <c r="A95" s="86" t="s">
        <v>27</v>
      </c>
      <c r="B95" s="79" t="s">
        <v>61</v>
      </c>
      <c r="C95" s="84" t="str">
        <f>CONCATENATE("    This variant is a change at a specific point in the ",B14," gene from ",B95," to ",B96,"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96" spans="1:3" x14ac:dyDescent="0.25">
      <c r="A96" s="86" t="s">
        <v>28</v>
      </c>
      <c r="B96" s="79" t="s">
        <v>34</v>
      </c>
    </row>
    <row r="97" spans="1:3" x14ac:dyDescent="0.25">
      <c r="A97" s="86" t="s">
        <v>36</v>
      </c>
      <c r="B97" s="79" t="s">
        <v>830</v>
      </c>
      <c r="C97" s="84" t="str">
        <f>"  &lt;/Variant&gt;"</f>
        <v xml:space="preserve">  &lt;/Variant&gt;</v>
      </c>
    </row>
    <row r="98" spans="1:3" x14ac:dyDescent="0.25">
      <c r="A98" s="86"/>
      <c r="C98" s="84" t="str">
        <f>CONCATENATE("&lt;# ",B100," #&gt;")</f>
        <v>&lt;# C71403580T #&gt;</v>
      </c>
    </row>
    <row r="99" spans="1:3" x14ac:dyDescent="0.25">
      <c r="A99" s="85" t="s">
        <v>25</v>
      </c>
      <c r="B99" s="82" t="s">
        <v>788</v>
      </c>
      <c r="C99" s="84" t="str">
        <f>CONCATENATE("  &lt;Variant hgvs=",CHAR(34),B99,CHAR(34)," name=",CHAR(34),B100,CHAR(34),"&gt; ")</f>
        <v xml:space="preserve">  &lt;Variant hgvs="NC_000009.12:g.71403580C&gt;T" name="C71403580T"&gt; </v>
      </c>
    </row>
    <row r="100" spans="1:3" x14ac:dyDescent="0.25">
      <c r="A100" s="86" t="s">
        <v>26</v>
      </c>
      <c r="B100" s="79" t="s">
        <v>835</v>
      </c>
    </row>
    <row r="101" spans="1:3" x14ac:dyDescent="0.25">
      <c r="A101" s="86" t="s">
        <v>27</v>
      </c>
      <c r="B101" s="79" t="str">
        <f>"cytosine (C)"</f>
        <v>cytosine (C)</v>
      </c>
      <c r="C101" s="84" t="str">
        <f>CONCATENATE("    This variant is a change at a specific point in the ",B14," gene from ",B101," to ",B102,"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102" spans="1:3" x14ac:dyDescent="0.25">
      <c r="A102" s="86" t="s">
        <v>28</v>
      </c>
      <c r="B102" s="79" t="s">
        <v>33</v>
      </c>
    </row>
    <row r="103" spans="1:3" x14ac:dyDescent="0.25">
      <c r="A103" s="86" t="s">
        <v>36</v>
      </c>
      <c r="B103" s="79" t="s">
        <v>836</v>
      </c>
      <c r="C103" s="84" t="str">
        <f>"  &lt;/Variant&gt;"</f>
        <v xml:space="preserve">  &lt;/Variant&gt;</v>
      </c>
    </row>
    <row r="104" spans="1:3" x14ac:dyDescent="0.25">
      <c r="A104" s="86"/>
      <c r="C104" s="84" t="str">
        <f>CONCATENATE("&lt;# ",B106," #&gt;")</f>
        <v>&lt;# T70610886A #&gt;</v>
      </c>
    </row>
    <row r="105" spans="1:3" x14ac:dyDescent="0.25">
      <c r="A105" s="85" t="s">
        <v>25</v>
      </c>
      <c r="B105" s="82" t="s">
        <v>789</v>
      </c>
      <c r="C105" s="84" t="str">
        <f>CONCATENATE("  &lt;Variant hgvs=",CHAR(34),B105,CHAR(34)," name=",CHAR(34),B106,CHAR(34),"&gt; ")</f>
        <v xml:space="preserve">  &lt;Variant hgvs="NC_000009.12:g.70610886T&gt;A" name="T70610886A"&gt; </v>
      </c>
    </row>
    <row r="106" spans="1:3" x14ac:dyDescent="0.25">
      <c r="A106" s="86" t="s">
        <v>26</v>
      </c>
      <c r="B106" s="79" t="s">
        <v>831</v>
      </c>
    </row>
    <row r="107" spans="1:3" x14ac:dyDescent="0.25">
      <c r="A107" s="86" t="s">
        <v>27</v>
      </c>
      <c r="B107" s="79" t="s">
        <v>33</v>
      </c>
      <c r="C107" s="84" t="str">
        <f>CONCATENATE("    This variant is a change at a specific point in the ",B14," gene from ",B107," to ",B108," resulting in incorrect ",B11," function. This substitution of a single nucleotide is known as a missense variant.")</f>
        <v xml:space="preserve">    This variant is a change at a specific point in the TRPM3 gene from thymine (T) to adenine (A) resulting in incorrect protein function. This substitution of a single nucleotide is known as a missense variant.</v>
      </c>
    </row>
    <row r="108" spans="1:3" x14ac:dyDescent="0.25">
      <c r="A108" s="86" t="s">
        <v>28</v>
      </c>
      <c r="B108" s="79" t="s">
        <v>61</v>
      </c>
    </row>
    <row r="109" spans="1:3" x14ac:dyDescent="0.25">
      <c r="A109" s="86" t="s">
        <v>36</v>
      </c>
      <c r="B109" s="79" t="s">
        <v>832</v>
      </c>
      <c r="C109" s="84" t="str">
        <f>"  &lt;/Variant&gt;"</f>
        <v xml:space="preserve">  &lt;/Variant&gt;</v>
      </c>
    </row>
    <row r="110" spans="1:3" x14ac:dyDescent="0.25">
      <c r="A110" s="86"/>
      <c r="C110" s="84" t="str">
        <f>CONCATENATE("&lt;# ",B112," #&gt;")</f>
        <v>&lt;# T71365306C #&gt;</v>
      </c>
    </row>
    <row r="111" spans="1:3" x14ac:dyDescent="0.25">
      <c r="A111" s="85" t="s">
        <v>25</v>
      </c>
      <c r="B111" s="82" t="s">
        <v>790</v>
      </c>
      <c r="C111" s="84" t="str">
        <f>CONCATENATE("  &lt;Variant hgvs=",CHAR(34),B111,CHAR(34)," name=",CHAR(34),B112,CHAR(34),"&gt; ")</f>
        <v xml:space="preserve">  &lt;Variant hgvs="NC_000009.12:g.71365306T&gt;C" name="T71365306C"&gt; </v>
      </c>
    </row>
    <row r="112" spans="1:3" x14ac:dyDescent="0.25">
      <c r="A112" s="86" t="s">
        <v>26</v>
      </c>
      <c r="B112" s="79" t="s">
        <v>833</v>
      </c>
    </row>
    <row r="113" spans="1:3" x14ac:dyDescent="0.25">
      <c r="A113" s="86" t="s">
        <v>27</v>
      </c>
      <c r="B113" s="79" t="s">
        <v>33</v>
      </c>
      <c r="C113" s="84" t="str">
        <f>CONCATENATE("    This variant is a change at a specific point in the ",B14," gene from ",B113," to ",B114," resulting in incorrect ",B11,"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114" spans="1:3" x14ac:dyDescent="0.25">
      <c r="A114" s="86" t="s">
        <v>28</v>
      </c>
      <c r="B114" s="79" t="str">
        <f>"cytosine (C)"</f>
        <v>cytosine (C)</v>
      </c>
    </row>
    <row r="115" spans="1:3" x14ac:dyDescent="0.25">
      <c r="A115" s="86" t="s">
        <v>36</v>
      </c>
      <c r="B115" s="79" t="s">
        <v>834</v>
      </c>
      <c r="C115" s="84" t="str">
        <f>"  &lt;/Variant&gt;"</f>
        <v xml:space="preserve">  &lt;/Variant&gt;</v>
      </c>
    </row>
    <row r="116" spans="1:3" x14ac:dyDescent="0.25">
      <c r="A116" s="86"/>
      <c r="C116" s="84" t="str">
        <f>CONCATENATE("&lt;# ",B118," #&gt;")</f>
        <v>&lt;# G70820112A #&gt;</v>
      </c>
    </row>
    <row r="117" spans="1:3" x14ac:dyDescent="0.25">
      <c r="A117" s="85" t="s">
        <v>25</v>
      </c>
      <c r="B117" s="82" t="s">
        <v>791</v>
      </c>
      <c r="C117" s="84" t="str">
        <f>CONCATENATE("  &lt;Variant hgvs=",CHAR(34),B117,CHAR(34)," name=",CHAR(34),B118,CHAR(34),"&gt; ")</f>
        <v xml:space="preserve">  &lt;Variant hgvs="NC_000009.12:g.70820112G&gt;A" name="G70820112A"&gt; </v>
      </c>
    </row>
    <row r="118" spans="1:3" x14ac:dyDescent="0.25">
      <c r="A118" s="86" t="s">
        <v>26</v>
      </c>
      <c r="B118" s="79" t="s">
        <v>823</v>
      </c>
    </row>
    <row r="119" spans="1:3" x14ac:dyDescent="0.25">
      <c r="A119" s="86" t="s">
        <v>27</v>
      </c>
      <c r="B119" s="79" t="s">
        <v>34</v>
      </c>
      <c r="C119" s="84" t="str">
        <f>CONCATENATE("    This variant is a change at a specific point in the ",B14," gene from ",B119," to ",B120," resulting in incorrect ",B11,"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120" spans="1:3" x14ac:dyDescent="0.25">
      <c r="A120" s="86" t="s">
        <v>28</v>
      </c>
      <c r="B120" s="79" t="s">
        <v>61</v>
      </c>
    </row>
    <row r="121" spans="1:3" x14ac:dyDescent="0.25">
      <c r="A121" s="86" t="s">
        <v>36</v>
      </c>
      <c r="B121" s="79" t="s">
        <v>824</v>
      </c>
      <c r="C121" s="84" t="str">
        <f>"  &lt;/Variant&gt;"</f>
        <v xml:space="preserve">  &lt;/Variant&gt;</v>
      </c>
    </row>
    <row r="122" spans="1:3" x14ac:dyDescent="0.25">
      <c r="A122" s="86"/>
      <c r="C122" s="84" t="str">
        <f>CONCATENATE("&lt;# ",B124," #&gt;")</f>
        <v>&lt;# A70822908G #&gt;</v>
      </c>
    </row>
    <row r="123" spans="1:3" x14ac:dyDescent="0.25">
      <c r="A123" s="85" t="s">
        <v>25</v>
      </c>
      <c r="B123" s="82" t="s">
        <v>792</v>
      </c>
      <c r="C123" s="84" t="str">
        <f>CONCATENATE("  &lt;Variant hgvs=",CHAR(34),B123,CHAR(34)," name=",CHAR(34),B124,CHAR(34),"&gt; ")</f>
        <v xml:space="preserve">  &lt;Variant hgvs="NC_000009.12:g.70822908A&gt;G" name="A70822908G"&gt; </v>
      </c>
    </row>
    <row r="124" spans="1:3" x14ac:dyDescent="0.25">
      <c r="A124" s="86" t="s">
        <v>26</v>
      </c>
      <c r="B124" s="79" t="s">
        <v>825</v>
      </c>
    </row>
    <row r="125" spans="1:3" x14ac:dyDescent="0.25">
      <c r="A125" s="86" t="s">
        <v>27</v>
      </c>
      <c r="B125" s="79" t="s">
        <v>61</v>
      </c>
      <c r="C125" s="84" t="str">
        <f>CONCATENATE("    This variant is a change at a specific point in the ",B14," gene from ",B125," to ",B126,"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126" spans="1:3" x14ac:dyDescent="0.25">
      <c r="A126" s="86" t="s">
        <v>28</v>
      </c>
      <c r="B126" s="79" t="s">
        <v>34</v>
      </c>
    </row>
    <row r="127" spans="1:3" x14ac:dyDescent="0.25">
      <c r="A127" s="86" t="s">
        <v>36</v>
      </c>
      <c r="B127" s="79" t="s">
        <v>826</v>
      </c>
      <c r="C127" s="84" t="str">
        <f>"  &lt;/Variant&gt;"</f>
        <v xml:space="preserve">  &lt;/Variant&gt;</v>
      </c>
    </row>
    <row r="128" spans="1:3" x14ac:dyDescent="0.25">
      <c r="A128" s="86"/>
      <c r="C128" s="84" t="str">
        <f>CONCATENATE("&lt;# ",B130," #&gt;")</f>
        <v>&lt;# C37T #&gt;</v>
      </c>
    </row>
    <row r="129" spans="1:3" x14ac:dyDescent="0.25">
      <c r="A129" s="85" t="s">
        <v>25</v>
      </c>
      <c r="B129" s="82" t="s">
        <v>793</v>
      </c>
      <c r="C129" s="84" t="str">
        <f>CONCATENATE("  &lt;Variant hgvs=",CHAR(34),B129,CHAR(34)," name=",CHAR(34),B130,CHAR(34),"&gt; ")</f>
        <v xml:space="preserve">  &lt;Variant hgvs="NC_000009.12:g.70810048G&gt;A" name="C37T"&gt; </v>
      </c>
    </row>
    <row r="130" spans="1:3" x14ac:dyDescent="0.25">
      <c r="A130" s="86" t="s">
        <v>26</v>
      </c>
      <c r="B130" s="79" t="s">
        <v>800</v>
      </c>
    </row>
    <row r="131" spans="1:3" x14ac:dyDescent="0.25">
      <c r="A131" s="86" t="s">
        <v>27</v>
      </c>
      <c r="B131" s="79" t="s">
        <v>34</v>
      </c>
      <c r="C131" s="84" t="str">
        <f>CONCATENATE("    This variant is a change at a specific point in the ",B14," gene from ",B131," to ",B132," resulting in incorrect ",B11,"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132" spans="1:3" x14ac:dyDescent="0.25">
      <c r="A132" s="86" t="s">
        <v>28</v>
      </c>
      <c r="B132" s="79" t="s">
        <v>61</v>
      </c>
    </row>
    <row r="133" spans="1:3" x14ac:dyDescent="0.25">
      <c r="A133" s="86" t="s">
        <v>36</v>
      </c>
      <c r="B133" s="79" t="s">
        <v>801</v>
      </c>
      <c r="C133" s="84" t="str">
        <f>"  &lt;/Variant&gt;"</f>
        <v xml:space="preserve">  &lt;/Variant&gt;</v>
      </c>
    </row>
    <row r="134" spans="1:3" s="88" customFormat="1" x14ac:dyDescent="0.25">
      <c r="A134" s="90"/>
      <c r="B134" s="81"/>
    </row>
    <row r="135" spans="1:3" s="88" customFormat="1" x14ac:dyDescent="0.25">
      <c r="A135" s="90"/>
      <c r="B135" s="81"/>
      <c r="C135" s="88" t="str">
        <f>C20</f>
        <v>&lt;# A70699095G #&gt;</v>
      </c>
    </row>
    <row r="136" spans="1:3" x14ac:dyDescent="0.25">
      <c r="A136" s="86" t="s">
        <v>35</v>
      </c>
      <c r="B136" s="82" t="str">
        <f>H14</f>
        <v>NC_000009.12:g.70699095A&gt;G</v>
      </c>
      <c r="C136" s="84" t="str">
        <f>CONCATENATE("  &lt;Genotype hgvs=",CHAR(34),B136,B137,";",B138,CHAR(34)," name=",CHAR(34),B22,CHAR(34),"&gt; ")</f>
        <v xml:space="preserve">  &lt;Genotype hgvs="NC_000009.12:g.70699095A&gt;G[70699095A&gt;G];[70699095=]" name="A70699095G"&gt; </v>
      </c>
    </row>
    <row r="137" spans="1:3" x14ac:dyDescent="0.25">
      <c r="A137" s="86" t="s">
        <v>36</v>
      </c>
      <c r="B137" s="82" t="str">
        <f t="shared" ref="B137:B141" si="3">H15</f>
        <v>[70699095A&gt;G]</v>
      </c>
    </row>
    <row r="138" spans="1:3" x14ac:dyDescent="0.25">
      <c r="A138" s="86" t="s">
        <v>27</v>
      </c>
      <c r="B138" s="82" t="str">
        <f t="shared" si="3"/>
        <v>[70699095=]</v>
      </c>
      <c r="C138" s="84" t="s">
        <v>667</v>
      </c>
    </row>
    <row r="139" spans="1:3" x14ac:dyDescent="0.25">
      <c r="A139" s="86" t="s">
        <v>40</v>
      </c>
      <c r="B139" s="82" t="str">
        <f t="shared" si="3"/>
        <v>People with this variant have one copy of the [A70699095G](http://journals.sagepub.com/doi/10.4137/III.S25147) variant. This substitution of a single nucleotide is known as a missense mutation.</v>
      </c>
      <c r="C139" s="84" t="s">
        <v>13</v>
      </c>
    </row>
    <row r="140" spans="1:3" x14ac:dyDescent="0.25">
      <c r="A140" s="85" t="s">
        <v>41</v>
      </c>
      <c r="B140" s="82" t="str">
        <f t="shared" si="3"/>
        <v>#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140" s="84" t="str">
        <f>CONCATENATE("    ",B139)</f>
        <v xml:space="preserve">    People with this variant have one copy of the [A70699095G](http://journals.sagepub.com/doi/10.4137/III.S25147) variant. This substitution of a single nucleotide is known as a missense mutation.</v>
      </c>
    </row>
    <row r="141" spans="1:3" x14ac:dyDescent="0.25">
      <c r="A141" s="85" t="s">
        <v>42</v>
      </c>
      <c r="B141" s="82">
        <f t="shared" si="3"/>
        <v>50</v>
      </c>
    </row>
    <row r="142" spans="1:3" x14ac:dyDescent="0.25">
      <c r="A142" s="86"/>
      <c r="C142" s="84" t="s">
        <v>668</v>
      </c>
    </row>
    <row r="143" spans="1:3" x14ac:dyDescent="0.25">
      <c r="A143" s="85"/>
    </row>
    <row r="144" spans="1:3" x14ac:dyDescent="0.25">
      <c r="A144" s="85"/>
      <c r="C144" s="84" t="str">
        <f>CONCATENATE("    ",B140)</f>
        <v xml:space="preserve">    #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45" spans="1:3" x14ac:dyDescent="0.25">
      <c r="A145" s="85"/>
    </row>
    <row r="146" spans="1:3" x14ac:dyDescent="0.25">
      <c r="A146" s="85"/>
      <c r="C146" s="84" t="s">
        <v>669</v>
      </c>
    </row>
    <row r="147" spans="1:3" x14ac:dyDescent="0.25">
      <c r="A147" s="86"/>
    </row>
    <row r="148" spans="1:3" x14ac:dyDescent="0.25">
      <c r="A148" s="86"/>
      <c r="C148" s="84" t="str">
        <f>CONCATENATE( "    &lt;piechart percentage=",B141," /&gt;")</f>
        <v xml:space="preserve">    &lt;piechart percentage=50 /&gt;</v>
      </c>
    </row>
    <row r="149" spans="1:3" x14ac:dyDescent="0.25">
      <c r="A149" s="86"/>
      <c r="C149" s="84" t="str">
        <f>"  &lt;/Genotype&gt;"</f>
        <v xml:space="preserve">  &lt;/Genotype&gt;</v>
      </c>
    </row>
    <row r="150" spans="1:3" x14ac:dyDescent="0.25">
      <c r="A150" s="86" t="s">
        <v>43</v>
      </c>
      <c r="B150" s="79" t="str">
        <f>H20</f>
        <v>People with this variant have two copies of the [A70699095G](http://journals.sagepub.com/doi/10.4137/III.S25147) variant. This substitution of a single nucleotide is known as a missense mutation.</v>
      </c>
      <c r="C150" s="84" t="str">
        <f>CONCATENATE("  &lt;Genotype hgvs=",CHAR(34),B136,B137,";",B137,CHAR(34)," name=",CHAR(34),B22,CHAR(34),"&gt; ")</f>
        <v xml:space="preserve">  &lt;Genotype hgvs="NC_000009.12:g.70699095A&gt;G[70699095A&gt;G];[70699095A&gt;G]" name="A70699095G"&gt; </v>
      </c>
    </row>
    <row r="151" spans="1:3" x14ac:dyDescent="0.25">
      <c r="A151" s="85" t="s">
        <v>44</v>
      </c>
      <c r="B151" s="79" t="str">
        <f t="shared" ref="B151:B152" si="4">H21</f>
        <v>#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151" s="84" t="s">
        <v>13</v>
      </c>
    </row>
    <row r="152" spans="1:3" x14ac:dyDescent="0.25">
      <c r="A152" s="85" t="s">
        <v>42</v>
      </c>
      <c r="B152" s="79">
        <f t="shared" si="4"/>
        <v>37.200000000000003</v>
      </c>
      <c r="C152" s="84" t="s">
        <v>667</v>
      </c>
    </row>
    <row r="153" spans="1:3" x14ac:dyDescent="0.25">
      <c r="A153" s="85"/>
    </row>
    <row r="154" spans="1:3" x14ac:dyDescent="0.25">
      <c r="A154" s="86"/>
      <c r="C154" s="84" t="str">
        <f>CONCATENATE("    ",B150)</f>
        <v xml:space="preserve">    People with this variant have two copies of the [A70699095G](http://journals.sagepub.com/doi/10.4137/III.S25147) variant. This substitution of a single nucleotide is known as a missense mutation.</v>
      </c>
    </row>
    <row r="155" spans="1:3" x14ac:dyDescent="0.25">
      <c r="A155" s="85"/>
    </row>
    <row r="156" spans="1:3" x14ac:dyDescent="0.25">
      <c r="A156" s="85"/>
      <c r="C156" s="84" t="s">
        <v>668</v>
      </c>
    </row>
    <row r="157" spans="1:3" x14ac:dyDescent="0.25">
      <c r="A157" s="85"/>
    </row>
    <row r="158" spans="1:3" x14ac:dyDescent="0.25">
      <c r="A158" s="85"/>
      <c r="C158" s="84" t="str">
        <f>CONCATENATE("    ",B151)</f>
        <v xml:space="preserve">    #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59" spans="1:3" x14ac:dyDescent="0.25">
      <c r="A159" s="85"/>
    </row>
    <row r="160" spans="1:3" x14ac:dyDescent="0.25">
      <c r="A160" s="86"/>
      <c r="C160" s="84" t="s">
        <v>669</v>
      </c>
    </row>
    <row r="161" spans="1:3" x14ac:dyDescent="0.25">
      <c r="A161" s="86"/>
    </row>
    <row r="162" spans="1:3" x14ac:dyDescent="0.25">
      <c r="A162" s="86"/>
      <c r="C162" s="84" t="str">
        <f>CONCATENATE( "    &lt;piechart percentage=",B152," /&gt;")</f>
        <v xml:space="preserve">    &lt;piechart percentage=37.2 /&gt;</v>
      </c>
    </row>
    <row r="163" spans="1:3" x14ac:dyDescent="0.25">
      <c r="A163" s="86"/>
      <c r="C163" s="84" t="str">
        <f>"  &lt;/Genotype&gt;"</f>
        <v xml:space="preserve">  &lt;/Genotype&gt;</v>
      </c>
    </row>
    <row r="164" spans="1:3" x14ac:dyDescent="0.25">
      <c r="A164" s="86" t="s">
        <v>45</v>
      </c>
      <c r="B164" s="79" t="str">
        <f>H23</f>
        <v>Your TRPM3 gene has no variants. A normal gene is referred to as a "wild-type" gene.</v>
      </c>
      <c r="C164" s="84" t="str">
        <f>CONCATENATE("  &lt;Genotype hgvs=",CHAR(34),B136,B138,";",B138,CHAR(34)," name=",CHAR(34),B22,CHAR(34),"&gt; ")</f>
        <v xml:space="preserve">  &lt;Genotype hgvs="NC_000009.12:g.70699095A&gt;G[70699095=];[70699095=]" name="A70699095G"&gt; </v>
      </c>
    </row>
    <row r="165" spans="1:3" x14ac:dyDescent="0.25">
      <c r="A165" s="85" t="s">
        <v>46</v>
      </c>
      <c r="B165" s="79" t="str">
        <f t="shared" ref="B165:B166" si="5">H24</f>
        <v>This variant is not associated with increased risk.</v>
      </c>
      <c r="C165" s="84" t="s">
        <v>13</v>
      </c>
    </row>
    <row r="166" spans="1:3" x14ac:dyDescent="0.25">
      <c r="A166" s="85" t="s">
        <v>42</v>
      </c>
      <c r="B166" s="79">
        <f t="shared" si="5"/>
        <v>12.8</v>
      </c>
      <c r="C166" s="84" t="s">
        <v>667</v>
      </c>
    </row>
    <row r="167" spans="1:3" x14ac:dyDescent="0.25">
      <c r="A167" s="86"/>
    </row>
    <row r="168" spans="1:3" x14ac:dyDescent="0.25">
      <c r="A168" s="85"/>
      <c r="C168" s="84" t="str">
        <f>CONCATENATE("    ",B164)</f>
        <v xml:space="preserve">    Your TRPM3 gene has no variants. A normal gene is referred to as a "wild-type" gene.</v>
      </c>
    </row>
    <row r="169" spans="1:3" x14ac:dyDescent="0.25">
      <c r="A169" s="85"/>
    </row>
    <row r="170" spans="1:3" x14ac:dyDescent="0.25">
      <c r="A170" s="86"/>
      <c r="C170" s="84" t="s">
        <v>669</v>
      </c>
    </row>
    <row r="171" spans="1:3" x14ac:dyDescent="0.25">
      <c r="A171" s="86"/>
    </row>
    <row r="172" spans="1:3" x14ac:dyDescent="0.25">
      <c r="A172" s="86"/>
      <c r="C172" s="84" t="str">
        <f>CONCATENATE( "    &lt;piechart percentage=",B166," /&gt;")</f>
        <v xml:space="preserve">    &lt;piechart percentage=12.8 /&gt;</v>
      </c>
    </row>
    <row r="173" spans="1:3" x14ac:dyDescent="0.25">
      <c r="A173" s="86"/>
      <c r="C173" s="84" t="str">
        <f>"  &lt;/Genotype&gt;"</f>
        <v xml:space="preserve">  &lt;/Genotype&gt;</v>
      </c>
    </row>
    <row r="174" spans="1:3" x14ac:dyDescent="0.25">
      <c r="A174" s="86"/>
      <c r="C174" s="84" t="str">
        <f>C26</f>
        <v>&lt;# T70795494C #&gt;</v>
      </c>
    </row>
    <row r="175" spans="1:3" x14ac:dyDescent="0.25">
      <c r="A175" s="86" t="s">
        <v>35</v>
      </c>
      <c r="B175" s="82" t="str">
        <f>I14</f>
        <v>NC_000009.12:g.70795494C&gt;T</v>
      </c>
      <c r="C175" s="84" t="str">
        <f>CONCATENATE("  &lt;Genotype hgvs=",CHAR(34),B175,B176,";",B177,CHAR(34)," name=",CHAR(34),B28,CHAR(34),"&gt; ")</f>
        <v xml:space="preserve">  &lt;Genotype hgvs="NC_000009.12:g.70795494C&gt;T[70795494C&gt;T];[70795494=]" name="T70795494C"&gt; </v>
      </c>
    </row>
    <row r="176" spans="1:3" x14ac:dyDescent="0.25">
      <c r="A176" s="86" t="s">
        <v>36</v>
      </c>
      <c r="B176" s="82" t="str">
        <f t="shared" ref="B176:B180" si="6">I15</f>
        <v>[70795494C&gt;T]</v>
      </c>
    </row>
    <row r="177" spans="1:3" x14ac:dyDescent="0.25">
      <c r="A177" s="86" t="s">
        <v>27</v>
      </c>
      <c r="B177" s="82" t="str">
        <f t="shared" si="6"/>
        <v>[70795494=]</v>
      </c>
      <c r="C177" s="84" t="s">
        <v>667</v>
      </c>
    </row>
    <row r="178" spans="1:3" x14ac:dyDescent="0.25">
      <c r="A178" s="86" t="s">
        <v>40</v>
      </c>
      <c r="B178" s="82" t="str">
        <f t="shared" si="6"/>
        <v>People with this variant have one copy of the [T70795494C](http://journals.sagepub.com/doi/10.4137/III.S25147) variant. This substitution of a single nucleotide is known as a missense mutation.</v>
      </c>
      <c r="C178" s="84" t="s">
        <v>13</v>
      </c>
    </row>
    <row r="179" spans="1:3" x14ac:dyDescent="0.25">
      <c r="A179" s="85" t="s">
        <v>41</v>
      </c>
      <c r="B179" s="82" t="str">
        <f t="shared" si="6"/>
        <v>#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179" s="84" t="str">
        <f>CONCATENATE("    ",B178)</f>
        <v xml:space="preserve">    People with this variant have one copy of the [T70795494C](http://journals.sagepub.com/doi/10.4137/III.S25147) variant. This substitution of a single nucleotide is known as a missense mutation.</v>
      </c>
    </row>
    <row r="180" spans="1:3" x14ac:dyDescent="0.25">
      <c r="A180" s="85" t="s">
        <v>42</v>
      </c>
      <c r="B180" s="82">
        <f t="shared" si="6"/>
        <v>35.299999999999997</v>
      </c>
    </row>
    <row r="181" spans="1:3" x14ac:dyDescent="0.25">
      <c r="A181" s="86"/>
      <c r="C181" s="84" t="s">
        <v>668</v>
      </c>
    </row>
    <row r="182" spans="1:3" x14ac:dyDescent="0.25">
      <c r="A182" s="85"/>
    </row>
    <row r="183" spans="1:3" x14ac:dyDescent="0.25">
      <c r="A183" s="85"/>
      <c r="C183" s="84" t="str">
        <f>CONCATENATE("    ",B179)</f>
        <v xml:space="preserve">    #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84" spans="1:3" x14ac:dyDescent="0.25">
      <c r="A184" s="85"/>
    </row>
    <row r="185" spans="1:3" x14ac:dyDescent="0.25">
      <c r="A185" s="85"/>
      <c r="C185" s="84" t="s">
        <v>669</v>
      </c>
    </row>
    <row r="186" spans="1:3" x14ac:dyDescent="0.25">
      <c r="A186" s="86"/>
    </row>
    <row r="187" spans="1:3" x14ac:dyDescent="0.25">
      <c r="A187" s="86"/>
      <c r="C187" s="84" t="str">
        <f>CONCATENATE( "    &lt;piechart percentage=",B180," /&gt;")</f>
        <v xml:space="preserve">    &lt;piechart percentage=35.3 /&gt;</v>
      </c>
    </row>
    <row r="188" spans="1:3" x14ac:dyDescent="0.25">
      <c r="A188" s="86"/>
      <c r="C188" s="84" t="str">
        <f>"  &lt;/Genotype&gt;"</f>
        <v xml:space="preserve">  &lt;/Genotype&gt;</v>
      </c>
    </row>
    <row r="189" spans="1:3" x14ac:dyDescent="0.25">
      <c r="A189" s="86" t="s">
        <v>43</v>
      </c>
      <c r="B189" s="79" t="str">
        <f>I20</f>
        <v>People with this variant have two copies of the [T70795494C](http://journals.sagepub.com/doi/10.4137/III.S25147) variant. This substitution of a single nucleotide is known as a missense mutation.</v>
      </c>
      <c r="C189" s="84" t="str">
        <f>CONCATENATE("  &lt;Genotype hgvs=",CHAR(34),B175,B176,";",B176,CHAR(34)," name=",CHAR(34),B28,CHAR(34),"&gt; ")</f>
        <v xml:space="preserve">  &lt;Genotype hgvs="NC_000009.12:g.70795494C&gt;T[70795494C&gt;T];[70795494C&gt;T]" name="T70795494C"&gt; </v>
      </c>
    </row>
    <row r="190" spans="1:3" x14ac:dyDescent="0.25">
      <c r="A190" s="85" t="s">
        <v>44</v>
      </c>
      <c r="B190" s="79" t="str">
        <f t="shared" ref="B190:B191" si="7">I21</f>
        <v>This variant is not associated with increased risk.</v>
      </c>
      <c r="C190" s="84" t="s">
        <v>13</v>
      </c>
    </row>
    <row r="191" spans="1:3" x14ac:dyDescent="0.25">
      <c r="A191" s="85" t="s">
        <v>42</v>
      </c>
      <c r="B191" s="79">
        <f t="shared" si="7"/>
        <v>14.1</v>
      </c>
      <c r="C191" s="84" t="s">
        <v>667</v>
      </c>
    </row>
    <row r="192" spans="1:3" x14ac:dyDescent="0.25">
      <c r="A192" s="85"/>
    </row>
    <row r="193" spans="1:3" x14ac:dyDescent="0.25">
      <c r="A193" s="86"/>
      <c r="C193" s="84" t="str">
        <f>CONCATENATE("    ",B189)</f>
        <v xml:space="preserve">    People with this variant have two copies of the [T70795494C](http://journals.sagepub.com/doi/10.4137/III.S25147) variant. This substitution of a single nucleotide is known as a missense mutation.</v>
      </c>
    </row>
    <row r="194" spans="1:3" x14ac:dyDescent="0.25">
      <c r="A194" s="85"/>
    </row>
    <row r="195" spans="1:3" x14ac:dyDescent="0.25">
      <c r="A195" s="85"/>
      <c r="C195" s="84" t="s">
        <v>668</v>
      </c>
    </row>
    <row r="196" spans="1:3" x14ac:dyDescent="0.25">
      <c r="A196" s="85"/>
    </row>
    <row r="197" spans="1:3" x14ac:dyDescent="0.25">
      <c r="A197" s="85"/>
      <c r="C197" s="84" t="str">
        <f>CONCATENATE("    ",B190)</f>
        <v xml:space="preserve">    This variant is not associated with increased risk.</v>
      </c>
    </row>
    <row r="198" spans="1:3" x14ac:dyDescent="0.25">
      <c r="A198" s="85"/>
    </row>
    <row r="199" spans="1:3" x14ac:dyDescent="0.25">
      <c r="A199" s="86"/>
      <c r="C199" s="84" t="s">
        <v>669</v>
      </c>
    </row>
    <row r="200" spans="1:3" x14ac:dyDescent="0.25">
      <c r="A200" s="86"/>
    </row>
    <row r="201" spans="1:3" x14ac:dyDescent="0.25">
      <c r="A201" s="86"/>
      <c r="C201" s="84" t="str">
        <f>CONCATENATE( "    &lt;piechart percentage=",B191," /&gt;")</f>
        <v xml:space="preserve">    &lt;piechart percentage=14.1 /&gt;</v>
      </c>
    </row>
    <row r="202" spans="1:3" x14ac:dyDescent="0.25">
      <c r="A202" s="86"/>
      <c r="C202" s="84" t="str">
        <f>"  &lt;/Genotype&gt;"</f>
        <v xml:space="preserve">  &lt;/Genotype&gt;</v>
      </c>
    </row>
    <row r="203" spans="1:3" x14ac:dyDescent="0.25">
      <c r="A203" s="86" t="s">
        <v>45</v>
      </c>
      <c r="B203" s="79" t="str">
        <f>I23</f>
        <v>Your TRPM3 gene has no variants. A normal gene is referred to as a "wild-type" gene.</v>
      </c>
      <c r="C203" s="84" t="str">
        <f>CONCATENATE("  &lt;Genotype hgvs=",CHAR(34),B175,B177,";",B177,CHAR(34)," name=",CHAR(34),B28,CHAR(34),"&gt; ")</f>
        <v xml:space="preserve">  &lt;Genotype hgvs="NC_000009.12:g.70795494C&gt;T[70795494=];[70795494=]" name="T70795494C"&gt; </v>
      </c>
    </row>
    <row r="204" spans="1:3" x14ac:dyDescent="0.25">
      <c r="A204" s="85" t="s">
        <v>46</v>
      </c>
      <c r="B204" s="79" t="str">
        <f t="shared" ref="B204:B205" si="8">I24</f>
        <v>#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04" s="84" t="s">
        <v>13</v>
      </c>
    </row>
    <row r="205" spans="1:3" x14ac:dyDescent="0.25">
      <c r="A205" s="85" t="s">
        <v>42</v>
      </c>
      <c r="B205" s="79">
        <f t="shared" si="8"/>
        <v>50.6</v>
      </c>
      <c r="C205" s="84" t="s">
        <v>667</v>
      </c>
    </row>
    <row r="206" spans="1:3" x14ac:dyDescent="0.25">
      <c r="A206" s="86"/>
    </row>
    <row r="207" spans="1:3" x14ac:dyDescent="0.25">
      <c r="A207" s="85"/>
      <c r="C207" s="84" t="str">
        <f>CONCATENATE("    ",B203)</f>
        <v xml:space="preserve">    Your TRPM3 gene has no variants. A normal gene is referred to as a "wild-type" gene.</v>
      </c>
    </row>
    <row r="208" spans="1:3" x14ac:dyDescent="0.25">
      <c r="A208" s="85"/>
    </row>
    <row r="209" spans="1:3" x14ac:dyDescent="0.25">
      <c r="A209" s="85"/>
      <c r="C209" s="84" t="s">
        <v>668</v>
      </c>
    </row>
    <row r="210" spans="1:3" x14ac:dyDescent="0.25">
      <c r="A210" s="85"/>
    </row>
    <row r="211" spans="1:3" x14ac:dyDescent="0.25">
      <c r="A211" s="85"/>
      <c r="C211" s="84" t="str">
        <f>CONCATENATE("    ",B204)</f>
        <v xml:space="preserve">    #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12" spans="1:3" x14ac:dyDescent="0.25">
      <c r="A212" s="86"/>
    </row>
    <row r="213" spans="1:3" x14ac:dyDescent="0.25">
      <c r="A213" s="86"/>
      <c r="C213" s="84" t="s">
        <v>669</v>
      </c>
    </row>
    <row r="214" spans="1:3" x14ac:dyDescent="0.25">
      <c r="A214" s="86"/>
    </row>
    <row r="215" spans="1:3" x14ac:dyDescent="0.25">
      <c r="A215" s="86"/>
      <c r="C215" s="84" t="str">
        <f>CONCATENATE( "    &lt;piechart percentage=",B205," /&gt;")</f>
        <v xml:space="preserve">    &lt;piechart percentage=50.6 /&gt;</v>
      </c>
    </row>
    <row r="216" spans="1:3" x14ac:dyDescent="0.25">
      <c r="A216" s="86"/>
      <c r="C216" s="84" t="str">
        <f>"  &lt;/Genotype&gt;"</f>
        <v xml:space="preserve">  &lt;/Genotype&gt;</v>
      </c>
    </row>
    <row r="217" spans="1:3" x14ac:dyDescent="0.25">
      <c r="A217" s="86"/>
      <c r="C217" s="84" t="str">
        <f>C32</f>
        <v>&lt;# C70801146T #&gt;</v>
      </c>
    </row>
    <row r="218" spans="1:3" x14ac:dyDescent="0.25">
      <c r="A218" s="86" t="s">
        <v>35</v>
      </c>
      <c r="B218" s="82" t="str">
        <f>J14</f>
        <v>NC_000009.12:g.70801146G&gt;A</v>
      </c>
      <c r="C218" s="84" t="str">
        <f>CONCATENATE("  &lt;Genotype hgvs=",CHAR(34),B218,B219,";",B220,CHAR(34)," name=",CHAR(34),B34,CHAR(34),"&gt; ")</f>
        <v xml:space="preserve">  &lt;Genotype hgvs="NC_000009.12:g.70801146G&gt;A[70801146G&gt;A];[70801146=]" name="C70801146T"&gt; </v>
      </c>
    </row>
    <row r="219" spans="1:3" x14ac:dyDescent="0.25">
      <c r="A219" s="86" t="s">
        <v>36</v>
      </c>
      <c r="B219" s="82" t="str">
        <f t="shared" ref="B219:B223" si="9">J15</f>
        <v>[70801146G&gt;A]</v>
      </c>
    </row>
    <row r="220" spans="1:3" x14ac:dyDescent="0.25">
      <c r="A220" s="86" t="s">
        <v>27</v>
      </c>
      <c r="B220" s="82" t="str">
        <f t="shared" si="9"/>
        <v>[70801146=]</v>
      </c>
      <c r="C220" s="84" t="s">
        <v>667</v>
      </c>
    </row>
    <row r="221" spans="1:3" x14ac:dyDescent="0.25">
      <c r="A221" s="86" t="s">
        <v>40</v>
      </c>
      <c r="B221" s="82" t="str">
        <f t="shared" si="9"/>
        <v>People with this variant have one copy of the [C70801146T](http://journals.sagepub.com/doi/10.4137/III.S25147) variant. This substitution of a single nucleotide is known as a missense mutation.</v>
      </c>
      <c r="C221" s="84" t="s">
        <v>13</v>
      </c>
    </row>
    <row r="222" spans="1:3" x14ac:dyDescent="0.25">
      <c r="A222" s="85" t="s">
        <v>41</v>
      </c>
      <c r="B222" s="82" t="str">
        <f t="shared" si="9"/>
        <v>#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22" s="84" t="str">
        <f>CONCATENATE("    ",B221)</f>
        <v xml:space="preserve">    People with this variant have one copy of the [C70801146T](http://journals.sagepub.com/doi/10.4137/III.S25147) variant. This substitution of a single nucleotide is known as a missense mutation.</v>
      </c>
    </row>
    <row r="223" spans="1:3" x14ac:dyDescent="0.25">
      <c r="A223" s="85" t="s">
        <v>42</v>
      </c>
      <c r="B223" s="82">
        <f t="shared" si="9"/>
        <v>47.6</v>
      </c>
    </row>
    <row r="224" spans="1:3" x14ac:dyDescent="0.25">
      <c r="A224" s="86"/>
      <c r="C224" s="84" t="s">
        <v>668</v>
      </c>
    </row>
    <row r="225" spans="1:3" x14ac:dyDescent="0.25">
      <c r="A225" s="85"/>
    </row>
    <row r="226" spans="1:3" x14ac:dyDescent="0.25">
      <c r="A226" s="85"/>
      <c r="C226" s="84" t="str">
        <f>CONCATENATE("    ",B222)</f>
        <v xml:space="preserve">    #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27" spans="1:3" x14ac:dyDescent="0.25">
      <c r="A227" s="85"/>
    </row>
    <row r="228" spans="1:3" x14ac:dyDescent="0.25">
      <c r="A228" s="85"/>
      <c r="C228" s="84" t="s">
        <v>669</v>
      </c>
    </row>
    <row r="229" spans="1:3" x14ac:dyDescent="0.25">
      <c r="A229" s="86"/>
    </row>
    <row r="230" spans="1:3" x14ac:dyDescent="0.25">
      <c r="A230" s="86"/>
      <c r="C230" s="84" t="str">
        <f>CONCATENATE( "    &lt;piechart percentage=",B223," /&gt;")</f>
        <v xml:space="preserve">    &lt;piechart percentage=47.6 /&gt;</v>
      </c>
    </row>
    <row r="231" spans="1:3" x14ac:dyDescent="0.25">
      <c r="A231" s="86"/>
      <c r="C231" s="84" t="str">
        <f>"  &lt;/Genotype&gt;"</f>
        <v xml:space="preserve">  &lt;/Genotype&gt;</v>
      </c>
    </row>
    <row r="232" spans="1:3" x14ac:dyDescent="0.25">
      <c r="A232" s="86" t="s">
        <v>43</v>
      </c>
      <c r="B232" s="79" t="str">
        <f>J20</f>
        <v>People with this variant have two copies of the [C70801146T](http://journals.sagepub.com/doi/10.4137/III.S25147) variant. This substitution of a single nucleotide is known as a missense mutation.</v>
      </c>
      <c r="C232" s="84" t="str">
        <f>CONCATENATE("  &lt;Genotype hgvs=",CHAR(34),B218,B219,";",B219,CHAR(34)," name=",CHAR(34),B34,CHAR(34),"&gt; ")</f>
        <v xml:space="preserve">  &lt;Genotype hgvs="NC_000009.12:g.70801146G&gt;A[70801146G&gt;A];[70801146G&gt;A]" name="C70801146T"&gt; </v>
      </c>
    </row>
    <row r="233" spans="1:3" x14ac:dyDescent="0.25">
      <c r="A233" s="85" t="s">
        <v>44</v>
      </c>
      <c r="B233" s="79" t="str">
        <f t="shared" ref="B233:B234" si="10">J21</f>
        <v>This variant is not associated with increased risk.</v>
      </c>
      <c r="C233" s="84" t="s">
        <v>13</v>
      </c>
    </row>
    <row r="234" spans="1:3" x14ac:dyDescent="0.25">
      <c r="A234" s="85" t="s">
        <v>42</v>
      </c>
      <c r="B234" s="79">
        <f t="shared" si="10"/>
        <v>6.1</v>
      </c>
      <c r="C234" s="84" t="s">
        <v>667</v>
      </c>
    </row>
    <row r="235" spans="1:3" x14ac:dyDescent="0.25">
      <c r="A235" s="85"/>
    </row>
    <row r="236" spans="1:3" x14ac:dyDescent="0.25">
      <c r="A236" s="86"/>
      <c r="C236" s="84" t="str">
        <f>CONCATENATE("    ",B232)</f>
        <v xml:space="preserve">    People with this variant have two copies of the [C70801146T](http://journals.sagepub.com/doi/10.4137/III.S25147) variant. This substitution of a single nucleotide is known as a missense mutation.</v>
      </c>
    </row>
    <row r="237" spans="1:3" x14ac:dyDescent="0.25">
      <c r="A237" s="85"/>
    </row>
    <row r="238" spans="1:3" x14ac:dyDescent="0.25">
      <c r="A238" s="85"/>
      <c r="C238" s="84" t="s">
        <v>668</v>
      </c>
    </row>
    <row r="239" spans="1:3" x14ac:dyDescent="0.25">
      <c r="A239" s="85"/>
    </row>
    <row r="240" spans="1:3" x14ac:dyDescent="0.25">
      <c r="A240" s="85"/>
      <c r="C240" s="84" t="str">
        <f>CONCATENATE("    ",B233)</f>
        <v xml:space="preserve">    This variant is not associated with increased risk.</v>
      </c>
    </row>
    <row r="241" spans="1:3" x14ac:dyDescent="0.25">
      <c r="A241" s="85"/>
    </row>
    <row r="242" spans="1:3" x14ac:dyDescent="0.25">
      <c r="A242" s="86"/>
      <c r="C242" s="84" t="s">
        <v>669</v>
      </c>
    </row>
    <row r="243" spans="1:3" x14ac:dyDescent="0.25">
      <c r="A243" s="86"/>
    </row>
    <row r="244" spans="1:3" x14ac:dyDescent="0.25">
      <c r="A244" s="86"/>
      <c r="C244" s="84" t="str">
        <f>CONCATENATE( "    &lt;piechart percentage=",B234," /&gt;")</f>
        <v xml:space="preserve">    &lt;piechart percentage=6.1 /&gt;</v>
      </c>
    </row>
    <row r="245" spans="1:3" x14ac:dyDescent="0.25">
      <c r="A245" s="86"/>
      <c r="C245" s="84" t="str">
        <f>"  &lt;/Genotype&gt;"</f>
        <v xml:space="preserve">  &lt;/Genotype&gt;</v>
      </c>
    </row>
    <row r="246" spans="1:3" x14ac:dyDescent="0.25">
      <c r="A246" s="86" t="s">
        <v>45</v>
      </c>
      <c r="B246" s="79" t="str">
        <f>J23</f>
        <v>Your TRPM3 gene has no variants. A normal gene is referred to as a "wild-type" gene.</v>
      </c>
      <c r="C246" s="84" t="str">
        <f>CONCATENATE("  &lt;Genotype hgvs=",CHAR(34),B218,B220,";",B220,CHAR(34)," name=",CHAR(34),B34,CHAR(34),"&gt; ")</f>
        <v xml:space="preserve">  &lt;Genotype hgvs="NC_000009.12:g.70801146G&gt;A[70801146=];[70801146=]" name="C70801146T"&gt; </v>
      </c>
    </row>
    <row r="247" spans="1:3" x14ac:dyDescent="0.25">
      <c r="A247" s="85" t="s">
        <v>46</v>
      </c>
      <c r="B247" s="79" t="str">
        <f t="shared" ref="B247:B248" si="11">J24</f>
        <v>#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47" s="84" t="s">
        <v>13</v>
      </c>
    </row>
    <row r="248" spans="1:3" x14ac:dyDescent="0.25">
      <c r="A248" s="85" t="s">
        <v>42</v>
      </c>
      <c r="B248" s="79">
        <f t="shared" si="11"/>
        <v>46.3</v>
      </c>
      <c r="C248" s="84" t="s">
        <v>667</v>
      </c>
    </row>
    <row r="249" spans="1:3" x14ac:dyDescent="0.25">
      <c r="A249" s="86"/>
    </row>
    <row r="250" spans="1:3" x14ac:dyDescent="0.25">
      <c r="A250" s="85"/>
      <c r="C250" s="84" t="str">
        <f>CONCATENATE("    ",B246)</f>
        <v xml:space="preserve">    Your TRPM3 gene has no variants. A normal gene is referred to as a "wild-type" gene.</v>
      </c>
    </row>
    <row r="251" spans="1:3" x14ac:dyDescent="0.25">
      <c r="A251" s="85"/>
    </row>
    <row r="252" spans="1:3" x14ac:dyDescent="0.25">
      <c r="A252" s="85"/>
      <c r="C252" s="84" t="s">
        <v>668</v>
      </c>
    </row>
    <row r="253" spans="1:3" x14ac:dyDescent="0.25">
      <c r="A253" s="85"/>
    </row>
    <row r="254" spans="1:3" x14ac:dyDescent="0.25">
      <c r="A254" s="85"/>
      <c r="C254" s="84" t="str">
        <f>CONCATENATE("    ",B247)</f>
        <v xml:space="preserve">    #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55" spans="1:3" x14ac:dyDescent="0.25">
      <c r="A255" s="86"/>
    </row>
    <row r="256" spans="1:3" x14ac:dyDescent="0.25">
      <c r="A256" s="86"/>
      <c r="C256" s="84" t="s">
        <v>669</v>
      </c>
    </row>
    <row r="257" spans="1:3" x14ac:dyDescent="0.25">
      <c r="A257" s="86"/>
    </row>
    <row r="258" spans="1:3" x14ac:dyDescent="0.25">
      <c r="A258" s="86"/>
      <c r="C258" s="84" t="str">
        <f>CONCATENATE( "    &lt;piechart percentage=",B248," /&gt;")</f>
        <v xml:space="preserve">    &lt;piechart percentage=46.3 /&gt;</v>
      </c>
    </row>
    <row r="259" spans="1:3" x14ac:dyDescent="0.25">
      <c r="A259" s="86"/>
      <c r="C259" s="84" t="str">
        <f>"  &lt;/Genotype&gt;"</f>
        <v xml:space="preserve">  &lt;/Genotype&gt;</v>
      </c>
    </row>
    <row r="260" spans="1:3" x14ac:dyDescent="0.25">
      <c r="A260" s="86"/>
      <c r="C260" s="84" t="str">
        <f>C38</f>
        <v>&lt;# A70610886C #&gt;</v>
      </c>
    </row>
    <row r="261" spans="1:3" x14ac:dyDescent="0.25">
      <c r="A261" s="86" t="s">
        <v>35</v>
      </c>
      <c r="B261" s="82" t="str">
        <f>K14</f>
        <v>NC_000009.12:g.70610886T&gt;A</v>
      </c>
      <c r="C261" s="84" t="str">
        <f>CONCATENATE("  &lt;Genotype hgvs=",CHAR(34),B261,B262,";",B263,CHAR(34)," name=",CHAR(34),B40,CHAR(34),"&gt; ")</f>
        <v xml:space="preserve">  &lt;Genotype hgvs="NC_000009.12:g.70610886T&gt;A[70610886T&gt;A];[70610886=]" name="A70610886C"&gt; </v>
      </c>
    </row>
    <row r="262" spans="1:3" x14ac:dyDescent="0.25">
      <c r="A262" s="86" t="s">
        <v>36</v>
      </c>
      <c r="B262" s="82" t="str">
        <f t="shared" ref="B262:B266" si="12">K15</f>
        <v>[70610886T&gt;A]</v>
      </c>
    </row>
    <row r="263" spans="1:3" x14ac:dyDescent="0.25">
      <c r="A263" s="86" t="s">
        <v>27</v>
      </c>
      <c r="B263" s="82" t="str">
        <f t="shared" si="12"/>
        <v>[70610886=]</v>
      </c>
      <c r="C263" s="84" t="s">
        <v>667</v>
      </c>
    </row>
    <row r="264" spans="1:3" x14ac:dyDescent="0.25">
      <c r="A264" s="86" t="s">
        <v>40</v>
      </c>
      <c r="B264" s="82" t="str">
        <f t="shared" si="12"/>
        <v>People with this variant have one copy of the [A70610886C](http://journals.sagepub.com/doi/10.4137/III.S25147) variant. This substitution of a single nucleotide is known as a missense mutation.</v>
      </c>
      <c r="C264" s="84" t="s">
        <v>13</v>
      </c>
    </row>
    <row r="265" spans="1:3" x14ac:dyDescent="0.25">
      <c r="A265" s="85" t="s">
        <v>41</v>
      </c>
      <c r="B265" s="82" t="str">
        <f t="shared" si="12"/>
        <v>#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65" s="84" t="str">
        <f>CONCATENATE("    ",B264)</f>
        <v xml:space="preserve">    People with this variant have one copy of the [A70610886C](http://journals.sagepub.com/doi/10.4137/III.S25147) variant. This substitution of a single nucleotide is known as a missense mutation.</v>
      </c>
    </row>
    <row r="266" spans="1:3" x14ac:dyDescent="0.25">
      <c r="A266" s="85" t="s">
        <v>42</v>
      </c>
      <c r="B266" s="82">
        <f t="shared" si="12"/>
        <v>49.6</v>
      </c>
    </row>
    <row r="267" spans="1:3" x14ac:dyDescent="0.25">
      <c r="A267" s="86"/>
      <c r="C267" s="84" t="s">
        <v>668</v>
      </c>
    </row>
    <row r="268" spans="1:3" x14ac:dyDescent="0.25">
      <c r="A268" s="85"/>
    </row>
    <row r="269" spans="1:3" x14ac:dyDescent="0.25">
      <c r="A269" s="85"/>
      <c r="C269" s="84" t="str">
        <f>CONCATENATE("    ",B265)</f>
        <v xml:space="preserve">    #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70" spans="1:3" x14ac:dyDescent="0.25">
      <c r="A270" s="85"/>
    </row>
    <row r="271" spans="1:3" x14ac:dyDescent="0.25">
      <c r="A271" s="85"/>
      <c r="C271" s="84" t="s">
        <v>669</v>
      </c>
    </row>
    <row r="272" spans="1:3" x14ac:dyDescent="0.25">
      <c r="A272" s="86"/>
    </row>
    <row r="273" spans="1:3" x14ac:dyDescent="0.25">
      <c r="A273" s="86"/>
      <c r="C273" s="84" t="str">
        <f>CONCATENATE( "    &lt;piechart percentage=",B266," /&gt;")</f>
        <v xml:space="preserve">    &lt;piechart percentage=49.6 /&gt;</v>
      </c>
    </row>
    <row r="274" spans="1:3" x14ac:dyDescent="0.25">
      <c r="A274" s="86"/>
      <c r="C274" s="84" t="str">
        <f>"  &lt;/Genotype&gt;"</f>
        <v xml:space="preserve">  &lt;/Genotype&gt;</v>
      </c>
    </row>
    <row r="275" spans="1:3" x14ac:dyDescent="0.25">
      <c r="A275" s="86" t="s">
        <v>43</v>
      </c>
      <c r="B275" s="79" t="str">
        <f>K20</f>
        <v>People with this variant have two copies of the [A70610886C](http://journals.sagepub.com/doi/10.4137/III.S25147) variant. This substitution of a single nucleotide is known as a missense mutation.</v>
      </c>
      <c r="C275" s="84" t="str">
        <f>CONCATENATE("  &lt;Genotype hgvs=",CHAR(34),B261,B262,";",B262,CHAR(34)," name=",CHAR(34),B40,CHAR(34),"&gt; ")</f>
        <v xml:space="preserve">  &lt;Genotype hgvs="NC_000009.12:g.70610886T&gt;A[70610886T&gt;A];[70610886T&gt;A]" name="A70610886C"&gt; </v>
      </c>
    </row>
    <row r="276" spans="1:3" x14ac:dyDescent="0.25">
      <c r="A276" s="85" t="s">
        <v>44</v>
      </c>
      <c r="B276" s="79" t="str">
        <f t="shared" ref="B276:B277" si="13">K21</f>
        <v>#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76" s="84" t="s">
        <v>13</v>
      </c>
    </row>
    <row r="277" spans="1:3" x14ac:dyDescent="0.25">
      <c r="A277" s="85" t="s">
        <v>42</v>
      </c>
      <c r="B277" s="79">
        <f t="shared" si="13"/>
        <v>45.4</v>
      </c>
      <c r="C277" s="84" t="s">
        <v>667</v>
      </c>
    </row>
    <row r="278" spans="1:3" x14ac:dyDescent="0.25">
      <c r="A278" s="85"/>
    </row>
    <row r="279" spans="1:3" x14ac:dyDescent="0.25">
      <c r="A279" s="86"/>
      <c r="C279" s="84" t="str">
        <f>CONCATENATE("    ",B275)</f>
        <v xml:space="preserve">    People with this variant have two copies of the [A70610886C](http://journals.sagepub.com/doi/10.4137/III.S25147) variant. This substitution of a single nucleotide is known as a missense mutation.</v>
      </c>
    </row>
    <row r="280" spans="1:3" x14ac:dyDescent="0.25">
      <c r="A280" s="85"/>
    </row>
    <row r="281" spans="1:3" x14ac:dyDescent="0.25">
      <c r="A281" s="85"/>
      <c r="C281" s="84" t="s">
        <v>668</v>
      </c>
    </row>
    <row r="282" spans="1:3" x14ac:dyDescent="0.25">
      <c r="A282" s="85"/>
    </row>
    <row r="283" spans="1:3" x14ac:dyDescent="0.25">
      <c r="A283" s="85"/>
      <c r="C283" s="84" t="str">
        <f>CONCATENATE("    ",B276)</f>
        <v xml:space="preserve">    #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84" spans="1:3" x14ac:dyDescent="0.25">
      <c r="A284" s="85"/>
    </row>
    <row r="285" spans="1:3" x14ac:dyDescent="0.25">
      <c r="A285" s="86"/>
      <c r="C285" s="84" t="s">
        <v>669</v>
      </c>
    </row>
    <row r="286" spans="1:3" x14ac:dyDescent="0.25">
      <c r="A286" s="86"/>
    </row>
    <row r="287" spans="1:3" x14ac:dyDescent="0.25">
      <c r="A287" s="86"/>
      <c r="C287" s="84" t="str">
        <f>CONCATENATE( "    &lt;piechart percentage=",B277," /&gt;")</f>
        <v xml:space="preserve">    &lt;piechart percentage=45.4 /&gt;</v>
      </c>
    </row>
    <row r="288" spans="1:3" x14ac:dyDescent="0.25">
      <c r="A288" s="86"/>
      <c r="C288" s="84" t="str">
        <f>"  &lt;/Genotype&gt;"</f>
        <v xml:space="preserve">  &lt;/Genotype&gt;</v>
      </c>
    </row>
    <row r="289" spans="1:3" x14ac:dyDescent="0.25">
      <c r="A289" s="86" t="s">
        <v>45</v>
      </c>
      <c r="B289" s="79" t="str">
        <f>K23</f>
        <v>Your TRPM3 gene has no variants. A normal gene is referred to as a "wild-type" gene.</v>
      </c>
      <c r="C289" s="84" t="str">
        <f>CONCATENATE("  &lt;Genotype hgvs=",CHAR(34),B261,B263,";",B263,CHAR(34)," name=",CHAR(34),B40,CHAR(34),"&gt; ")</f>
        <v xml:space="preserve">  &lt;Genotype hgvs="NC_000009.12:g.70610886T&gt;A[70610886=];[70610886=]" name="A70610886C"&gt; </v>
      </c>
    </row>
    <row r="290" spans="1:3" x14ac:dyDescent="0.25">
      <c r="A290" s="85" t="s">
        <v>46</v>
      </c>
      <c r="B290" s="79" t="str">
        <f t="shared" ref="B290:B291" si="14">K24</f>
        <v>This variant is not associated with increased risk.</v>
      </c>
      <c r="C290" s="84" t="s">
        <v>13</v>
      </c>
    </row>
    <row r="291" spans="1:3" x14ac:dyDescent="0.25">
      <c r="A291" s="85" t="s">
        <v>42</v>
      </c>
      <c r="B291" s="79">
        <f t="shared" si="14"/>
        <v>5</v>
      </c>
      <c r="C291" s="84" t="s">
        <v>667</v>
      </c>
    </row>
    <row r="292" spans="1:3" x14ac:dyDescent="0.25">
      <c r="A292" s="86"/>
    </row>
    <row r="293" spans="1:3" x14ac:dyDescent="0.25">
      <c r="A293" s="85"/>
      <c r="C293" s="84" t="str">
        <f>CONCATENATE("    ",B289)</f>
        <v xml:space="preserve">    Your TRPM3 gene has no variants. A normal gene is referred to as a "wild-type" gene.</v>
      </c>
    </row>
    <row r="294" spans="1:3" x14ac:dyDescent="0.25">
      <c r="A294" s="85"/>
    </row>
    <row r="295" spans="1:3" x14ac:dyDescent="0.25">
      <c r="A295" s="86"/>
      <c r="C295" s="84" t="s">
        <v>669</v>
      </c>
    </row>
    <row r="296" spans="1:3" x14ac:dyDescent="0.25">
      <c r="A296" s="86"/>
    </row>
    <row r="297" spans="1:3" x14ac:dyDescent="0.25">
      <c r="A297" s="86"/>
      <c r="C297" s="84" t="str">
        <f>CONCATENATE( "    &lt;piechart percentage=",B291," /&gt;")</f>
        <v xml:space="preserve">    &lt;piechart percentage=5 /&gt;</v>
      </c>
    </row>
    <row r="298" spans="1:3" x14ac:dyDescent="0.25">
      <c r="A298" s="86"/>
      <c r="C298" s="84" t="str">
        <f>"  &lt;/Genotype&gt;"</f>
        <v xml:space="preserve">  &lt;/Genotype&gt;</v>
      </c>
    </row>
    <row r="299" spans="1:3" x14ac:dyDescent="0.25">
      <c r="A299" s="86"/>
      <c r="C299" s="84" t="str">
        <f>C44</f>
        <v>&lt;# G70589515A #&gt;</v>
      </c>
    </row>
    <row r="300" spans="1:3" x14ac:dyDescent="0.25">
      <c r="A300" s="86" t="s">
        <v>35</v>
      </c>
      <c r="B300" s="82" t="str">
        <f>L14</f>
        <v>NC_000009.12:g.70589515A&gt;G</v>
      </c>
      <c r="C300" s="84" t="str">
        <f>CONCATENATE("  &lt;Genotype hgvs=",CHAR(34),B300,B301,";",B302,CHAR(34)," name=",CHAR(34),B46,CHAR(34),"&gt; ")</f>
        <v xml:space="preserve">  &lt;Genotype hgvs="NC_000009.12:g.70589515A&gt;G[70589515A&gt;G];[70589515=]" name="G70589515A"&gt; </v>
      </c>
    </row>
    <row r="301" spans="1:3" x14ac:dyDescent="0.25">
      <c r="A301" s="86" t="s">
        <v>36</v>
      </c>
      <c r="B301" s="82" t="str">
        <f t="shared" ref="B301:B305" si="15">L15</f>
        <v>[70589515A&gt;G]</v>
      </c>
    </row>
    <row r="302" spans="1:3" x14ac:dyDescent="0.25">
      <c r="A302" s="86" t="s">
        <v>27</v>
      </c>
      <c r="B302" s="82" t="str">
        <f t="shared" si="15"/>
        <v>[70589515=]</v>
      </c>
      <c r="C302" s="84" t="s">
        <v>667</v>
      </c>
    </row>
    <row r="303" spans="1:3" x14ac:dyDescent="0.25">
      <c r="A303" s="86" t="s">
        <v>40</v>
      </c>
      <c r="B303" s="82" t="str">
        <f t="shared" si="15"/>
        <v>People with this variant have one copy of the [G70589515A](http://journals.sagepub.com/doi/10.4137/III.S25147) variant. This substitution of a single nucleotide is known as a missense mutation.</v>
      </c>
      <c r="C303" s="84" t="s">
        <v>13</v>
      </c>
    </row>
    <row r="304" spans="1:3" x14ac:dyDescent="0.25">
      <c r="A304" s="85" t="s">
        <v>41</v>
      </c>
      <c r="B304" s="82" t="str">
        <f t="shared" si="15"/>
        <v>#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04" s="84" t="str">
        <f>CONCATENATE("    ",B303)</f>
        <v xml:space="preserve">    People with this variant have one copy of the [G70589515A](http://journals.sagepub.com/doi/10.4137/III.S25147) variant. This substitution of a single nucleotide is known as a missense mutation.</v>
      </c>
    </row>
    <row r="305" spans="1:3" x14ac:dyDescent="0.25">
      <c r="A305" s="85" t="s">
        <v>42</v>
      </c>
      <c r="B305" s="82">
        <f t="shared" si="15"/>
        <v>47.6</v>
      </c>
    </row>
    <row r="306" spans="1:3" x14ac:dyDescent="0.25">
      <c r="A306" s="86"/>
      <c r="C306" s="84" t="s">
        <v>668</v>
      </c>
    </row>
    <row r="307" spans="1:3" x14ac:dyDescent="0.25">
      <c r="A307" s="85"/>
    </row>
    <row r="308" spans="1:3" x14ac:dyDescent="0.25">
      <c r="A308" s="85"/>
      <c r="C308" s="84" t="str">
        <f>CONCATENATE("    ",B304)</f>
        <v xml:space="preserve">    #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09" spans="1:3" x14ac:dyDescent="0.25">
      <c r="A309" s="85"/>
    </row>
    <row r="310" spans="1:3" x14ac:dyDescent="0.25">
      <c r="A310" s="85"/>
      <c r="C310" s="84" t="s">
        <v>669</v>
      </c>
    </row>
    <row r="311" spans="1:3" x14ac:dyDescent="0.25">
      <c r="A311" s="86"/>
    </row>
    <row r="312" spans="1:3" x14ac:dyDescent="0.25">
      <c r="A312" s="86"/>
      <c r="C312" s="84" t="str">
        <f>CONCATENATE( "    &lt;piechart percentage=",B305," /&gt;")</f>
        <v xml:space="preserve">    &lt;piechart percentage=47.6 /&gt;</v>
      </c>
    </row>
    <row r="313" spans="1:3" x14ac:dyDescent="0.25">
      <c r="A313" s="86"/>
      <c r="C313" s="84" t="str">
        <f>"  &lt;/Genotype&gt;"</f>
        <v xml:space="preserve">  &lt;/Genotype&gt;</v>
      </c>
    </row>
    <row r="314" spans="1:3" x14ac:dyDescent="0.25">
      <c r="A314" s="86" t="s">
        <v>43</v>
      </c>
      <c r="B314" s="79" t="str">
        <f>L20</f>
        <v>People with this variant have two copies of the [G70589515A](http://journals.sagepub.com/doi/10.4137/III.S25147) variant. This substitution of a single nucleotide is known as a missense mutation.</v>
      </c>
      <c r="C314" s="84" t="str">
        <f>CONCATENATE("  &lt;Genotype hgvs=",CHAR(34),B300,B301,";",B301,CHAR(34)," name=",CHAR(34),B46,CHAR(34),"&gt; ")</f>
        <v xml:space="preserve">  &lt;Genotype hgvs="NC_000009.12:g.70589515A&gt;G[70589515A&gt;G];[70589515A&gt;G]" name="G70589515A"&gt; </v>
      </c>
    </row>
    <row r="315" spans="1:3" x14ac:dyDescent="0.25">
      <c r="A315" s="85" t="s">
        <v>44</v>
      </c>
      <c r="B315" s="79" t="str">
        <f t="shared" ref="B315:B316" si="16">L21</f>
        <v>This variant is not associated with increased risk.</v>
      </c>
      <c r="C315" s="84" t="s">
        <v>13</v>
      </c>
    </row>
    <row r="316" spans="1:3" x14ac:dyDescent="0.25">
      <c r="A316" s="85" t="s">
        <v>42</v>
      </c>
      <c r="B316" s="79">
        <f t="shared" si="16"/>
        <v>27.2</v>
      </c>
      <c r="C316" s="84" t="s">
        <v>667</v>
      </c>
    </row>
    <row r="317" spans="1:3" x14ac:dyDescent="0.25">
      <c r="A317" s="85"/>
    </row>
    <row r="318" spans="1:3" x14ac:dyDescent="0.25">
      <c r="A318" s="86"/>
      <c r="C318" s="84" t="str">
        <f>CONCATENATE("    ",B314)</f>
        <v xml:space="preserve">    People with this variant have two copies of the [G70589515A](http://journals.sagepub.com/doi/10.4137/III.S25147) variant. This substitution of a single nucleotide is known as a missense mutation.</v>
      </c>
    </row>
    <row r="319" spans="1:3" x14ac:dyDescent="0.25">
      <c r="A319" s="85"/>
    </row>
    <row r="320" spans="1:3" x14ac:dyDescent="0.25">
      <c r="A320" s="85"/>
      <c r="C320" s="84" t="s">
        <v>668</v>
      </c>
    </row>
    <row r="321" spans="1:3" x14ac:dyDescent="0.25">
      <c r="A321" s="85"/>
    </row>
    <row r="322" spans="1:3" x14ac:dyDescent="0.25">
      <c r="A322" s="85"/>
      <c r="C322" s="84" t="str">
        <f>CONCATENATE("    ",B315)</f>
        <v xml:space="preserve">    This variant is not associated with increased risk.</v>
      </c>
    </row>
    <row r="323" spans="1:3" x14ac:dyDescent="0.25">
      <c r="A323" s="85"/>
    </row>
    <row r="324" spans="1:3" x14ac:dyDescent="0.25">
      <c r="A324" s="86"/>
      <c r="C324" s="84" t="s">
        <v>669</v>
      </c>
    </row>
    <row r="325" spans="1:3" x14ac:dyDescent="0.25">
      <c r="A325" s="86"/>
    </row>
    <row r="326" spans="1:3" x14ac:dyDescent="0.25">
      <c r="A326" s="86"/>
      <c r="C326" s="84" t="str">
        <f>CONCATENATE( "    &lt;piechart percentage=",B316," /&gt;")</f>
        <v xml:space="preserve">    &lt;piechart percentage=27.2 /&gt;</v>
      </c>
    </row>
    <row r="327" spans="1:3" x14ac:dyDescent="0.25">
      <c r="A327" s="86"/>
      <c r="C327" s="84" t="str">
        <f>"  &lt;/Genotype&gt;"</f>
        <v xml:space="preserve">  &lt;/Genotype&gt;</v>
      </c>
    </row>
    <row r="328" spans="1:3" x14ac:dyDescent="0.25">
      <c r="A328" s="86" t="s">
        <v>45</v>
      </c>
      <c r="B328" s="79" t="str">
        <f>L23</f>
        <v>Your TRPM3 gene has no variants. A normal gene is referred to as a "wild-type" gene.</v>
      </c>
      <c r="C328" s="84" t="str">
        <f>CONCATENATE("  &lt;Genotype hgvs=",CHAR(34),B300,B302,";",B302,CHAR(34)," name=",CHAR(34),B46,CHAR(34),"&gt; ")</f>
        <v xml:space="preserve">  &lt;Genotype hgvs="NC_000009.12:g.70589515A&gt;G[70589515=];[70589515=]" name="G70589515A"&gt; </v>
      </c>
    </row>
    <row r="329" spans="1:3" x14ac:dyDescent="0.25">
      <c r="A329" s="85" t="s">
        <v>46</v>
      </c>
      <c r="B329" s="79" t="str">
        <f t="shared" ref="B329:B330" si="17">L24</f>
        <v>#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29" s="84" t="s">
        <v>13</v>
      </c>
    </row>
    <row r="330" spans="1:3" x14ac:dyDescent="0.25">
      <c r="A330" s="85" t="s">
        <v>42</v>
      </c>
      <c r="B330" s="79">
        <f t="shared" si="17"/>
        <v>25.2</v>
      </c>
      <c r="C330" s="84" t="s">
        <v>667</v>
      </c>
    </row>
    <row r="331" spans="1:3" x14ac:dyDescent="0.25">
      <c r="A331" s="86"/>
    </row>
    <row r="332" spans="1:3" x14ac:dyDescent="0.25">
      <c r="A332" s="85"/>
      <c r="C332" s="84" t="str">
        <f>CONCATENATE("    ",B328)</f>
        <v xml:space="preserve">    Your TRPM3 gene has no variants. A normal gene is referred to as a "wild-type" gene.</v>
      </c>
    </row>
    <row r="333" spans="1:3" x14ac:dyDescent="0.25">
      <c r="A333" s="85"/>
    </row>
    <row r="334" spans="1:3" x14ac:dyDescent="0.25">
      <c r="A334" s="85"/>
      <c r="C334" s="84" t="s">
        <v>668</v>
      </c>
    </row>
    <row r="335" spans="1:3" x14ac:dyDescent="0.25">
      <c r="A335" s="85"/>
    </row>
    <row r="336" spans="1:3" x14ac:dyDescent="0.25">
      <c r="A336" s="85"/>
      <c r="C336" s="84" t="str">
        <f>CONCATENATE("    ",B329)</f>
        <v xml:space="preserve">    #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7" spans="1:3" x14ac:dyDescent="0.25">
      <c r="A337" s="86"/>
    </row>
    <row r="338" spans="1:3" x14ac:dyDescent="0.25">
      <c r="A338" s="86"/>
      <c r="C338" s="84" t="s">
        <v>669</v>
      </c>
    </row>
    <row r="339" spans="1:3" x14ac:dyDescent="0.25">
      <c r="A339" s="86"/>
    </row>
    <row r="340" spans="1:3" x14ac:dyDescent="0.25">
      <c r="A340" s="86"/>
      <c r="C340" s="84" t="str">
        <f>CONCATENATE( "    &lt;piechart percentage=",B330," /&gt;")</f>
        <v xml:space="preserve">    &lt;piechart percentage=25.2 /&gt;</v>
      </c>
    </row>
    <row r="341" spans="1:3" x14ac:dyDescent="0.25">
      <c r="A341" s="86"/>
      <c r="C341" s="84" t="str">
        <f>"  &lt;/Genotype&gt;"</f>
        <v xml:space="preserve">  &lt;/Genotype&gt;</v>
      </c>
    </row>
    <row r="342" spans="1:3" x14ac:dyDescent="0.25">
      <c r="A342" s="86"/>
      <c r="C342" s="84" t="str">
        <f>C50</f>
        <v>&lt;# C71302037T #&gt;</v>
      </c>
    </row>
    <row r="343" spans="1:3" x14ac:dyDescent="0.25">
      <c r="A343" s="86" t="s">
        <v>35</v>
      </c>
      <c r="B343" s="82" t="str">
        <f>M14</f>
        <v>NC_000009.12:g.71302037T&gt;C</v>
      </c>
      <c r="C343" s="84" t="str">
        <f>CONCATENATE("  &lt;Genotype hgvs=",CHAR(34),B343,B344,";",B345,CHAR(34)," name=",CHAR(34),B52,CHAR(34),"&gt; ")</f>
        <v xml:space="preserve">  &lt;Genotype hgvs="NC_000009.12:g.71302037T&gt;C[71302037T&gt;C];[71302037=]" name="C71302037T"&gt; </v>
      </c>
    </row>
    <row r="344" spans="1:3" x14ac:dyDescent="0.25">
      <c r="A344" s="86" t="s">
        <v>36</v>
      </c>
      <c r="B344" s="82" t="str">
        <f t="shared" ref="B344:B348" si="18">M15</f>
        <v>[71302037T&gt;C]</v>
      </c>
    </row>
    <row r="345" spans="1:3" x14ac:dyDescent="0.25">
      <c r="A345" s="86" t="s">
        <v>27</v>
      </c>
      <c r="B345" s="82" t="str">
        <f t="shared" si="18"/>
        <v>[71302037=]</v>
      </c>
      <c r="C345" s="84" t="s">
        <v>667</v>
      </c>
    </row>
    <row r="346" spans="1:3" x14ac:dyDescent="0.25">
      <c r="A346" s="86" t="s">
        <v>40</v>
      </c>
      <c r="B346" s="82" t="str">
        <f t="shared" si="18"/>
        <v>People with this variant have one copy of the [C71302037T](http://journals.sagepub.com/doi/10.4137/III.S25147) variant. This substitution of a single nucleotide is known as a missense mutation.</v>
      </c>
      <c r="C346" s="84" t="s">
        <v>13</v>
      </c>
    </row>
    <row r="347" spans="1:3" x14ac:dyDescent="0.25">
      <c r="A347" s="85" t="s">
        <v>41</v>
      </c>
      <c r="B347" s="82" t="str">
        <f t="shared" si="18"/>
        <v>#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47" s="84" t="str">
        <f>CONCATENATE("    ",B346)</f>
        <v xml:space="preserve">    People with this variant have one copy of the [C71302037T](http://journals.sagepub.com/doi/10.4137/III.S25147) variant. This substitution of a single nucleotide is known as a missense mutation.</v>
      </c>
    </row>
    <row r="348" spans="1:3" x14ac:dyDescent="0.25">
      <c r="A348" s="85" t="s">
        <v>42</v>
      </c>
      <c r="B348" s="82">
        <f t="shared" si="18"/>
        <v>31.9</v>
      </c>
    </row>
    <row r="349" spans="1:3" x14ac:dyDescent="0.25">
      <c r="A349" s="86"/>
      <c r="C349" s="84" t="s">
        <v>668</v>
      </c>
    </row>
    <row r="350" spans="1:3" x14ac:dyDescent="0.25">
      <c r="A350" s="85"/>
    </row>
    <row r="351" spans="1:3" x14ac:dyDescent="0.25">
      <c r="A351" s="85"/>
      <c r="C351" s="84" t="str">
        <f>CONCATENATE("    ",B347)</f>
        <v xml:space="preserve">    #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52" spans="1:3" x14ac:dyDescent="0.25">
      <c r="A352" s="85"/>
    </row>
    <row r="353" spans="1:3" x14ac:dyDescent="0.25">
      <c r="A353" s="85"/>
      <c r="C353" s="84" t="s">
        <v>669</v>
      </c>
    </row>
    <row r="354" spans="1:3" x14ac:dyDescent="0.25">
      <c r="A354" s="86"/>
    </row>
    <row r="355" spans="1:3" x14ac:dyDescent="0.25">
      <c r="A355" s="86"/>
      <c r="C355" s="84" t="str">
        <f>CONCATENATE( "    &lt;piechart percentage=",B348," /&gt;")</f>
        <v xml:space="preserve">    &lt;piechart percentage=31.9 /&gt;</v>
      </c>
    </row>
    <row r="356" spans="1:3" x14ac:dyDescent="0.25">
      <c r="A356" s="86"/>
      <c r="C356" s="84" t="str">
        <f>"  &lt;/Genotype&gt;"</f>
        <v xml:space="preserve">  &lt;/Genotype&gt;</v>
      </c>
    </row>
    <row r="357" spans="1:3" x14ac:dyDescent="0.25">
      <c r="A357" s="86" t="s">
        <v>43</v>
      </c>
      <c r="B357" s="79" t="str">
        <f>M20</f>
        <v>People with this variant have two copies of the [C71302037T](http://journals.sagepub.com/doi/10.4137/III.S25147) variant. This substitution of a single nucleotide is known as a missense mutation.</v>
      </c>
      <c r="C357" s="84" t="str">
        <f>CONCATENATE("  &lt;Genotype hgvs=",CHAR(34),B343,B344,";",B344,CHAR(34)," name=",CHAR(34),B52,CHAR(34),"&gt; ")</f>
        <v xml:space="preserve">  &lt;Genotype hgvs="NC_000009.12:g.71302037T&gt;C[71302037T&gt;C];[71302037T&gt;C]" name="C71302037T"&gt; </v>
      </c>
    </row>
    <row r="358" spans="1:3" x14ac:dyDescent="0.25">
      <c r="A358" s="85" t="s">
        <v>44</v>
      </c>
      <c r="B358" s="79" t="str">
        <f t="shared" ref="B358:B359" si="19">M21</f>
        <v>This variant is not associated with increased risk.</v>
      </c>
      <c r="C358" s="84" t="s">
        <v>13</v>
      </c>
    </row>
    <row r="359" spans="1:3" x14ac:dyDescent="0.25">
      <c r="A359" s="85" t="s">
        <v>42</v>
      </c>
      <c r="B359" s="79">
        <f t="shared" si="19"/>
        <v>12</v>
      </c>
      <c r="C359" s="84" t="s">
        <v>667</v>
      </c>
    </row>
    <row r="360" spans="1:3" x14ac:dyDescent="0.25">
      <c r="A360" s="85"/>
    </row>
    <row r="361" spans="1:3" x14ac:dyDescent="0.25">
      <c r="A361" s="86"/>
      <c r="C361" s="84" t="str">
        <f>CONCATENATE("    ",B357)</f>
        <v xml:space="preserve">    People with this variant have two copies of the [C71302037T](http://journals.sagepub.com/doi/10.4137/III.S25147) variant. This substitution of a single nucleotide is known as a missense mutation.</v>
      </c>
    </row>
    <row r="362" spans="1:3" x14ac:dyDescent="0.25">
      <c r="A362" s="85"/>
    </row>
    <row r="363" spans="1:3" x14ac:dyDescent="0.25">
      <c r="A363" s="85"/>
      <c r="C363" s="84" t="s">
        <v>668</v>
      </c>
    </row>
    <row r="364" spans="1:3" x14ac:dyDescent="0.25">
      <c r="A364" s="85"/>
    </row>
    <row r="365" spans="1:3" x14ac:dyDescent="0.25">
      <c r="A365" s="85"/>
      <c r="C365" s="84" t="str">
        <f>CONCATENATE("    ",B358)</f>
        <v xml:space="preserve">    This variant is not associated with increased risk.</v>
      </c>
    </row>
    <row r="366" spans="1:3" x14ac:dyDescent="0.25">
      <c r="A366" s="85"/>
    </row>
    <row r="367" spans="1:3" x14ac:dyDescent="0.25">
      <c r="A367" s="86"/>
      <c r="C367" s="84" t="s">
        <v>669</v>
      </c>
    </row>
    <row r="368" spans="1:3" x14ac:dyDescent="0.25">
      <c r="A368" s="86"/>
    </row>
    <row r="369" spans="1:3" x14ac:dyDescent="0.25">
      <c r="A369" s="86"/>
      <c r="C369" s="84" t="str">
        <f>CONCATENATE( "    &lt;piechart percentage=",B359," /&gt;")</f>
        <v xml:space="preserve">    &lt;piechart percentage=12 /&gt;</v>
      </c>
    </row>
    <row r="370" spans="1:3" x14ac:dyDescent="0.25">
      <c r="A370" s="86"/>
      <c r="C370" s="84" t="str">
        <f>"  &lt;/Genotype&gt;"</f>
        <v xml:space="preserve">  &lt;/Genotype&gt;</v>
      </c>
    </row>
    <row r="371" spans="1:3" x14ac:dyDescent="0.25">
      <c r="A371" s="86" t="s">
        <v>45</v>
      </c>
      <c r="B371" s="79" t="str">
        <f>M23</f>
        <v>Your TRPM3 gene has no variants. A normal gene is referred to as a "wild-type" gene.</v>
      </c>
      <c r="C371" s="84" t="str">
        <f>CONCATENATE("  &lt;Genotype hgvs=",CHAR(34),B343,B345,";",B345,CHAR(34)," name=",CHAR(34),B52,CHAR(34),"&gt; ")</f>
        <v xml:space="preserve">  &lt;Genotype hgvs="NC_000009.12:g.71302037T&gt;C[71302037=];[71302037=]" name="C71302037T"&gt; </v>
      </c>
    </row>
    <row r="372" spans="1:3" x14ac:dyDescent="0.25">
      <c r="A372" s="85" t="s">
        <v>46</v>
      </c>
      <c r="B372" s="79" t="str">
        <f t="shared" ref="B372:B373" si="20">M24</f>
        <v>#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72" s="84" t="s">
        <v>13</v>
      </c>
    </row>
    <row r="373" spans="1:3" x14ac:dyDescent="0.25">
      <c r="A373" s="85" t="s">
        <v>42</v>
      </c>
      <c r="B373" s="79">
        <f t="shared" si="20"/>
        <v>56.1</v>
      </c>
      <c r="C373" s="84" t="s">
        <v>667</v>
      </c>
    </row>
    <row r="374" spans="1:3" x14ac:dyDescent="0.25">
      <c r="A374" s="86"/>
    </row>
    <row r="375" spans="1:3" x14ac:dyDescent="0.25">
      <c r="A375" s="85"/>
      <c r="C375" s="84" t="str">
        <f>CONCATENATE("    ",B371)</f>
        <v xml:space="preserve">    Your TRPM3 gene has no variants. A normal gene is referred to as a "wild-type" gene.</v>
      </c>
    </row>
    <row r="376" spans="1:3" x14ac:dyDescent="0.25">
      <c r="A376" s="85"/>
    </row>
    <row r="377" spans="1:3" x14ac:dyDescent="0.25">
      <c r="A377" s="85"/>
      <c r="C377" s="84" t="s">
        <v>668</v>
      </c>
    </row>
    <row r="378" spans="1:3" x14ac:dyDescent="0.25">
      <c r="A378" s="85"/>
    </row>
    <row r="379" spans="1:3" x14ac:dyDescent="0.25">
      <c r="A379" s="85"/>
      <c r="C379" s="84" t="str">
        <f>CONCATENATE("    ",B372)</f>
        <v xml:space="preserve">    #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80" spans="1:3" x14ac:dyDescent="0.25">
      <c r="A380" s="86"/>
    </row>
    <row r="381" spans="1:3" x14ac:dyDescent="0.25">
      <c r="A381" s="86"/>
      <c r="C381" s="84" t="s">
        <v>669</v>
      </c>
    </row>
    <row r="382" spans="1:3" x14ac:dyDescent="0.25">
      <c r="A382" s="86"/>
    </row>
    <row r="383" spans="1:3" x14ac:dyDescent="0.25">
      <c r="A383" s="86"/>
      <c r="C383" s="84" t="str">
        <f>CONCATENATE( "    &lt;piechart percentage=",B373," /&gt;")</f>
        <v xml:space="preserve">    &lt;piechart percentage=56.1 /&gt;</v>
      </c>
    </row>
    <row r="384" spans="1:3" x14ac:dyDescent="0.25">
      <c r="A384" s="86"/>
      <c r="C384" s="84" t="str">
        <f>"  &lt;/Genotype&gt;"</f>
        <v xml:space="preserve">  &lt;/Genotype&gt;</v>
      </c>
    </row>
    <row r="385" spans="1:3" x14ac:dyDescent="0.25">
      <c r="A385" s="86"/>
      <c r="C385" s="84" t="str">
        <f>C56</f>
        <v>&lt;# C70691635A #&gt;</v>
      </c>
    </row>
    <row r="386" spans="1:3" x14ac:dyDescent="0.25">
      <c r="A386" s="86" t="s">
        <v>35</v>
      </c>
      <c r="B386" s="82" t="str">
        <f>N14</f>
        <v>NC_000009.12:g.70691635C&gt;A</v>
      </c>
      <c r="C386" s="84" t="str">
        <f>CONCATENATE("  &lt;Genotype hgvs=",CHAR(34),B386,B387,";",B388,CHAR(34)," name=",CHAR(34),B58,CHAR(34),"&gt; ")</f>
        <v xml:space="preserve">  &lt;Genotype hgvs="NC_000009.12:g.70691635C&gt;A[70691635C&gt;A];[70691635=]" name="C70691635A"&gt; </v>
      </c>
    </row>
    <row r="387" spans="1:3" x14ac:dyDescent="0.25">
      <c r="A387" s="86" t="s">
        <v>36</v>
      </c>
      <c r="B387" s="82" t="str">
        <f t="shared" ref="B387:B391" si="21">N15</f>
        <v>[70691635C&gt;A]</v>
      </c>
    </row>
    <row r="388" spans="1:3" x14ac:dyDescent="0.25">
      <c r="A388" s="86" t="s">
        <v>27</v>
      </c>
      <c r="B388" s="82" t="str">
        <f t="shared" si="21"/>
        <v>[70691635=]</v>
      </c>
      <c r="C388" s="84" t="s">
        <v>667</v>
      </c>
    </row>
    <row r="389" spans="1:3" x14ac:dyDescent="0.25">
      <c r="A389" s="86" t="s">
        <v>40</v>
      </c>
      <c r="B389" s="82" t="str">
        <f t="shared" si="21"/>
        <v>People with this variant have one copy of the [C70691635A](http://journals.sagepub.com/doi/10.4137/III.S25147) variant. This substitution of a single nucleotide is known as a missense mutation.</v>
      </c>
      <c r="C389" s="84" t="s">
        <v>13</v>
      </c>
    </row>
    <row r="390" spans="1:3" x14ac:dyDescent="0.25">
      <c r="A390" s="85" t="s">
        <v>41</v>
      </c>
      <c r="B390" s="82" t="str">
        <f t="shared" si="21"/>
        <v>#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90" s="84" t="str">
        <f>CONCATENATE("    ",B389)</f>
        <v xml:space="preserve">    People with this variant have one copy of the [C70691635A](http://journals.sagepub.com/doi/10.4137/III.S25147) variant. This substitution of a single nucleotide is known as a missense mutation.</v>
      </c>
    </row>
    <row r="391" spans="1:3" x14ac:dyDescent="0.25">
      <c r="A391" s="85" t="s">
        <v>42</v>
      </c>
      <c r="B391" s="82">
        <f t="shared" si="21"/>
        <v>48.3</v>
      </c>
    </row>
    <row r="392" spans="1:3" x14ac:dyDescent="0.25">
      <c r="A392" s="86"/>
      <c r="C392" s="84" t="s">
        <v>668</v>
      </c>
    </row>
    <row r="393" spans="1:3" x14ac:dyDescent="0.25">
      <c r="A393" s="85"/>
    </row>
    <row r="394" spans="1:3" x14ac:dyDescent="0.25">
      <c r="A394" s="85"/>
      <c r="C394" s="84" t="str">
        <f>CONCATENATE("    ",B390)</f>
        <v xml:space="preserve">    #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95" spans="1:3" x14ac:dyDescent="0.25">
      <c r="A395" s="85"/>
    </row>
    <row r="396" spans="1:3" x14ac:dyDescent="0.25">
      <c r="A396" s="85"/>
      <c r="C396" s="84" t="s">
        <v>669</v>
      </c>
    </row>
    <row r="397" spans="1:3" x14ac:dyDescent="0.25">
      <c r="A397" s="86"/>
    </row>
    <row r="398" spans="1:3" x14ac:dyDescent="0.25">
      <c r="A398" s="86"/>
      <c r="C398" s="84" t="str">
        <f>CONCATENATE( "    &lt;piechart percentage=",B391," /&gt;")</f>
        <v xml:space="preserve">    &lt;piechart percentage=48.3 /&gt;</v>
      </c>
    </row>
    <row r="399" spans="1:3" x14ac:dyDescent="0.25">
      <c r="A399" s="86"/>
      <c r="C399" s="84" t="str">
        <f>"  &lt;/Genotype&gt;"</f>
        <v xml:space="preserve">  &lt;/Genotype&gt;</v>
      </c>
    </row>
    <row r="400" spans="1:3" x14ac:dyDescent="0.25">
      <c r="A400" s="86" t="s">
        <v>43</v>
      </c>
      <c r="B400" s="79" t="str">
        <f>N20</f>
        <v>People with this variant have two copies of the [C70691635A](http://journals.sagepub.com/doi/10.4137/III.S25147) variant. This substitution of a single nucleotide is known as a missense mutation.</v>
      </c>
      <c r="C400" s="84" t="str">
        <f>CONCATENATE("  &lt;Genotype hgvs=",CHAR(34),B386,B387,";",B387,CHAR(34)," name=",CHAR(34),B58,CHAR(34),"&gt; ")</f>
        <v xml:space="preserve">  &lt;Genotype hgvs="NC_000009.12:g.70691635C&gt;A[70691635C&gt;A];[70691635C&gt;A]" name="C70691635A"&gt; </v>
      </c>
    </row>
    <row r="401" spans="1:3" x14ac:dyDescent="0.25">
      <c r="A401" s="85" t="s">
        <v>44</v>
      </c>
      <c r="B401" s="79" t="str">
        <f t="shared" ref="B401:B402" si="22">N21</f>
        <v>This variant is not associated with increased risk.</v>
      </c>
      <c r="C401" s="84" t="s">
        <v>13</v>
      </c>
    </row>
    <row r="402" spans="1:3" x14ac:dyDescent="0.25">
      <c r="A402" s="85" t="s">
        <v>42</v>
      </c>
      <c r="B402" s="79">
        <f t="shared" si="22"/>
        <v>28.7</v>
      </c>
      <c r="C402" s="84" t="s">
        <v>667</v>
      </c>
    </row>
    <row r="403" spans="1:3" x14ac:dyDescent="0.25">
      <c r="A403" s="85"/>
    </row>
    <row r="404" spans="1:3" x14ac:dyDescent="0.25">
      <c r="A404" s="86"/>
      <c r="C404" s="84" t="str">
        <f>CONCATENATE("    ",B400)</f>
        <v xml:space="preserve">    People with this variant have two copies of the [C70691635A](http://journals.sagepub.com/doi/10.4137/III.S25147) variant. This substitution of a single nucleotide is known as a missense mutation.</v>
      </c>
    </row>
    <row r="405" spans="1:3" x14ac:dyDescent="0.25">
      <c r="A405" s="85"/>
    </row>
    <row r="406" spans="1:3" x14ac:dyDescent="0.25">
      <c r="A406" s="85"/>
      <c r="C406" s="84" t="s">
        <v>668</v>
      </c>
    </row>
    <row r="407" spans="1:3" x14ac:dyDescent="0.25">
      <c r="A407" s="85"/>
    </row>
    <row r="408" spans="1:3" x14ac:dyDescent="0.25">
      <c r="A408" s="85"/>
      <c r="C408" s="84" t="str">
        <f>CONCATENATE("    ",B401)</f>
        <v xml:space="preserve">    This variant is not associated with increased risk.</v>
      </c>
    </row>
    <row r="409" spans="1:3" x14ac:dyDescent="0.25">
      <c r="A409" s="85"/>
    </row>
    <row r="410" spans="1:3" x14ac:dyDescent="0.25">
      <c r="A410" s="86"/>
      <c r="C410" s="84" t="s">
        <v>669</v>
      </c>
    </row>
    <row r="411" spans="1:3" x14ac:dyDescent="0.25">
      <c r="A411" s="86"/>
    </row>
    <row r="412" spans="1:3" x14ac:dyDescent="0.25">
      <c r="A412" s="86"/>
      <c r="C412" s="84" t="str">
        <f>CONCATENATE( "    &lt;piechart percentage=",B402," /&gt;")</f>
        <v xml:space="preserve">    &lt;piechart percentage=28.7 /&gt;</v>
      </c>
    </row>
    <row r="413" spans="1:3" x14ac:dyDescent="0.25">
      <c r="A413" s="86"/>
      <c r="C413" s="84" t="str">
        <f>"  &lt;/Genotype&gt;"</f>
        <v xml:space="preserve">  &lt;/Genotype&gt;</v>
      </c>
    </row>
    <row r="414" spans="1:3" x14ac:dyDescent="0.25">
      <c r="A414" s="86" t="s">
        <v>45</v>
      </c>
      <c r="B414" s="79" t="str">
        <f>N23</f>
        <v>Your TRPM3 gene has no variants. A normal gene is referred to as a "wild-type" gene.</v>
      </c>
      <c r="C414" s="84" t="str">
        <f>CONCATENATE("  &lt;Genotype hgvs=",CHAR(34),B386,B388,";",B388,CHAR(34)," name=",CHAR(34),B58,CHAR(34),"&gt; ")</f>
        <v xml:space="preserve">  &lt;Genotype hgvs="NC_000009.12:g.70691635C&gt;A[70691635=];[70691635=]" name="C70691635A"&gt; </v>
      </c>
    </row>
    <row r="415" spans="1:3" x14ac:dyDescent="0.25">
      <c r="A415" s="85" t="s">
        <v>46</v>
      </c>
      <c r="B415" s="79" t="str">
        <f t="shared" ref="B415:B416" si="23">N24</f>
        <v>#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415" s="84" t="s">
        <v>13</v>
      </c>
    </row>
    <row r="416" spans="1:3" x14ac:dyDescent="0.25">
      <c r="A416" s="85" t="s">
        <v>42</v>
      </c>
      <c r="B416" s="79">
        <f t="shared" si="23"/>
        <v>23</v>
      </c>
      <c r="C416" s="84" t="s">
        <v>667</v>
      </c>
    </row>
    <row r="417" spans="1:3" x14ac:dyDescent="0.25">
      <c r="A417" s="86"/>
    </row>
    <row r="418" spans="1:3" x14ac:dyDescent="0.25">
      <c r="A418" s="85"/>
      <c r="C418" s="84" t="str">
        <f>CONCATENATE("    ",B414)</f>
        <v xml:space="preserve">    Your TRPM3 gene has no variants. A normal gene is referred to as a "wild-type" gene.</v>
      </c>
    </row>
    <row r="419" spans="1:3" x14ac:dyDescent="0.25">
      <c r="A419" s="85"/>
    </row>
    <row r="420" spans="1:3" x14ac:dyDescent="0.25">
      <c r="A420" s="85"/>
      <c r="C420" s="84" t="s">
        <v>668</v>
      </c>
    </row>
    <row r="421" spans="1:3" x14ac:dyDescent="0.25">
      <c r="A421" s="85"/>
    </row>
    <row r="422" spans="1:3" x14ac:dyDescent="0.25">
      <c r="A422" s="85"/>
      <c r="C422" s="84" t="str">
        <f>CONCATENATE("    ",B415)</f>
        <v xml:space="preserve">    # Moderate Risk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23" spans="1:3" x14ac:dyDescent="0.25">
      <c r="A423" s="86"/>
    </row>
    <row r="424" spans="1:3" x14ac:dyDescent="0.25">
      <c r="A424" s="86"/>
      <c r="C424" s="84" t="s">
        <v>669</v>
      </c>
    </row>
    <row r="425" spans="1:3" x14ac:dyDescent="0.25">
      <c r="A425" s="86"/>
    </row>
    <row r="426" spans="1:3" x14ac:dyDescent="0.25">
      <c r="A426" s="86"/>
      <c r="C426" s="84" t="str">
        <f>CONCATENATE( "    &lt;piechart percentage=",B416," /&gt;")</f>
        <v xml:space="preserve">    &lt;piechart percentage=23 /&gt;</v>
      </c>
    </row>
    <row r="427" spans="1:3" x14ac:dyDescent="0.25">
      <c r="A427" s="86"/>
      <c r="C427" s="84" t="str">
        <f>"  &lt;/Genotype&gt;"</f>
        <v xml:space="preserve">  &lt;/Genotype&gt;</v>
      </c>
    </row>
    <row r="428" spans="1:3" x14ac:dyDescent="0.25">
      <c r="A428" s="90"/>
      <c r="B428" s="81"/>
      <c r="C428" s="84" t="str">
        <f>C62</f>
        <v>&lt;# G71427327T #&gt;</v>
      </c>
    </row>
    <row r="429" spans="1:3" x14ac:dyDescent="0.25">
      <c r="A429" s="86" t="s">
        <v>35</v>
      </c>
      <c r="B429" s="82" t="str">
        <f t="shared" ref="B429:B434" si="24">O14</f>
        <v>NC_000009.12:g.</v>
      </c>
      <c r="C429" s="84" t="str">
        <f>CONCATENATE("  &lt;Genotype hgvs=",CHAR(34),B429,B430,";",B431,CHAR(34)," name=",CHAR(34),B64,CHAR(34),"&gt; ")</f>
        <v xml:space="preserve">  &lt;Genotype hgvs="NC_000009.12:g.[71427327G&gt;T];[71427327=]" name="G71427327T"&gt; </v>
      </c>
    </row>
    <row r="430" spans="1:3" x14ac:dyDescent="0.25">
      <c r="A430" s="86" t="s">
        <v>36</v>
      </c>
      <c r="B430" s="82" t="str">
        <f t="shared" si="24"/>
        <v>[71427327G&gt;T]</v>
      </c>
    </row>
    <row r="431" spans="1:3" x14ac:dyDescent="0.25">
      <c r="A431" s="86" t="s">
        <v>27</v>
      </c>
      <c r="B431" s="82" t="str">
        <f t="shared" si="24"/>
        <v>[71427327=]</v>
      </c>
      <c r="C431" s="84" t="s">
        <v>667</v>
      </c>
    </row>
    <row r="432" spans="1:3" x14ac:dyDescent="0.25">
      <c r="A432" s="86" t="s">
        <v>40</v>
      </c>
      <c r="B432" s="82" t="str">
        <f t="shared" si="24"/>
        <v>People with this variant have one copy of the [G71427327T](https://www.ncbi.nlm.nih.gov/projects/SNP/snp_ref.cgi?rs=11142822) variant. This substitution of a single nucleotide is known as a missense mutation.</v>
      </c>
      <c r="C432" s="84" t="s">
        <v>13</v>
      </c>
    </row>
    <row r="433" spans="1:3" x14ac:dyDescent="0.25">
      <c r="A433" s="85" t="s">
        <v>41</v>
      </c>
      <c r="B433" s="82" t="str">
        <f t="shared" si="24"/>
        <v>This variant is not associated with increased risk.</v>
      </c>
      <c r="C433" s="84" t="str">
        <f>CONCATENATE("    ",B432)</f>
        <v xml:space="preserve">    People with this variant have one copy of the [G71427327T](https://www.ncbi.nlm.nih.gov/projects/SNP/snp_ref.cgi?rs=11142822) variant. This substitution of a single nucleotide is known as a missense mutation.</v>
      </c>
    </row>
    <row r="434" spans="1:3" x14ac:dyDescent="0.25">
      <c r="A434" s="85" t="s">
        <v>42</v>
      </c>
      <c r="B434" s="82">
        <f t="shared" si="24"/>
        <v>30.3</v>
      </c>
    </row>
    <row r="435" spans="1:3" x14ac:dyDescent="0.25">
      <c r="A435" s="86"/>
      <c r="B435" s="82"/>
      <c r="C435" s="84" t="s">
        <v>668</v>
      </c>
    </row>
    <row r="436" spans="1:3" x14ac:dyDescent="0.25">
      <c r="A436" s="85"/>
      <c r="B436" s="82"/>
    </row>
    <row r="437" spans="1:3" x14ac:dyDescent="0.25">
      <c r="A437" s="85"/>
      <c r="B437" s="82"/>
      <c r="C437" s="84" t="str">
        <f>CONCATENATE("    ",B433)</f>
        <v xml:space="preserve">    This variant is not associated with increased risk.</v>
      </c>
    </row>
    <row r="438" spans="1:3" x14ac:dyDescent="0.25">
      <c r="A438" s="85"/>
      <c r="B438" s="82"/>
    </row>
    <row r="439" spans="1:3" x14ac:dyDescent="0.25">
      <c r="A439" s="85"/>
      <c r="B439" s="82"/>
      <c r="C439" s="84" t="s">
        <v>669</v>
      </c>
    </row>
    <row r="440" spans="1:3" x14ac:dyDescent="0.25">
      <c r="A440" s="86"/>
      <c r="B440" s="82"/>
    </row>
    <row r="441" spans="1:3" x14ac:dyDescent="0.25">
      <c r="A441" s="86"/>
      <c r="C441" s="84" t="str">
        <f>CONCATENATE( "    &lt;piechart percentage=",B434," /&gt;")</f>
        <v xml:space="preserve">    &lt;piechart percentage=30.3 /&gt;</v>
      </c>
    </row>
    <row r="442" spans="1:3" x14ac:dyDescent="0.25">
      <c r="A442" s="86"/>
      <c r="C442" s="84" t="str">
        <f>"  &lt;/Genotype&gt;"</f>
        <v xml:space="preserve">  &lt;/Genotype&gt;</v>
      </c>
    </row>
    <row r="443" spans="1:3" x14ac:dyDescent="0.25">
      <c r="A443" s="86" t="s">
        <v>43</v>
      </c>
      <c r="B443" s="79" t="str">
        <f>O20</f>
        <v>People with this variant have two copies of the [G71427327T](https://www.ncbi.nlm.nih.gov/projects/SNP/snp_ref.cgi?rs=11142822) variant. This substitution of a single nucleotide is known as a missense mutation.</v>
      </c>
      <c r="C443" s="84" t="str">
        <f>CONCATENATE("  &lt;Genotype hgvs=",CHAR(34),B429,B430,";",B430,CHAR(34)," name=",CHAR(34),B64,CHAR(34),"&gt; ")</f>
        <v xml:space="preserve">  &lt;Genotype hgvs="NC_000009.12:g.[71427327G&gt;T];[71427327G&gt;T]" name="G71427327T"&gt; </v>
      </c>
    </row>
    <row r="444" spans="1:3" x14ac:dyDescent="0.25">
      <c r="A444" s="85" t="s">
        <v>44</v>
      </c>
      <c r="B444" s="79" t="str">
        <f t="shared" ref="B444:B445" si="25">O21</f>
        <v>#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444" s="84" t="s">
        <v>13</v>
      </c>
    </row>
    <row r="445" spans="1:3" x14ac:dyDescent="0.25">
      <c r="A445" s="85" t="s">
        <v>42</v>
      </c>
      <c r="B445" s="79">
        <f t="shared" si="25"/>
        <v>58.6</v>
      </c>
      <c r="C445" s="84" t="s">
        <v>667</v>
      </c>
    </row>
    <row r="446" spans="1:3" x14ac:dyDescent="0.25">
      <c r="A446" s="85"/>
    </row>
    <row r="447" spans="1:3" x14ac:dyDescent="0.25">
      <c r="A447" s="86"/>
      <c r="C447" s="84" t="str">
        <f>CONCATENATE("    ",B443)</f>
        <v xml:space="preserve">    People with this variant have two copies of the [G71427327T](https://www.ncbi.nlm.nih.gov/projects/SNP/snp_ref.cgi?rs=11142822) variant. This substitution of a single nucleotide is known as a missense mutation.</v>
      </c>
    </row>
    <row r="448" spans="1:3" x14ac:dyDescent="0.25">
      <c r="A448" s="85"/>
    </row>
    <row r="449" spans="1:3" x14ac:dyDescent="0.25">
      <c r="A449" s="85"/>
      <c r="C449" s="84" t="s">
        <v>668</v>
      </c>
    </row>
    <row r="450" spans="1:3" x14ac:dyDescent="0.25">
      <c r="A450" s="85"/>
    </row>
    <row r="451" spans="1:3" x14ac:dyDescent="0.25">
      <c r="A451" s="85"/>
      <c r="C451" s="84" t="str">
        <f>CONCATENATE("    ",B444)</f>
        <v xml:space="preserve">    #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2" spans="1:3" x14ac:dyDescent="0.25">
      <c r="A452" s="85"/>
    </row>
    <row r="453" spans="1:3" x14ac:dyDescent="0.25">
      <c r="A453" s="86"/>
      <c r="C453" s="84" t="s">
        <v>669</v>
      </c>
    </row>
    <row r="454" spans="1:3" x14ac:dyDescent="0.25">
      <c r="A454" s="86"/>
    </row>
    <row r="455" spans="1:3" x14ac:dyDescent="0.25">
      <c r="A455" s="86"/>
      <c r="C455" s="84" t="str">
        <f>CONCATENATE( "    &lt;piechart percentage=",B445," /&gt;")</f>
        <v xml:space="preserve">    &lt;piechart percentage=58.6 /&gt;</v>
      </c>
    </row>
    <row r="456" spans="1:3" x14ac:dyDescent="0.25">
      <c r="A456" s="86"/>
      <c r="C456" s="84" t="str">
        <f>"  &lt;/Genotype&gt;"</f>
        <v xml:space="preserve">  &lt;/Genotype&gt;</v>
      </c>
    </row>
    <row r="457" spans="1:3" x14ac:dyDescent="0.25">
      <c r="A457" s="86" t="s">
        <v>45</v>
      </c>
      <c r="B457" s="79" t="str">
        <f>O23</f>
        <v>Your TRPM3 gene has no variants. A normal gene is referred to as a "wild-type" gene.</v>
      </c>
      <c r="C457" s="84" t="str">
        <f>CONCATENATE("  &lt;Genotype hgvs=",CHAR(34),B429,B431,";",B431,CHAR(34)," name=",CHAR(34),B64,CHAR(34),"&gt; ")</f>
        <v xml:space="preserve">  &lt;Genotype hgvs="NC_000009.12:g.[71427327=];[71427327=]" name="G71427327T"&gt; </v>
      </c>
    </row>
    <row r="458" spans="1:3" x14ac:dyDescent="0.25">
      <c r="A458" s="85" t="s">
        <v>46</v>
      </c>
      <c r="B458" s="79" t="str">
        <f t="shared" ref="B458:B459" si="26">O24</f>
        <v>This variant is not associated with increased risk.</v>
      </c>
      <c r="C458" s="84" t="s">
        <v>13</v>
      </c>
    </row>
    <row r="459" spans="1:3" x14ac:dyDescent="0.25">
      <c r="A459" s="85" t="s">
        <v>42</v>
      </c>
      <c r="B459" s="79">
        <f t="shared" si="26"/>
        <v>11.1</v>
      </c>
      <c r="C459" s="84" t="s">
        <v>667</v>
      </c>
    </row>
    <row r="460" spans="1:3" x14ac:dyDescent="0.25">
      <c r="A460" s="86"/>
    </row>
    <row r="461" spans="1:3" x14ac:dyDescent="0.25">
      <c r="A461" s="85"/>
      <c r="C461" s="84" t="str">
        <f>CONCATENATE("    ",B457)</f>
        <v xml:space="preserve">    Your TRPM3 gene has no variants. A normal gene is referred to as a "wild-type" gene.</v>
      </c>
    </row>
    <row r="462" spans="1:3" x14ac:dyDescent="0.25">
      <c r="A462" s="85"/>
    </row>
    <row r="463" spans="1:3" x14ac:dyDescent="0.25">
      <c r="A463" s="86"/>
      <c r="C463" s="84" t="s">
        <v>669</v>
      </c>
    </row>
    <row r="464" spans="1:3" x14ac:dyDescent="0.25">
      <c r="A464" s="86"/>
    </row>
    <row r="465" spans="1:3" x14ac:dyDescent="0.25">
      <c r="A465" s="86"/>
      <c r="C465" s="84" t="str">
        <f>CONCATENATE( "    &lt;piechart percentage=",B459," /&gt;")</f>
        <v xml:space="preserve">    &lt;piechart percentage=11.1 /&gt;</v>
      </c>
    </row>
    <row r="466" spans="1:3" x14ac:dyDescent="0.25">
      <c r="A466" s="86"/>
      <c r="C466" s="84" t="str">
        <f>"  &lt;/Genotype&gt;"</f>
        <v xml:space="preserve">  &lt;/Genotype&gt;</v>
      </c>
    </row>
    <row r="467" spans="1:3" x14ac:dyDescent="0.25">
      <c r="A467" s="86"/>
      <c r="C467" s="84" t="str">
        <f>C68</f>
        <v>&lt;# T70790948C #&gt;</v>
      </c>
    </row>
    <row r="468" spans="1:3" x14ac:dyDescent="0.25">
      <c r="A468" s="86" t="s">
        <v>35</v>
      </c>
      <c r="B468" s="82" t="str">
        <f t="shared" ref="B468:B473" si="27">P14</f>
        <v>NC_000009.12:g.</v>
      </c>
      <c r="C468" s="84" t="str">
        <f>CONCATENATE("  &lt;Genotype hgvs=",CHAR(34),B429,B430,";",B431,CHAR(34)," name=",CHAR(34),B70,CHAR(34),"&gt; ")</f>
        <v xml:space="preserve">  &lt;Genotype hgvs="NC_000009.12:g.[71427327G&gt;T];[71427327=]" name="T70790948C"&gt; </v>
      </c>
    </row>
    <row r="469" spans="1:3" x14ac:dyDescent="0.25">
      <c r="A469" s="86" t="s">
        <v>36</v>
      </c>
      <c r="B469" s="82" t="str">
        <f t="shared" si="27"/>
        <v>[70790948T&gt;C]</v>
      </c>
    </row>
    <row r="470" spans="1:3" x14ac:dyDescent="0.25">
      <c r="A470" s="86" t="s">
        <v>27</v>
      </c>
      <c r="B470" s="82" t="str">
        <f t="shared" si="27"/>
        <v>[70790948=]</v>
      </c>
      <c r="C470" s="84" t="s">
        <v>667</v>
      </c>
    </row>
    <row r="471" spans="1:3" x14ac:dyDescent="0.25">
      <c r="A471" s="86" t="s">
        <v>40</v>
      </c>
      <c r="B471" s="82" t="str">
        <f t="shared" si="27"/>
        <v>People with this variant have one copy of the [T70790948C](https://www.ncbi.nlm.nih.gov/projects/SNP/snp_ref.cgi?rs=10118380) variant. This substitution of a single nucleotide is known as a missense mutation.</v>
      </c>
      <c r="C471" s="84" t="s">
        <v>13</v>
      </c>
    </row>
    <row r="472" spans="1:3" x14ac:dyDescent="0.25">
      <c r="A472" s="85" t="s">
        <v>41</v>
      </c>
      <c r="B472" s="82" t="str">
        <f t="shared" si="27"/>
        <v>#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472" s="84" t="str">
        <f>CONCATENATE("    ",B471)</f>
        <v xml:space="preserve">    People with this variant have one copy of the [T70790948C](https://www.ncbi.nlm.nih.gov/projects/SNP/snp_ref.cgi?rs=10118380) variant. This substitution of a single nucleotide is known as a missense mutation.</v>
      </c>
    </row>
    <row r="473" spans="1:3" x14ac:dyDescent="0.25">
      <c r="A473" s="85" t="s">
        <v>42</v>
      </c>
      <c r="B473" s="82">
        <f t="shared" si="27"/>
        <v>49.7</v>
      </c>
    </row>
    <row r="474" spans="1:3" x14ac:dyDescent="0.25">
      <c r="A474" s="86"/>
      <c r="B474" s="82"/>
      <c r="C474" s="84" t="s">
        <v>668</v>
      </c>
    </row>
    <row r="475" spans="1:3" x14ac:dyDescent="0.25">
      <c r="A475" s="85"/>
      <c r="B475" s="82"/>
    </row>
    <row r="476" spans="1:3" x14ac:dyDescent="0.25">
      <c r="A476" s="85"/>
      <c r="B476" s="82"/>
      <c r="C476" s="84" t="str">
        <f>CONCATENATE("    ",B472)</f>
        <v xml:space="preserve">    #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77" spans="1:3" x14ac:dyDescent="0.25">
      <c r="A477" s="85"/>
      <c r="B477" s="82"/>
    </row>
    <row r="478" spans="1:3" x14ac:dyDescent="0.25">
      <c r="A478" s="85"/>
      <c r="B478" s="82"/>
      <c r="C478" s="84" t="s">
        <v>669</v>
      </c>
    </row>
    <row r="479" spans="1:3" x14ac:dyDescent="0.25">
      <c r="A479" s="86"/>
      <c r="B479" s="82"/>
    </row>
    <row r="480" spans="1:3" x14ac:dyDescent="0.25">
      <c r="A480" s="86"/>
      <c r="B480" s="82"/>
      <c r="C480" s="84" t="str">
        <f>CONCATENATE( "    &lt;piechart percentage=",B473," /&gt;")</f>
        <v xml:space="preserve">    &lt;piechart percentage=49.7 /&gt;</v>
      </c>
    </row>
    <row r="481" spans="1:3" x14ac:dyDescent="0.25">
      <c r="A481" s="86"/>
      <c r="C481" s="84" t="str">
        <f>"  &lt;/Genotype&gt;"</f>
        <v xml:space="preserve">  &lt;/Genotype&gt;</v>
      </c>
    </row>
    <row r="482" spans="1:3" x14ac:dyDescent="0.25">
      <c r="A482" s="86" t="s">
        <v>43</v>
      </c>
      <c r="B482" s="79" t="str">
        <f>P20</f>
        <v>People with this variant have two copies of the [T70790948C](https://www.ncbi.nlm.nih.gov/projects/SNP/snp_ref.cgi?rs=10118380) variant. This substitution of a single nucleotide is known as a missense mutation.</v>
      </c>
      <c r="C482" s="84" t="str">
        <f>CONCATENATE("  &lt;Genotype hgvs=",CHAR(34),B468,B469,";",B469,CHAR(34)," name=",CHAR(34),B70,CHAR(34),"&gt; ")</f>
        <v xml:space="preserve">  &lt;Genotype hgvs="NC_000009.12:g.[70790948T&gt;C];[70790948T&gt;C]" name="T70790948C"&gt; </v>
      </c>
    </row>
    <row r="483" spans="1:3" x14ac:dyDescent="0.25">
      <c r="A483" s="85" t="s">
        <v>44</v>
      </c>
      <c r="B483" s="79" t="str">
        <f t="shared" ref="B483:B484" si="28">P21</f>
        <v>#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483" s="84" t="s">
        <v>13</v>
      </c>
    </row>
    <row r="484" spans="1:3" x14ac:dyDescent="0.25">
      <c r="A484" s="85" t="s">
        <v>42</v>
      </c>
      <c r="B484" s="79">
        <f t="shared" si="28"/>
        <v>16.3</v>
      </c>
      <c r="C484" s="84" t="s">
        <v>667</v>
      </c>
    </row>
    <row r="485" spans="1:3" x14ac:dyDescent="0.25">
      <c r="A485" s="85"/>
    </row>
    <row r="486" spans="1:3" x14ac:dyDescent="0.25">
      <c r="A486" s="86"/>
      <c r="C486" s="84" t="str">
        <f>CONCATENATE("    ",B482)</f>
        <v xml:space="preserve">    People with this variant have two copies of the [T70790948C](https://www.ncbi.nlm.nih.gov/projects/SNP/snp_ref.cgi?rs=10118380) variant. This substitution of a single nucleotide is known as a missense mutation.</v>
      </c>
    </row>
    <row r="487" spans="1:3" x14ac:dyDescent="0.25">
      <c r="A487" s="85"/>
    </row>
    <row r="488" spans="1:3" x14ac:dyDescent="0.25">
      <c r="A488" s="85"/>
      <c r="C488" s="84" t="s">
        <v>668</v>
      </c>
    </row>
    <row r="489" spans="1:3" x14ac:dyDescent="0.25">
      <c r="A489" s="85"/>
    </row>
    <row r="490" spans="1:3" x14ac:dyDescent="0.25">
      <c r="A490" s="85"/>
      <c r="C490" s="84" t="str">
        <f>CONCATENATE("    ",B483)</f>
        <v xml:space="preserve">    #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91" spans="1:3" x14ac:dyDescent="0.25">
      <c r="A491" s="85"/>
    </row>
    <row r="492" spans="1:3" x14ac:dyDescent="0.25">
      <c r="A492" s="86"/>
      <c r="C492" s="84" t="s">
        <v>669</v>
      </c>
    </row>
    <row r="493" spans="1:3" x14ac:dyDescent="0.25">
      <c r="A493" s="86"/>
    </row>
    <row r="494" spans="1:3" x14ac:dyDescent="0.25">
      <c r="A494" s="86"/>
      <c r="C494" s="84" t="str">
        <f>CONCATENATE( "    &lt;piechart percentage=",B484," /&gt;")</f>
        <v xml:space="preserve">    &lt;piechart percentage=16.3 /&gt;</v>
      </c>
    </row>
    <row r="495" spans="1:3" x14ac:dyDescent="0.25">
      <c r="A495" s="86"/>
      <c r="C495" s="84" t="str">
        <f>"  &lt;/Genotype&gt;"</f>
        <v xml:space="preserve">  &lt;/Genotype&gt;</v>
      </c>
    </row>
    <row r="496" spans="1:3" x14ac:dyDescent="0.25">
      <c r="A496" s="86" t="s">
        <v>45</v>
      </c>
      <c r="B496" s="79" t="str">
        <f>P23</f>
        <v>Your TRPM3 gene has no variants. A normal gene is referred to as a "wild-type" gene.</v>
      </c>
      <c r="C496" s="84" t="str">
        <f>CONCATENATE("  &lt;Genotype hgvs=",CHAR(34),B468,B470,";",B470,CHAR(34)," name=",CHAR(34),B70,CHAR(34),"&gt; ")</f>
        <v xml:space="preserve">  &lt;Genotype hgvs="NC_000009.12:g.[70790948=];[70790948=]" name="T70790948C"&gt; </v>
      </c>
    </row>
    <row r="497" spans="1:3" x14ac:dyDescent="0.25">
      <c r="A497" s="85" t="s">
        <v>46</v>
      </c>
      <c r="B497" s="79" t="str">
        <f>P24</f>
        <v>This variant is not associated with increased risk.</v>
      </c>
      <c r="C497" s="84" t="s">
        <v>13</v>
      </c>
    </row>
    <row r="498" spans="1:3" x14ac:dyDescent="0.25">
      <c r="A498" s="85" t="s">
        <v>42</v>
      </c>
      <c r="B498" s="79">
        <f>P25</f>
        <v>34</v>
      </c>
      <c r="C498" s="84" t="s">
        <v>667</v>
      </c>
    </row>
    <row r="499" spans="1:3" x14ac:dyDescent="0.25">
      <c r="A499" s="86"/>
    </row>
    <row r="500" spans="1:3" x14ac:dyDescent="0.25">
      <c r="A500" s="85"/>
      <c r="C500" s="84" t="str">
        <f>CONCATENATE("    ",B496)</f>
        <v xml:space="preserve">    Your TRPM3 gene has no variants. A normal gene is referred to as a "wild-type" gene.</v>
      </c>
    </row>
    <row r="501" spans="1:3" x14ac:dyDescent="0.25">
      <c r="A501" s="85"/>
    </row>
    <row r="502" spans="1:3" x14ac:dyDescent="0.25">
      <c r="A502" s="86"/>
      <c r="C502" s="84" t="s">
        <v>669</v>
      </c>
    </row>
    <row r="503" spans="1:3" x14ac:dyDescent="0.25">
      <c r="A503" s="86"/>
    </row>
    <row r="504" spans="1:3" x14ac:dyDescent="0.25">
      <c r="A504" s="86"/>
      <c r="C504" s="84" t="str">
        <f>CONCATENATE( "    &lt;piechart percentage=",B498," /&gt;")</f>
        <v xml:space="preserve">    &lt;piechart percentage=34 /&gt;</v>
      </c>
    </row>
    <row r="505" spans="1:3" x14ac:dyDescent="0.25">
      <c r="A505" s="86"/>
      <c r="C505" s="84" t="str">
        <f>"  &lt;/Genotype&gt;"</f>
        <v xml:space="preserve">  &lt;/Genotype&gt;</v>
      </c>
    </row>
    <row r="506" spans="1:3" x14ac:dyDescent="0.25">
      <c r="A506" s="86"/>
      <c r="C506" s="84" t="str">
        <f>C74</f>
        <v>&lt;# C71402258T #&gt;</v>
      </c>
    </row>
    <row r="507" spans="1:3" x14ac:dyDescent="0.25">
      <c r="A507" s="86" t="s">
        <v>35</v>
      </c>
      <c r="B507" s="82" t="str">
        <f>Q14</f>
        <v>NC_000009.12:g.</v>
      </c>
      <c r="C507" s="84" t="str">
        <f>CONCATENATE("  &lt;Genotype hgvs=",CHAR(34),B507,B508,";",B509,CHAR(34)," name=",CHAR(34),B76,CHAR(34),"&gt; ")</f>
        <v xml:space="preserve">  &lt;Genotype hgvs="NC_000009.12:g.[71402258C&gt;T];[71402258=]" name="C71402258T"&gt; </v>
      </c>
    </row>
    <row r="508" spans="1:3" x14ac:dyDescent="0.25">
      <c r="A508" s="86" t="s">
        <v>36</v>
      </c>
      <c r="B508" s="82" t="str">
        <f t="shared" ref="B508:B512" si="29">Q15</f>
        <v>[71402258C&gt;T]</v>
      </c>
    </row>
    <row r="509" spans="1:3" x14ac:dyDescent="0.25">
      <c r="A509" s="86" t="s">
        <v>27</v>
      </c>
      <c r="B509" s="82" t="str">
        <f t="shared" si="29"/>
        <v>[71402258=]</v>
      </c>
      <c r="C509" s="84" t="s">
        <v>667</v>
      </c>
    </row>
    <row r="510" spans="1:3" x14ac:dyDescent="0.25">
      <c r="A510" s="86" t="s">
        <v>40</v>
      </c>
      <c r="B510" s="82" t="str">
        <f t="shared" si="29"/>
        <v>People with this variant have one copy of the [C71402258T](https://www.ncbi.nlm.nih.gov/projects/SNP/snp_ref.cgi?rs=1106948) variant. This substitution of a single nucleotide is known as a missense mutation.</v>
      </c>
      <c r="C510" s="84" t="s">
        <v>13</v>
      </c>
    </row>
    <row r="511" spans="1:3" x14ac:dyDescent="0.25">
      <c r="A511" s="85" t="s">
        <v>41</v>
      </c>
      <c r="B511" s="82" t="str">
        <f t="shared" si="29"/>
        <v>This variant is not associated with increased risk.</v>
      </c>
      <c r="C511" s="84" t="str">
        <f>CONCATENATE("    ",B510)</f>
        <v xml:space="preserve">    People with this variant have one copy of the [C71402258T](https://www.ncbi.nlm.nih.gov/projects/SNP/snp_ref.cgi?rs=1106948) variant. This substitution of a single nucleotide is known as a missense mutation.</v>
      </c>
    </row>
    <row r="512" spans="1:3" x14ac:dyDescent="0.25">
      <c r="A512" s="85" t="s">
        <v>42</v>
      </c>
      <c r="B512" s="82">
        <f t="shared" si="29"/>
        <v>50</v>
      </c>
    </row>
    <row r="513" spans="1:17" x14ac:dyDescent="0.25">
      <c r="A513" s="86"/>
      <c r="C513" s="84" t="s">
        <v>668</v>
      </c>
      <c r="Q513" s="88"/>
    </row>
    <row r="514" spans="1:17" x14ac:dyDescent="0.25">
      <c r="A514" s="85"/>
    </row>
    <row r="515" spans="1:17" x14ac:dyDescent="0.25">
      <c r="A515" s="85"/>
      <c r="C515" s="84" t="str">
        <f>CONCATENATE("    ",B511)</f>
        <v xml:space="preserve">    This variant is not associated with increased risk.</v>
      </c>
    </row>
    <row r="516" spans="1:17" x14ac:dyDescent="0.25">
      <c r="A516" s="85"/>
    </row>
    <row r="517" spans="1:17" x14ac:dyDescent="0.25">
      <c r="A517" s="85"/>
      <c r="C517" s="84" t="s">
        <v>669</v>
      </c>
    </row>
    <row r="518" spans="1:17" x14ac:dyDescent="0.25">
      <c r="A518" s="86"/>
      <c r="Q518" s="88"/>
    </row>
    <row r="519" spans="1:17" x14ac:dyDescent="0.25">
      <c r="A519" s="86"/>
      <c r="C519" s="84" t="str">
        <f>CONCATENATE( "    &lt;piechart percentage=",B512," /&gt;")</f>
        <v xml:space="preserve">    &lt;piechart percentage=50 /&gt;</v>
      </c>
      <c r="Q519" s="88"/>
    </row>
    <row r="520" spans="1:17" x14ac:dyDescent="0.25">
      <c r="A520" s="86"/>
      <c r="C520" s="84" t="str">
        <f>"  &lt;/Genotype&gt;"</f>
        <v xml:space="preserve">  &lt;/Genotype&gt;</v>
      </c>
      <c r="Q520" s="88"/>
    </row>
    <row r="521" spans="1:17" x14ac:dyDescent="0.25">
      <c r="A521" s="86" t="s">
        <v>43</v>
      </c>
      <c r="B521" s="79" t="str">
        <f>Q20</f>
        <v>People with this variant have two copies of the [C71402258T](https://www.ncbi.nlm.nih.gov/projects/SNP/snp_ref.cgi?rs=1106948) variant. This substitution of a single nucleotide is known as a missense mutation.</v>
      </c>
      <c r="C521" s="84" t="str">
        <f>CONCATENATE("  &lt;Genotype hgvs=",CHAR(34),B507,B508,";",B508,CHAR(34)," name=",CHAR(34),B76,CHAR(34),"&gt; ")</f>
        <v xml:space="preserve">  &lt;Genotype hgvs="NC_000009.12:g.[71402258C&gt;T];[71402258C&gt;T]" name="C71402258T"&gt; </v>
      </c>
      <c r="Q521" s="88"/>
    </row>
    <row r="522" spans="1:17" x14ac:dyDescent="0.25">
      <c r="A522" s="85" t="s">
        <v>44</v>
      </c>
      <c r="B522" s="79" t="str">
        <f t="shared" ref="B522:B523" si="30">Q21</f>
        <v>#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522" s="84" t="s">
        <v>13</v>
      </c>
    </row>
    <row r="523" spans="1:17" x14ac:dyDescent="0.25">
      <c r="A523" s="85" t="s">
        <v>42</v>
      </c>
      <c r="B523" s="79">
        <f t="shared" si="30"/>
        <v>13.3</v>
      </c>
      <c r="C523" s="84" t="s">
        <v>667</v>
      </c>
    </row>
    <row r="524" spans="1:17" x14ac:dyDescent="0.25">
      <c r="A524" s="85"/>
    </row>
    <row r="525" spans="1:17" x14ac:dyDescent="0.25">
      <c r="A525" s="86"/>
      <c r="C525" s="84" t="str">
        <f>CONCATENATE("    ",B521)</f>
        <v xml:space="preserve">    People with this variant have two copies of the [C71402258T](https://www.ncbi.nlm.nih.gov/projects/SNP/snp_ref.cgi?rs=1106948) variant. This substitution of a single nucleotide is known as a missense mutation.</v>
      </c>
    </row>
    <row r="526" spans="1:17" x14ac:dyDescent="0.25">
      <c r="A526" s="85"/>
    </row>
    <row r="527" spans="1:17" x14ac:dyDescent="0.25">
      <c r="A527" s="85"/>
      <c r="C527" s="84" t="s">
        <v>668</v>
      </c>
    </row>
    <row r="528" spans="1:17" x14ac:dyDescent="0.25">
      <c r="A528" s="85"/>
    </row>
    <row r="529" spans="1:3" x14ac:dyDescent="0.25">
      <c r="A529" s="85"/>
      <c r="C529" s="84" t="str">
        <f>CONCATENATE("    ",B522)</f>
        <v xml:space="preserve">    #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530" spans="1:3" s="96" customFormat="1" x14ac:dyDescent="0.25">
      <c r="A530" s="94"/>
      <c r="B530" s="95"/>
    </row>
    <row r="531" spans="1:3" s="96" customFormat="1" x14ac:dyDescent="0.25">
      <c r="A531" s="97"/>
      <c r="B531" s="95"/>
      <c r="C531" s="96" t="s">
        <v>669</v>
      </c>
    </row>
    <row r="532" spans="1:3" s="96" customFormat="1" x14ac:dyDescent="0.25">
      <c r="A532" s="97"/>
      <c r="B532" s="95"/>
    </row>
    <row r="533" spans="1:3" s="96" customFormat="1" x14ac:dyDescent="0.25">
      <c r="A533" s="97"/>
      <c r="B533" s="95"/>
      <c r="C533" s="96" t="str">
        <f>CONCATENATE( "    &lt;piechart percentage=",B523," /&gt;")</f>
        <v xml:space="preserve">    &lt;piechart percentage=13.3 /&gt;</v>
      </c>
    </row>
    <row r="534" spans="1:3" s="96" customFormat="1" x14ac:dyDescent="0.25">
      <c r="A534" s="97"/>
      <c r="B534" s="95"/>
      <c r="C534" s="96" t="str">
        <f>"  &lt;/Genotype&gt;"</f>
        <v xml:space="preserve">  &lt;/Genotype&gt;</v>
      </c>
    </row>
    <row r="535" spans="1:3" s="96" customFormat="1" x14ac:dyDescent="0.25">
      <c r="A535" s="97" t="s">
        <v>45</v>
      </c>
      <c r="B535" s="95" t="str">
        <f>Q23</f>
        <v>Your TRPM3 gene has no variants. A normal gene is referred to as a "wild-type" gene.</v>
      </c>
      <c r="C535" s="96" t="str">
        <f>CONCATENATE("  &lt;Genotype hgvs=",CHAR(34),B507,B509,";",B509,CHAR(34)," name=",CHAR(34),B76,CHAR(34),"&gt; ")</f>
        <v xml:space="preserve">  &lt;Genotype hgvs="NC_000009.12:g.[71402258=];[71402258=]" name="C71402258T"&gt; </v>
      </c>
    </row>
    <row r="536" spans="1:3" s="96" customFormat="1" x14ac:dyDescent="0.25">
      <c r="A536" s="94" t="s">
        <v>46</v>
      </c>
      <c r="B536" s="95" t="str">
        <f t="shared" ref="B536:B537" si="31">Q24</f>
        <v>This variant is not associated with increased risk.</v>
      </c>
      <c r="C536" s="96" t="s">
        <v>13</v>
      </c>
    </row>
    <row r="537" spans="1:3" s="96" customFormat="1" x14ac:dyDescent="0.25">
      <c r="A537" s="94" t="s">
        <v>42</v>
      </c>
      <c r="B537" s="95">
        <f t="shared" si="31"/>
        <v>36.700000000000003</v>
      </c>
      <c r="C537" s="96" t="s">
        <v>667</v>
      </c>
    </row>
    <row r="538" spans="1:3" s="96" customFormat="1" x14ac:dyDescent="0.25">
      <c r="A538" s="97"/>
      <c r="B538" s="95"/>
    </row>
    <row r="539" spans="1:3" s="96" customFormat="1" x14ac:dyDescent="0.25">
      <c r="A539" s="94"/>
      <c r="B539" s="95"/>
      <c r="C539" s="96" t="str">
        <f>CONCATENATE("    ",B535)</f>
        <v xml:space="preserve">    Your TRPM3 gene has no variants. A normal gene is referred to as a "wild-type" gene.</v>
      </c>
    </row>
    <row r="540" spans="1:3" s="96" customFormat="1" x14ac:dyDescent="0.25">
      <c r="A540" s="94"/>
      <c r="B540" s="95"/>
    </row>
    <row r="541" spans="1:3" s="96" customFormat="1" x14ac:dyDescent="0.25">
      <c r="A541" s="97"/>
      <c r="B541" s="95"/>
      <c r="C541" s="96" t="s">
        <v>669</v>
      </c>
    </row>
    <row r="542" spans="1:3" s="96" customFormat="1" x14ac:dyDescent="0.25">
      <c r="A542" s="97"/>
      <c r="B542" s="95"/>
    </row>
    <row r="543" spans="1:3" s="96" customFormat="1" x14ac:dyDescent="0.25">
      <c r="A543" s="97"/>
      <c r="B543" s="95"/>
      <c r="C543" s="96" t="str">
        <f>CONCATENATE( "    &lt;piechart percentage=",B537," /&gt;")</f>
        <v xml:space="preserve">    &lt;piechart percentage=36.7 /&gt;</v>
      </c>
    </row>
    <row r="544" spans="1:3" s="96" customFormat="1" x14ac:dyDescent="0.25">
      <c r="A544" s="97"/>
      <c r="B544" s="95"/>
      <c r="C544" s="96" t="str">
        <f>"  &lt;/Genotype&gt;"</f>
        <v xml:space="preserve">  &lt;/Genotype&gt;</v>
      </c>
    </row>
    <row r="545" spans="1:3" s="96" customFormat="1" x14ac:dyDescent="0.25">
      <c r="A545" s="97"/>
      <c r="B545" s="95"/>
      <c r="C545" s="96" t="str">
        <f>C80</f>
        <v>&lt;# C70616746T #&gt;</v>
      </c>
    </row>
    <row r="546" spans="1:3" s="96" customFormat="1" x14ac:dyDescent="0.25">
      <c r="A546" s="97" t="s">
        <v>35</v>
      </c>
      <c r="B546" s="98" t="str">
        <f>R14</f>
        <v>NC_000009.12:g.</v>
      </c>
      <c r="C546" s="96" t="str">
        <f>CONCATENATE("  &lt;Genotype hgvs=",CHAR(34),B546,B547,";",B548,CHAR(34)," name=",CHAR(34),B82,CHAR(34),"&gt; ")</f>
        <v xml:space="preserve">  &lt;Genotype hgvs="NC_000009.12:g.[70616746C&gt;T];[70616746=]" name="C70616746T"&gt; </v>
      </c>
    </row>
    <row r="547" spans="1:3" s="96" customFormat="1" x14ac:dyDescent="0.25">
      <c r="A547" s="97" t="s">
        <v>36</v>
      </c>
      <c r="B547" s="98" t="str">
        <f t="shared" ref="B547:B551" si="32">R15</f>
        <v>[70616746C&gt;T]</v>
      </c>
    </row>
    <row r="548" spans="1:3" s="96" customFormat="1" x14ac:dyDescent="0.25">
      <c r="A548" s="97" t="s">
        <v>27</v>
      </c>
      <c r="B548" s="98" t="str">
        <f t="shared" si="32"/>
        <v>[70616746=]</v>
      </c>
      <c r="C548" s="96" t="s">
        <v>667</v>
      </c>
    </row>
    <row r="549" spans="1:3" s="96" customFormat="1" x14ac:dyDescent="0.25">
      <c r="A549" s="97" t="s">
        <v>40</v>
      </c>
      <c r="B549" s="98" t="str">
        <f t="shared" si="32"/>
        <v>People with this variant have one copy of the [C70616746T](https://www.ncbi.nlm.nih.gov/projects/SNP/snp_ref.cgi?rs=11142508) variant. This substitution of a single nucleotide is known as a missense mutation.</v>
      </c>
      <c r="C549" s="96" t="s">
        <v>13</v>
      </c>
    </row>
    <row r="550" spans="1:3" s="96" customFormat="1" x14ac:dyDescent="0.25">
      <c r="A550" s="94" t="s">
        <v>41</v>
      </c>
      <c r="B550" s="98" t="str">
        <f t="shared" si="32"/>
        <v>This variant is not associated with increased risk.</v>
      </c>
      <c r="C550" s="96" t="str">
        <f>CONCATENATE("    ",B549)</f>
        <v xml:space="preserve">    People with this variant have one copy of the [C70616746T](https://www.ncbi.nlm.nih.gov/projects/SNP/snp_ref.cgi?rs=11142508) variant. This substitution of a single nucleotide is known as a missense mutation.</v>
      </c>
    </row>
    <row r="551" spans="1:3" s="96" customFormat="1" x14ac:dyDescent="0.25">
      <c r="A551" s="94" t="s">
        <v>42</v>
      </c>
      <c r="B551" s="98">
        <f t="shared" si="32"/>
        <v>49.4</v>
      </c>
    </row>
    <row r="552" spans="1:3" s="96" customFormat="1" x14ac:dyDescent="0.25">
      <c r="A552" s="97"/>
      <c r="B552" s="95"/>
      <c r="C552" s="96" t="s">
        <v>668</v>
      </c>
    </row>
    <row r="553" spans="1:3" s="96" customFormat="1" x14ac:dyDescent="0.25">
      <c r="A553" s="94"/>
      <c r="B553" s="95"/>
    </row>
    <row r="554" spans="1:3" s="96" customFormat="1" x14ac:dyDescent="0.25">
      <c r="A554" s="94"/>
      <c r="B554" s="95"/>
      <c r="C554" s="96" t="str">
        <f>CONCATENATE("    ",B550)</f>
        <v xml:space="preserve">    This variant is not associated with increased risk.</v>
      </c>
    </row>
    <row r="555" spans="1:3" s="96" customFormat="1" x14ac:dyDescent="0.25">
      <c r="A555" s="94"/>
      <c r="B555" s="95"/>
    </row>
    <row r="556" spans="1:3" s="96" customFormat="1" x14ac:dyDescent="0.25">
      <c r="A556" s="94"/>
      <c r="B556" s="95"/>
      <c r="C556" s="96" t="s">
        <v>669</v>
      </c>
    </row>
    <row r="557" spans="1:3" s="96" customFormat="1" x14ac:dyDescent="0.25">
      <c r="A557" s="97"/>
      <c r="B557" s="95"/>
    </row>
    <row r="558" spans="1:3" s="96" customFormat="1" x14ac:dyDescent="0.25">
      <c r="A558" s="97"/>
      <c r="B558" s="95"/>
      <c r="C558" s="96" t="str">
        <f>CONCATENATE( "    &lt;piechart percentage=",B551," /&gt;")</f>
        <v xml:space="preserve">    &lt;piechart percentage=49.4 /&gt;</v>
      </c>
    </row>
    <row r="559" spans="1:3" s="96" customFormat="1" x14ac:dyDescent="0.25">
      <c r="A559" s="97"/>
      <c r="B559" s="95"/>
      <c r="C559" s="96" t="str">
        <f>"  &lt;/Genotype&gt;"</f>
        <v xml:space="preserve">  &lt;/Genotype&gt;</v>
      </c>
    </row>
    <row r="560" spans="1:3" s="96" customFormat="1" x14ac:dyDescent="0.25">
      <c r="A560" s="97" t="s">
        <v>43</v>
      </c>
      <c r="B560" s="95" t="str">
        <f>R20</f>
        <v>People with this variant have two copies of the [C70616746T](https://www.ncbi.nlm.nih.gov/projects/SNP/snp_ref.cgi?rs=11142508) variant. This substitution of a single nucleotide is known as a missense mutation.</v>
      </c>
      <c r="C560" s="96" t="str">
        <f>CONCATENATE("  &lt;Genotype hgvs=",CHAR(34),B546,B547,";",B547,CHAR(34)," name=",CHAR(34),B82,CHAR(34),"&gt; ")</f>
        <v xml:space="preserve">  &lt;Genotype hgvs="NC_000009.12:g.[70616746C&gt;T];[70616746C&gt;T]" name="C70616746T"&gt; </v>
      </c>
    </row>
    <row r="561" spans="1:3" s="96" customFormat="1" x14ac:dyDescent="0.25">
      <c r="A561" s="94" t="s">
        <v>44</v>
      </c>
      <c r="B561" s="95" t="str">
        <f t="shared" ref="B561:B562" si="33">R21</f>
        <v>This variant is not associated with increased risk.</v>
      </c>
      <c r="C561" s="96" t="s">
        <v>13</v>
      </c>
    </row>
    <row r="562" spans="1:3" s="96" customFormat="1" x14ac:dyDescent="0.25">
      <c r="A562" s="94" t="s">
        <v>42</v>
      </c>
      <c r="B562" s="95">
        <f t="shared" si="33"/>
        <v>32</v>
      </c>
      <c r="C562" s="96" t="s">
        <v>667</v>
      </c>
    </row>
    <row r="563" spans="1:3" s="96" customFormat="1" x14ac:dyDescent="0.25">
      <c r="A563" s="94"/>
      <c r="B563" s="95"/>
    </row>
    <row r="564" spans="1:3" s="96" customFormat="1" x14ac:dyDescent="0.25">
      <c r="A564" s="97"/>
      <c r="B564" s="95"/>
      <c r="C564" s="96" t="str">
        <f>CONCATENATE("    ",B560)</f>
        <v xml:space="preserve">    People with this variant have two copies of the [C70616746T](https://www.ncbi.nlm.nih.gov/projects/SNP/snp_ref.cgi?rs=11142508) variant. This substitution of a single nucleotide is known as a missense mutation.</v>
      </c>
    </row>
    <row r="565" spans="1:3" s="96" customFormat="1" x14ac:dyDescent="0.25">
      <c r="A565" s="94"/>
      <c r="B565" s="95"/>
    </row>
    <row r="566" spans="1:3" s="96" customFormat="1" x14ac:dyDescent="0.25">
      <c r="A566" s="94"/>
      <c r="B566" s="95"/>
      <c r="C566" s="96" t="s">
        <v>668</v>
      </c>
    </row>
    <row r="567" spans="1:3" s="96" customFormat="1" x14ac:dyDescent="0.25">
      <c r="A567" s="94"/>
      <c r="B567" s="95"/>
    </row>
    <row r="568" spans="1:3" s="96" customFormat="1" x14ac:dyDescent="0.25">
      <c r="A568" s="94"/>
      <c r="B568" s="95"/>
      <c r="C568" s="96" t="str">
        <f>CONCATENATE("    ",B561)</f>
        <v xml:space="preserve">    This variant is not associated with increased risk.</v>
      </c>
    </row>
    <row r="569" spans="1:3" s="96" customFormat="1" x14ac:dyDescent="0.25">
      <c r="A569" s="94"/>
      <c r="B569" s="95"/>
    </row>
    <row r="570" spans="1:3" s="96" customFormat="1" x14ac:dyDescent="0.25">
      <c r="A570" s="97"/>
      <c r="B570" s="95"/>
      <c r="C570" s="96" t="s">
        <v>669</v>
      </c>
    </row>
    <row r="571" spans="1:3" s="96" customFormat="1" x14ac:dyDescent="0.25">
      <c r="A571" s="97"/>
      <c r="B571" s="95"/>
    </row>
    <row r="572" spans="1:3" s="96" customFormat="1" x14ac:dyDescent="0.25">
      <c r="A572" s="97"/>
      <c r="B572" s="95"/>
      <c r="C572" s="96" t="str">
        <f>CONCATENATE( "    &lt;piechart percentage=",B562," /&gt;")</f>
        <v xml:space="preserve">    &lt;piechart percentage=32 /&gt;</v>
      </c>
    </row>
    <row r="573" spans="1:3" s="96" customFormat="1" x14ac:dyDescent="0.25">
      <c r="A573" s="97"/>
      <c r="B573" s="95"/>
      <c r="C573" s="96" t="str">
        <f>"  &lt;/Genotype&gt;"</f>
        <v xml:space="preserve">  &lt;/Genotype&gt;</v>
      </c>
    </row>
    <row r="574" spans="1:3" s="96" customFormat="1" x14ac:dyDescent="0.25">
      <c r="A574" s="97" t="s">
        <v>45</v>
      </c>
      <c r="B574" s="95" t="str">
        <f>R23</f>
        <v>Your TRPM3 gene has no variants. A normal gene is referred to as a "wild-type" gene.</v>
      </c>
      <c r="C574" s="96" t="str">
        <f>CONCATENATE("  &lt;Genotype hgvs=",CHAR(34),B546,B548,";",B548,CHAR(34)," name=",CHAR(34),B82,CHAR(34),"&gt; ")</f>
        <v xml:space="preserve">  &lt;Genotype hgvs="NC_000009.12:g.[70616746=];[70616746=]" name="C70616746T"&gt; </v>
      </c>
    </row>
    <row r="575" spans="1:3" s="96" customFormat="1" x14ac:dyDescent="0.25">
      <c r="A575" s="94" t="s">
        <v>46</v>
      </c>
      <c r="B575" s="95" t="str">
        <f t="shared" ref="B575:B576" si="34">R24</f>
        <v>#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575" s="96" t="s">
        <v>13</v>
      </c>
    </row>
    <row r="576" spans="1:3" s="96" customFormat="1" x14ac:dyDescent="0.25">
      <c r="A576" s="94" t="s">
        <v>42</v>
      </c>
      <c r="B576" s="95">
        <f t="shared" si="34"/>
        <v>18.600000000000001</v>
      </c>
      <c r="C576" s="96" t="s">
        <v>667</v>
      </c>
    </row>
    <row r="577" spans="1:3" s="96" customFormat="1" x14ac:dyDescent="0.25">
      <c r="A577" s="97"/>
      <c r="B577" s="95"/>
    </row>
    <row r="578" spans="1:3" s="96" customFormat="1" x14ac:dyDescent="0.25">
      <c r="A578" s="94"/>
      <c r="B578" s="95"/>
      <c r="C578" s="96" t="str">
        <f>CONCATENATE("    ",B574)</f>
        <v xml:space="preserve">    Your TRPM3 gene has no variants. A normal gene is referred to as a "wild-type" gene.</v>
      </c>
    </row>
    <row r="579" spans="1:3" s="96" customFormat="1" x14ac:dyDescent="0.25">
      <c r="A579" s="94"/>
      <c r="B579" s="95"/>
    </row>
    <row r="580" spans="1:3" s="96" customFormat="1" x14ac:dyDescent="0.25">
      <c r="A580" s="94"/>
      <c r="B580" s="95"/>
      <c r="C580" s="96" t="s">
        <v>668</v>
      </c>
    </row>
    <row r="581" spans="1:3" s="96" customFormat="1" x14ac:dyDescent="0.25">
      <c r="A581" s="94"/>
      <c r="B581" s="95"/>
    </row>
    <row r="582" spans="1:3" s="96" customFormat="1" x14ac:dyDescent="0.25">
      <c r="A582" s="94"/>
      <c r="B582" s="95"/>
      <c r="C582" s="96" t="str">
        <f>CONCATENATE("    ",B575)</f>
        <v xml:space="preserve">    #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583" spans="1:3" x14ac:dyDescent="0.25">
      <c r="A583" s="86"/>
    </row>
    <row r="584" spans="1:3" x14ac:dyDescent="0.25">
      <c r="A584" s="86"/>
      <c r="C584" s="84" t="s">
        <v>669</v>
      </c>
    </row>
    <row r="585" spans="1:3" x14ac:dyDescent="0.25">
      <c r="A585" s="86"/>
    </row>
    <row r="586" spans="1:3" x14ac:dyDescent="0.25">
      <c r="A586" s="86"/>
      <c r="C586" s="84" t="str">
        <f>CONCATENATE( "    &lt;piechart percentage=",B576," /&gt;")</f>
        <v xml:space="preserve">    &lt;piechart percentage=18.6 /&gt;</v>
      </c>
    </row>
    <row r="587" spans="1:3" x14ac:dyDescent="0.25">
      <c r="A587" s="86"/>
      <c r="C587" s="84" t="str">
        <f>"  &lt;/Genotype&gt;"</f>
        <v xml:space="preserve">  &lt;/Genotype&gt;</v>
      </c>
    </row>
    <row r="588" spans="1:3" x14ac:dyDescent="0.25">
      <c r="A588" s="86"/>
      <c r="C588" s="84" t="str">
        <f>C86</f>
        <v>&lt;# T71417232G #&gt;</v>
      </c>
    </row>
    <row r="589" spans="1:3" x14ac:dyDescent="0.25">
      <c r="A589" s="86" t="s">
        <v>35</v>
      </c>
      <c r="B589" s="82" t="str">
        <f>S14</f>
        <v>NC_000009.12:g.</v>
      </c>
      <c r="C589" s="84" t="str">
        <f>CONCATENATE("  &lt;Genotype hgvs=",CHAR(34),B589,B590,";",B591,CHAR(34)," name=",CHAR(34),B88,CHAR(34),"&gt; ")</f>
        <v xml:space="preserve">  &lt;Genotype hgvs="NC_000009.12:g.[71417232T&gt;G];[71417232=]" name="T71417232G"&gt; </v>
      </c>
    </row>
    <row r="590" spans="1:3" x14ac:dyDescent="0.25">
      <c r="A590" s="86" t="s">
        <v>36</v>
      </c>
      <c r="B590" s="82" t="str">
        <f t="shared" ref="B590:B594" si="35">S15</f>
        <v>[71417232T&gt;G]</v>
      </c>
    </row>
    <row r="591" spans="1:3" x14ac:dyDescent="0.25">
      <c r="A591" s="86" t="s">
        <v>27</v>
      </c>
      <c r="B591" s="82" t="str">
        <f t="shared" si="35"/>
        <v>[71417232=]</v>
      </c>
      <c r="C591" s="84" t="s">
        <v>667</v>
      </c>
    </row>
    <row r="592" spans="1:3" x14ac:dyDescent="0.25">
      <c r="A592" s="86" t="s">
        <v>40</v>
      </c>
      <c r="B592" s="82" t="str">
        <f t="shared" si="35"/>
        <v>People with this variant have one copy of the [T71417232G](https://www.ncbi.nlm.nih.gov/projects/SNP/snp_ref.cgi?rs=12350232) variant. This substitution of a single nucleotide is known as a missense mutation.</v>
      </c>
      <c r="C592" s="84" t="s">
        <v>13</v>
      </c>
    </row>
    <row r="593" spans="1:3" x14ac:dyDescent="0.25">
      <c r="A593" s="85" t="s">
        <v>41</v>
      </c>
      <c r="B593" s="82" t="str">
        <f t="shared" si="35"/>
        <v>This variant is not associated with increased risk.</v>
      </c>
      <c r="C593" s="84" t="str">
        <f>CONCATENATE("    ",B592)</f>
        <v xml:space="preserve">    People with this variant have one copy of the [T71417232G](https://www.ncbi.nlm.nih.gov/projects/SNP/snp_ref.cgi?rs=12350232) variant. This substitution of a single nucleotide is known as a missense mutation.</v>
      </c>
    </row>
    <row r="594" spans="1:3" x14ac:dyDescent="0.25">
      <c r="A594" s="85" t="s">
        <v>42</v>
      </c>
      <c r="B594" s="82">
        <f t="shared" si="35"/>
        <v>49.5</v>
      </c>
    </row>
    <row r="595" spans="1:3" x14ac:dyDescent="0.25">
      <c r="A595" s="86"/>
      <c r="C595" s="84" t="s">
        <v>668</v>
      </c>
    </row>
    <row r="596" spans="1:3" x14ac:dyDescent="0.25">
      <c r="A596" s="85"/>
    </row>
    <row r="597" spans="1:3" x14ac:dyDescent="0.25">
      <c r="A597" s="85"/>
      <c r="C597" s="84" t="str">
        <f>CONCATENATE("    ",B593)</f>
        <v xml:space="preserve">    This variant is not associated with increased risk.</v>
      </c>
    </row>
    <row r="598" spans="1:3" x14ac:dyDescent="0.25">
      <c r="A598" s="85"/>
    </row>
    <row r="599" spans="1:3" x14ac:dyDescent="0.25">
      <c r="A599" s="85"/>
      <c r="C599" s="84" t="s">
        <v>669</v>
      </c>
    </row>
    <row r="600" spans="1:3" x14ac:dyDescent="0.25">
      <c r="A600" s="86"/>
    </row>
    <row r="601" spans="1:3" x14ac:dyDescent="0.25">
      <c r="A601" s="86"/>
      <c r="C601" s="84" t="str">
        <f>CONCATENATE( "    &lt;piechart percentage=",B594," /&gt;")</f>
        <v xml:space="preserve">    &lt;piechart percentage=49.5 /&gt;</v>
      </c>
    </row>
    <row r="602" spans="1:3" x14ac:dyDescent="0.25">
      <c r="A602" s="86"/>
      <c r="C602" s="84" t="str">
        <f>"  &lt;/Genotype&gt;"</f>
        <v xml:space="preserve">  &lt;/Genotype&gt;</v>
      </c>
    </row>
    <row r="603" spans="1:3" x14ac:dyDescent="0.25">
      <c r="A603" s="86" t="s">
        <v>43</v>
      </c>
      <c r="B603" s="79" t="str">
        <f>S20</f>
        <v>People with this variant have two copies of the [T71417232G](https://www.ncbi.nlm.nih.gov/projects/SNP/snp_ref.cgi?rs=12350232) variant. This substitution of a single nucleotide is known as a missense mutation.</v>
      </c>
      <c r="C603" s="84" t="str">
        <f>CONCATENATE("  &lt;Genotype hgvs=",CHAR(34),B589,B590,";",B590,CHAR(34)," name=",CHAR(34),B88,CHAR(34),"&gt; ")</f>
        <v xml:space="preserve">  &lt;Genotype hgvs="NC_000009.12:g.[71417232T&gt;G];[71417232T&gt;G]" name="T71417232G"&gt; </v>
      </c>
    </row>
    <row r="604" spans="1:3" x14ac:dyDescent="0.25">
      <c r="A604" s="85" t="s">
        <v>44</v>
      </c>
      <c r="B604" s="79" t="str">
        <f t="shared" ref="B604:B605" si="36">S21</f>
        <v>This variant is not associated with increased risk.</v>
      </c>
      <c r="C604" s="84" t="s">
        <v>13</v>
      </c>
    </row>
    <row r="605" spans="1:3" x14ac:dyDescent="0.25">
      <c r="A605" s="85" t="s">
        <v>42</v>
      </c>
      <c r="B605" s="79">
        <f t="shared" si="36"/>
        <v>32.700000000000003</v>
      </c>
      <c r="C605" s="84" t="s">
        <v>667</v>
      </c>
    </row>
    <row r="606" spans="1:3" x14ac:dyDescent="0.25">
      <c r="A606" s="85"/>
    </row>
    <row r="607" spans="1:3" x14ac:dyDescent="0.25">
      <c r="A607" s="86"/>
      <c r="C607" s="84" t="str">
        <f>CONCATENATE("    ",B603)</f>
        <v xml:space="preserve">    People with this variant have two copies of the [T71417232G](https://www.ncbi.nlm.nih.gov/projects/SNP/snp_ref.cgi?rs=12350232) variant. This substitution of a single nucleotide is known as a missense mutation.</v>
      </c>
    </row>
    <row r="608" spans="1:3" x14ac:dyDescent="0.25">
      <c r="A608" s="85"/>
    </row>
    <row r="609" spans="1:3" x14ac:dyDescent="0.25">
      <c r="A609" s="85"/>
      <c r="C609" s="84" t="s">
        <v>668</v>
      </c>
    </row>
    <row r="610" spans="1:3" x14ac:dyDescent="0.25">
      <c r="A610" s="85"/>
    </row>
    <row r="611" spans="1:3" x14ac:dyDescent="0.25">
      <c r="A611" s="85"/>
      <c r="C611" s="84" t="str">
        <f>CONCATENATE("    ",B604)</f>
        <v xml:space="preserve">    This variant is not associated with increased risk.</v>
      </c>
    </row>
    <row r="612" spans="1:3" x14ac:dyDescent="0.25">
      <c r="A612" s="85"/>
    </row>
    <row r="613" spans="1:3" x14ac:dyDescent="0.25">
      <c r="A613" s="86"/>
      <c r="C613" s="84" t="s">
        <v>669</v>
      </c>
    </row>
    <row r="614" spans="1:3" x14ac:dyDescent="0.25">
      <c r="A614" s="86"/>
    </row>
    <row r="615" spans="1:3" x14ac:dyDescent="0.25">
      <c r="A615" s="86"/>
      <c r="C615" s="84" t="str">
        <f>CONCATENATE( "    &lt;piechart percentage=",B605," /&gt;")</f>
        <v xml:space="preserve">    &lt;piechart percentage=32.7 /&gt;</v>
      </c>
    </row>
    <row r="616" spans="1:3" x14ac:dyDescent="0.25">
      <c r="A616" s="86"/>
      <c r="C616" s="84" t="str">
        <f>"  &lt;/Genotype&gt;"</f>
        <v xml:space="preserve">  &lt;/Genotype&gt;</v>
      </c>
    </row>
    <row r="617" spans="1:3" x14ac:dyDescent="0.25">
      <c r="A617" s="86" t="s">
        <v>45</v>
      </c>
      <c r="B617" s="79" t="str">
        <f>S23</f>
        <v>Your TRPM3 gene has no variants. A normal gene is referred to as a "wild-type" gene.</v>
      </c>
      <c r="C617" s="84" t="str">
        <f>CONCATENATE("  &lt;Genotype hgvs=",CHAR(34),B589,B591,";",B591,CHAR(34)," name=",CHAR(34),B88,CHAR(34),"&gt; ")</f>
        <v xml:space="preserve">  &lt;Genotype hgvs="NC_000009.12:g.[71417232=];[71417232=]" name="T71417232G"&gt; </v>
      </c>
    </row>
    <row r="618" spans="1:3" x14ac:dyDescent="0.25">
      <c r="A618" s="85" t="s">
        <v>46</v>
      </c>
      <c r="B618" s="79" t="str">
        <f t="shared" ref="B618:B619" si="37">S24</f>
        <v>#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618" s="84" t="s">
        <v>13</v>
      </c>
    </row>
    <row r="619" spans="1:3" x14ac:dyDescent="0.25">
      <c r="A619" s="85" t="s">
        <v>42</v>
      </c>
      <c r="B619" s="79">
        <f t="shared" si="37"/>
        <v>17.8</v>
      </c>
      <c r="C619" s="84" t="s">
        <v>667</v>
      </c>
    </row>
    <row r="620" spans="1:3" x14ac:dyDescent="0.25">
      <c r="A620" s="86"/>
    </row>
    <row r="621" spans="1:3" x14ac:dyDescent="0.25">
      <c r="A621" s="85"/>
      <c r="C621" s="84" t="str">
        <f>CONCATENATE("    ",B617)</f>
        <v xml:space="preserve">    Your TRPM3 gene has no variants. A normal gene is referred to as a "wild-type" gene.</v>
      </c>
    </row>
    <row r="622" spans="1:3" x14ac:dyDescent="0.25">
      <c r="A622" s="85"/>
    </row>
    <row r="623" spans="1:3" x14ac:dyDescent="0.25">
      <c r="A623" s="85"/>
      <c r="C623" s="84" t="s">
        <v>668</v>
      </c>
    </row>
    <row r="624" spans="1:3" x14ac:dyDescent="0.25">
      <c r="A624" s="85"/>
    </row>
    <row r="625" spans="1:3" x14ac:dyDescent="0.25">
      <c r="A625" s="85"/>
      <c r="C625" s="84" t="str">
        <f>CONCATENATE("    ",B618)</f>
        <v xml:space="preserve">    #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626" spans="1:3" x14ac:dyDescent="0.25">
      <c r="A626" s="86"/>
    </row>
    <row r="627" spans="1:3" x14ac:dyDescent="0.25">
      <c r="A627" s="86"/>
      <c r="C627" s="84" t="s">
        <v>669</v>
      </c>
    </row>
    <row r="628" spans="1:3" x14ac:dyDescent="0.25">
      <c r="A628" s="86"/>
    </row>
    <row r="629" spans="1:3" x14ac:dyDescent="0.25">
      <c r="A629" s="86"/>
      <c r="C629" s="84" t="str">
        <f>CONCATENATE( "    &lt;piechart percentage=",B619," /&gt;")</f>
        <v xml:space="preserve">    &lt;piechart percentage=17.8 /&gt;</v>
      </c>
    </row>
    <row r="630" spans="1:3" x14ac:dyDescent="0.25">
      <c r="A630" s="86"/>
      <c r="C630" s="84" t="str">
        <f>"  &lt;/Genotype&gt;"</f>
        <v xml:space="preserve">  &lt;/Genotype&gt;</v>
      </c>
    </row>
    <row r="631" spans="1:3" x14ac:dyDescent="0.25">
      <c r="A631" s="86"/>
      <c r="C631" s="84" t="str">
        <f>C92</f>
        <v>&lt;# A70605775G #&gt;</v>
      </c>
    </row>
    <row r="632" spans="1:3" x14ac:dyDescent="0.25">
      <c r="A632" s="86" t="s">
        <v>35</v>
      </c>
      <c r="B632" s="82" t="str">
        <f>T14</f>
        <v>NC_000009.12:g.</v>
      </c>
      <c r="C632" s="84" t="str">
        <f>CONCATENATE("  &lt;Genotype hgvs=",CHAR(34),B632,B633,";",B634,CHAR(34)," name=",CHAR(34),B94,CHAR(34),"&gt; ")</f>
        <v xml:space="preserve">  &lt;Genotype hgvs="NC_000009.12:g.[70605775A&gt;G];[70605775=]" name="A70605775G"&gt; </v>
      </c>
    </row>
    <row r="633" spans="1:3" x14ac:dyDescent="0.25">
      <c r="A633" s="86" t="s">
        <v>36</v>
      </c>
      <c r="B633" s="82" t="str">
        <f t="shared" ref="B633:B637" si="38">T15</f>
        <v>[70605775A&gt;G]</v>
      </c>
    </row>
    <row r="634" spans="1:3" x14ac:dyDescent="0.25">
      <c r="A634" s="86" t="s">
        <v>27</v>
      </c>
      <c r="B634" s="82" t="str">
        <f t="shared" si="38"/>
        <v>[70605775=]</v>
      </c>
      <c r="C634" s="84" t="s">
        <v>667</v>
      </c>
    </row>
    <row r="635" spans="1:3" x14ac:dyDescent="0.25">
      <c r="A635" s="86" t="s">
        <v>40</v>
      </c>
      <c r="B635" s="82" t="str">
        <f t="shared" si="38"/>
        <v>People with this variant have one copy of the [A70605775G](https://www.ncbi.nlm.nih.gov/projects/SNP/snp_ref.cgi?rs=12682832) variant. This substitution of a single nucleotide is known as a missense mutation.</v>
      </c>
      <c r="C635" s="84" t="s">
        <v>13</v>
      </c>
    </row>
    <row r="636" spans="1:3" x14ac:dyDescent="0.25">
      <c r="A636" s="85" t="s">
        <v>41</v>
      </c>
      <c r="B636" s="82" t="str">
        <f t="shared" si="38"/>
        <v>This variant is not associated with increased risk.</v>
      </c>
      <c r="C636" s="84" t="str">
        <f>CONCATENATE("    ",B635)</f>
        <v xml:space="preserve">    People with this variant have one copy of the [A70605775G](https://www.ncbi.nlm.nih.gov/projects/SNP/snp_ref.cgi?rs=12682832) variant. This substitution of a single nucleotide is known as a missense mutation.</v>
      </c>
    </row>
    <row r="637" spans="1:3" x14ac:dyDescent="0.25">
      <c r="A637" s="85" t="s">
        <v>42</v>
      </c>
      <c r="B637" s="82">
        <f t="shared" si="38"/>
        <v>49.6</v>
      </c>
    </row>
    <row r="638" spans="1:3" x14ac:dyDescent="0.25">
      <c r="A638" s="86"/>
      <c r="C638" s="84" t="s">
        <v>668</v>
      </c>
    </row>
    <row r="639" spans="1:3" x14ac:dyDescent="0.25">
      <c r="A639" s="85"/>
    </row>
    <row r="640" spans="1:3" x14ac:dyDescent="0.25">
      <c r="A640" s="85"/>
      <c r="C640" s="84" t="str">
        <f>CONCATENATE("    ",B636)</f>
        <v xml:space="preserve">    This variant is not associated with increased risk.</v>
      </c>
    </row>
    <row r="641" spans="1:3" x14ac:dyDescent="0.25">
      <c r="A641" s="85"/>
    </row>
    <row r="642" spans="1:3" x14ac:dyDescent="0.25">
      <c r="A642" s="85"/>
      <c r="C642" s="84" t="s">
        <v>669</v>
      </c>
    </row>
    <row r="643" spans="1:3" x14ac:dyDescent="0.25">
      <c r="A643" s="86"/>
    </row>
    <row r="644" spans="1:3" x14ac:dyDescent="0.25">
      <c r="A644" s="86"/>
      <c r="C644" s="84" t="str">
        <f>CONCATENATE( "    &lt;piechart percentage=",B637," /&gt;")</f>
        <v xml:space="preserve">    &lt;piechart percentage=49.6 /&gt;</v>
      </c>
    </row>
    <row r="645" spans="1:3" x14ac:dyDescent="0.25">
      <c r="A645" s="86"/>
      <c r="C645" s="84" t="str">
        <f>"  &lt;/Genotype&gt;"</f>
        <v xml:space="preserve">  &lt;/Genotype&gt;</v>
      </c>
    </row>
    <row r="646" spans="1:3" x14ac:dyDescent="0.25">
      <c r="A646" s="86" t="s">
        <v>43</v>
      </c>
      <c r="B646" s="79" t="str">
        <f>T20</f>
        <v>People with this variant have two copies of the [A70605775G](https://www.ncbi.nlm.nih.gov/projects/SNP/snp_ref.cgi?rs=12682832) variant. This substitution of a single nucleotide is known as a missense mutation.</v>
      </c>
      <c r="C646" s="84" t="str">
        <f>CONCATENATE("  &lt;Genotype hgvs=",CHAR(34),B632,B633,";",B633,CHAR(34)," name=",CHAR(34),B94,CHAR(34),"&gt; ")</f>
        <v xml:space="preserve">  &lt;Genotype hgvs="NC_000009.12:g.[70605775A&gt;G];[70605775A&gt;G]" name="A70605775G"&gt; </v>
      </c>
    </row>
    <row r="647" spans="1:3" x14ac:dyDescent="0.25">
      <c r="A647" s="85" t="s">
        <v>44</v>
      </c>
      <c r="B647" s="79" t="str">
        <f t="shared" ref="B647:B648" si="39">T21</f>
        <v>This variant is not associated with increased risk.</v>
      </c>
      <c r="C647" s="84" t="s">
        <v>13</v>
      </c>
    </row>
    <row r="648" spans="1:3" x14ac:dyDescent="0.25">
      <c r="A648" s="85" t="s">
        <v>42</v>
      </c>
      <c r="B648" s="79">
        <f t="shared" si="39"/>
        <v>33</v>
      </c>
      <c r="C648" s="84" t="s">
        <v>667</v>
      </c>
    </row>
    <row r="649" spans="1:3" x14ac:dyDescent="0.25">
      <c r="A649" s="85"/>
    </row>
    <row r="650" spans="1:3" x14ac:dyDescent="0.25">
      <c r="A650" s="86"/>
      <c r="C650" s="84" t="str">
        <f>CONCATENATE("    ",B646)</f>
        <v xml:space="preserve">    People with this variant have two copies of the [A70605775G](https://www.ncbi.nlm.nih.gov/projects/SNP/snp_ref.cgi?rs=12682832) variant. This substitution of a single nucleotide is known as a missense mutation.</v>
      </c>
    </row>
    <row r="651" spans="1:3" x14ac:dyDescent="0.25">
      <c r="A651" s="85"/>
    </row>
    <row r="652" spans="1:3" x14ac:dyDescent="0.25">
      <c r="A652" s="85"/>
      <c r="C652" s="84" t="s">
        <v>668</v>
      </c>
    </row>
    <row r="653" spans="1:3" x14ac:dyDescent="0.25">
      <c r="A653" s="85"/>
    </row>
    <row r="654" spans="1:3" x14ac:dyDescent="0.25">
      <c r="A654" s="85"/>
      <c r="C654" s="84" t="str">
        <f>CONCATENATE("    ",B647)</f>
        <v xml:space="preserve">    This variant is not associated with increased risk.</v>
      </c>
    </row>
    <row r="655" spans="1:3" x14ac:dyDescent="0.25">
      <c r="A655" s="85"/>
    </row>
    <row r="656" spans="1:3" x14ac:dyDescent="0.25">
      <c r="A656" s="86"/>
      <c r="C656" s="84" t="s">
        <v>669</v>
      </c>
    </row>
    <row r="657" spans="1:3" x14ac:dyDescent="0.25">
      <c r="A657" s="86"/>
    </row>
    <row r="658" spans="1:3" x14ac:dyDescent="0.25">
      <c r="A658" s="86"/>
      <c r="C658" s="84" t="str">
        <f>CONCATENATE( "    &lt;piechart percentage=",B648," /&gt;")</f>
        <v xml:space="preserve">    &lt;piechart percentage=33 /&gt;</v>
      </c>
    </row>
    <row r="659" spans="1:3" x14ac:dyDescent="0.25">
      <c r="A659" s="86"/>
      <c r="C659" s="84" t="str">
        <f>"  &lt;/Genotype&gt;"</f>
        <v xml:space="preserve">  &lt;/Genotype&gt;</v>
      </c>
    </row>
    <row r="660" spans="1:3" x14ac:dyDescent="0.25">
      <c r="A660" s="86" t="s">
        <v>45</v>
      </c>
      <c r="B660" s="79" t="str">
        <f>T23</f>
        <v>Your TRPM3 gene has no variants. A normal gene is referred to as a "wild-type" gene.</v>
      </c>
      <c r="C660" s="84" t="str">
        <f>CONCATENATE("  &lt;Genotype hgvs=",CHAR(34),B632,B634,";",B634,CHAR(34)," name=",CHAR(34),B94,CHAR(34),"&gt; ")</f>
        <v xml:space="preserve">  &lt;Genotype hgvs="NC_000009.12:g.[70605775=];[70605775=]" name="A70605775G"&gt; </v>
      </c>
    </row>
    <row r="661" spans="1:3" x14ac:dyDescent="0.25">
      <c r="A661" s="85" t="s">
        <v>46</v>
      </c>
      <c r="B661" s="79" t="str">
        <f t="shared" ref="B661:B662" si="40">T24</f>
        <v>#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661" s="84" t="s">
        <v>13</v>
      </c>
    </row>
    <row r="662" spans="1:3" x14ac:dyDescent="0.25">
      <c r="A662" s="85" t="s">
        <v>42</v>
      </c>
      <c r="B662" s="79">
        <f t="shared" si="40"/>
        <v>17.399999999999999</v>
      </c>
      <c r="C662" s="84" t="s">
        <v>667</v>
      </c>
    </row>
    <row r="663" spans="1:3" x14ac:dyDescent="0.25">
      <c r="A663" s="86"/>
    </row>
    <row r="664" spans="1:3" x14ac:dyDescent="0.25">
      <c r="A664" s="85"/>
      <c r="C664" s="84" t="str">
        <f>CONCATENATE("    ",B660)</f>
        <v xml:space="preserve">    Your TRPM3 gene has no variants. A normal gene is referred to as a "wild-type" gene.</v>
      </c>
    </row>
    <row r="665" spans="1:3" x14ac:dyDescent="0.25">
      <c r="A665" s="85"/>
    </row>
    <row r="666" spans="1:3" x14ac:dyDescent="0.25">
      <c r="A666" s="85"/>
      <c r="C666" s="84" t="s">
        <v>668</v>
      </c>
    </row>
    <row r="667" spans="1:3" x14ac:dyDescent="0.25">
      <c r="A667" s="85"/>
    </row>
    <row r="668" spans="1:3" x14ac:dyDescent="0.25">
      <c r="A668" s="85"/>
      <c r="C668" s="84" t="str">
        <f>CONCATENATE("    ",B661)</f>
        <v xml:space="preserve">    #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669" spans="1:3" x14ac:dyDescent="0.25">
      <c r="A669" s="86"/>
    </row>
    <row r="670" spans="1:3" x14ac:dyDescent="0.25">
      <c r="A670" s="86"/>
      <c r="C670" s="84" t="s">
        <v>669</v>
      </c>
    </row>
    <row r="671" spans="1:3" x14ac:dyDescent="0.25">
      <c r="A671" s="86"/>
    </row>
    <row r="672" spans="1:3" x14ac:dyDescent="0.25">
      <c r="A672" s="86"/>
      <c r="C672" s="84" t="str">
        <f>CONCATENATE( "    &lt;piechart percentage=",B662," /&gt;")</f>
        <v xml:space="preserve">    &lt;piechart percentage=17.4 /&gt;</v>
      </c>
    </row>
    <row r="673" spans="1:3" x14ac:dyDescent="0.25">
      <c r="A673" s="86"/>
      <c r="C673" s="84" t="str">
        <f>"  &lt;/Genotype&gt;"</f>
        <v xml:space="preserve">  &lt;/Genotype&gt;</v>
      </c>
    </row>
    <row r="674" spans="1:3" x14ac:dyDescent="0.25">
      <c r="A674" s="86"/>
      <c r="C674" s="84" t="str">
        <f>C98</f>
        <v>&lt;# C71403580T #&gt;</v>
      </c>
    </row>
    <row r="675" spans="1:3" x14ac:dyDescent="0.25">
      <c r="A675" s="86" t="s">
        <v>35</v>
      </c>
      <c r="B675" s="82" t="str">
        <f>U14</f>
        <v>NC_000009.12:g.</v>
      </c>
      <c r="C675" s="84" t="str">
        <f>CONCATENATE("  &lt;Genotype hgvs=",CHAR(34),B675,B676,";",B677,CHAR(34)," name=",CHAR(34),B100,CHAR(34),"&gt; ")</f>
        <v xml:space="preserve">  &lt;Genotype hgvs="NC_000009.12:g.[71403580C&gt;T];[71403580=]" name="C71403580T"&gt; </v>
      </c>
    </row>
    <row r="676" spans="1:3" x14ac:dyDescent="0.25">
      <c r="A676" s="86" t="s">
        <v>36</v>
      </c>
      <c r="B676" s="82" t="str">
        <f t="shared" ref="B676:B680" si="41">U15</f>
        <v>[71403580C&gt;T]</v>
      </c>
    </row>
    <row r="677" spans="1:3" x14ac:dyDescent="0.25">
      <c r="A677" s="86" t="s">
        <v>27</v>
      </c>
      <c r="B677" s="82" t="str">
        <f t="shared" si="41"/>
        <v>[71403580=]</v>
      </c>
      <c r="C677" s="84" t="s">
        <v>667</v>
      </c>
    </row>
    <row r="678" spans="1:3" x14ac:dyDescent="0.25">
      <c r="A678" s="86" t="s">
        <v>40</v>
      </c>
      <c r="B678" s="82" t="str">
        <f t="shared" si="41"/>
        <v>People with this variant have one copy of the [C71403580T](https://www.ncbi.nlm.nih.gov/projects/SNP/snp_ref.cgi?rs=1891301) variant. This substitution of a single nucleotide is known as a missense mutation.</v>
      </c>
      <c r="C678" s="84" t="s">
        <v>13</v>
      </c>
    </row>
    <row r="679" spans="1:3" x14ac:dyDescent="0.25">
      <c r="A679" s="85" t="s">
        <v>41</v>
      </c>
      <c r="B679" s="82" t="str">
        <f t="shared" si="41"/>
        <v>This variant is not associated with increased risk.</v>
      </c>
      <c r="C679" s="84" t="str">
        <f>CONCATENATE("    ",B678)</f>
        <v xml:space="preserve">    People with this variant have one copy of the [C71403580T](https://www.ncbi.nlm.nih.gov/projects/SNP/snp_ref.cgi?rs=1891301) variant. This substitution of a single nucleotide is known as a missense mutation.</v>
      </c>
    </row>
    <row r="680" spans="1:3" x14ac:dyDescent="0.25">
      <c r="A680" s="85" t="s">
        <v>42</v>
      </c>
      <c r="B680" s="82">
        <f t="shared" si="41"/>
        <v>49.2</v>
      </c>
    </row>
    <row r="681" spans="1:3" x14ac:dyDescent="0.25">
      <c r="A681" s="86"/>
      <c r="C681" s="84" t="s">
        <v>668</v>
      </c>
    </row>
    <row r="682" spans="1:3" x14ac:dyDescent="0.25">
      <c r="A682" s="85"/>
    </row>
    <row r="683" spans="1:3" x14ac:dyDescent="0.25">
      <c r="A683" s="85"/>
      <c r="C683" s="84" t="str">
        <f>CONCATENATE("    ",B679)</f>
        <v xml:space="preserve">    This variant is not associated with increased risk.</v>
      </c>
    </row>
    <row r="684" spans="1:3" x14ac:dyDescent="0.25">
      <c r="A684" s="85"/>
    </row>
    <row r="685" spans="1:3" x14ac:dyDescent="0.25">
      <c r="A685" s="85"/>
      <c r="C685" s="84" t="s">
        <v>669</v>
      </c>
    </row>
    <row r="686" spans="1:3" x14ac:dyDescent="0.25">
      <c r="A686" s="86"/>
    </row>
    <row r="687" spans="1:3" x14ac:dyDescent="0.25">
      <c r="A687" s="86"/>
      <c r="C687" s="84" t="str">
        <f>CONCATENATE( "    &lt;piechart percentage=",B680," /&gt;")</f>
        <v xml:space="preserve">    &lt;piechart percentage=49.2 /&gt;</v>
      </c>
    </row>
    <row r="688" spans="1:3" x14ac:dyDescent="0.25">
      <c r="A688" s="86"/>
      <c r="C688" s="84" t="str">
        <f>"  &lt;/Genotype&gt;"</f>
        <v xml:space="preserve">  &lt;/Genotype&gt;</v>
      </c>
    </row>
    <row r="689" spans="1:3" x14ac:dyDescent="0.25">
      <c r="A689" s="86" t="s">
        <v>43</v>
      </c>
      <c r="B689" s="79" t="str">
        <f>U20</f>
        <v>People with this variant have two copies of the [C71403580T](https://www.ncbi.nlm.nih.gov/projects/SNP/snp_ref.cgi?rs=1891301) variant. This substitution of a single nucleotide is known as a missense mutation.</v>
      </c>
      <c r="C689" s="84" t="str">
        <f>CONCATENATE("  &lt;Genotype hgvs=",CHAR(34),B675,B676,";",B676,CHAR(34)," name=",CHAR(34),B100,CHAR(34),"&gt; ")</f>
        <v xml:space="preserve">  &lt;Genotype hgvs="NC_000009.12:g.[71403580C&gt;T];[71403580C&gt;T]" name="C71403580T"&gt; </v>
      </c>
    </row>
    <row r="690" spans="1:3" x14ac:dyDescent="0.25">
      <c r="A690" s="85" t="s">
        <v>44</v>
      </c>
      <c r="B690" s="79" t="str">
        <f t="shared" ref="B690:B691" si="42">U21</f>
        <v>#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690" s="84" t="s">
        <v>13</v>
      </c>
    </row>
    <row r="691" spans="1:3" x14ac:dyDescent="0.25">
      <c r="A691" s="85" t="s">
        <v>42</v>
      </c>
      <c r="B691" s="79">
        <f t="shared" si="42"/>
        <v>19.600000000000001</v>
      </c>
      <c r="C691" s="84" t="s">
        <v>667</v>
      </c>
    </row>
    <row r="692" spans="1:3" x14ac:dyDescent="0.25">
      <c r="A692" s="85"/>
    </row>
    <row r="693" spans="1:3" x14ac:dyDescent="0.25">
      <c r="A693" s="86"/>
      <c r="C693" s="84" t="str">
        <f>CONCATENATE("    ",B689)</f>
        <v xml:space="preserve">    People with this variant have two copies of the [C71403580T](https://www.ncbi.nlm.nih.gov/projects/SNP/snp_ref.cgi?rs=1891301) variant. This substitution of a single nucleotide is known as a missense mutation.</v>
      </c>
    </row>
    <row r="694" spans="1:3" x14ac:dyDescent="0.25">
      <c r="A694" s="85"/>
    </row>
    <row r="695" spans="1:3" x14ac:dyDescent="0.25">
      <c r="A695" s="85"/>
      <c r="C695" s="84" t="s">
        <v>668</v>
      </c>
    </row>
    <row r="696" spans="1:3" x14ac:dyDescent="0.25">
      <c r="A696" s="85"/>
    </row>
    <row r="697" spans="1:3" x14ac:dyDescent="0.25">
      <c r="A697" s="85"/>
      <c r="C697" s="84" t="str">
        <f>CONCATENATE("    ",B690)</f>
        <v xml:space="preserve">    #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698" spans="1:3" x14ac:dyDescent="0.25">
      <c r="A698" s="85"/>
    </row>
    <row r="699" spans="1:3" x14ac:dyDescent="0.25">
      <c r="A699" s="86"/>
      <c r="C699" s="84" t="s">
        <v>669</v>
      </c>
    </row>
    <row r="700" spans="1:3" x14ac:dyDescent="0.25">
      <c r="A700" s="86"/>
    </row>
    <row r="701" spans="1:3" x14ac:dyDescent="0.25">
      <c r="A701" s="86"/>
      <c r="C701" s="84" t="str">
        <f>CONCATENATE( "    &lt;piechart percentage=",B691," /&gt;")</f>
        <v xml:space="preserve">    &lt;piechart percentage=19.6 /&gt;</v>
      </c>
    </row>
    <row r="702" spans="1:3" x14ac:dyDescent="0.25">
      <c r="A702" s="86"/>
      <c r="C702" s="84" t="str">
        <f>"  &lt;/Genotype&gt;"</f>
        <v xml:space="preserve">  &lt;/Genotype&gt;</v>
      </c>
    </row>
    <row r="703" spans="1:3" x14ac:dyDescent="0.25">
      <c r="A703" s="86" t="s">
        <v>45</v>
      </c>
      <c r="B703" s="79" t="str">
        <f>U23</f>
        <v>Your TRPM3 gene has no variants. A normal gene is referred to as a "wild-type" gene.</v>
      </c>
      <c r="C703" s="84" t="str">
        <f>CONCATENATE("  &lt;Genotype hgvs=",CHAR(34),B675,B677,";",B677,CHAR(34)," name=",CHAR(34),B100,CHAR(34),"&gt; ")</f>
        <v xml:space="preserve">  &lt;Genotype hgvs="NC_000009.12:g.[71403580=];[71403580=]" name="C71403580T"&gt; </v>
      </c>
    </row>
    <row r="704" spans="1:3" x14ac:dyDescent="0.25">
      <c r="A704" s="85" t="s">
        <v>46</v>
      </c>
      <c r="B704" s="79" t="str">
        <f t="shared" ref="B704:B705" si="43">U24</f>
        <v>This variant is not associated with increased risk.</v>
      </c>
      <c r="C704" s="84" t="s">
        <v>13</v>
      </c>
    </row>
    <row r="705" spans="1:3" x14ac:dyDescent="0.25">
      <c r="A705" s="85" t="s">
        <v>42</v>
      </c>
      <c r="B705" s="79">
        <f t="shared" si="43"/>
        <v>31.2</v>
      </c>
      <c r="C705" s="84" t="s">
        <v>667</v>
      </c>
    </row>
    <row r="706" spans="1:3" x14ac:dyDescent="0.25">
      <c r="A706" s="86"/>
    </row>
    <row r="707" spans="1:3" x14ac:dyDescent="0.25">
      <c r="A707" s="85"/>
      <c r="C707" s="84" t="str">
        <f>CONCATENATE("    ",B703)</f>
        <v xml:space="preserve">    Your TRPM3 gene has no variants. A normal gene is referred to as a "wild-type" gene.</v>
      </c>
    </row>
    <row r="708" spans="1:3" x14ac:dyDescent="0.25">
      <c r="A708" s="85"/>
    </row>
    <row r="709" spans="1:3" x14ac:dyDescent="0.25">
      <c r="A709" s="86"/>
      <c r="C709" s="84" t="s">
        <v>669</v>
      </c>
    </row>
    <row r="710" spans="1:3" x14ac:dyDescent="0.25">
      <c r="A710" s="86"/>
    </row>
    <row r="711" spans="1:3" x14ac:dyDescent="0.25">
      <c r="A711" s="86"/>
      <c r="C711" s="84" t="str">
        <f>CONCATENATE( "    &lt;piechart percentage=",B705," /&gt;")</f>
        <v xml:space="preserve">    &lt;piechart percentage=31.2 /&gt;</v>
      </c>
    </row>
    <row r="712" spans="1:3" x14ac:dyDescent="0.25">
      <c r="A712" s="86"/>
      <c r="C712" s="84" t="str">
        <f>"  &lt;/Genotype&gt;"</f>
        <v xml:space="preserve">  &lt;/Genotype&gt;</v>
      </c>
    </row>
    <row r="713" spans="1:3" x14ac:dyDescent="0.25">
      <c r="A713" s="86"/>
      <c r="C713" s="84" t="str">
        <f>C104</f>
        <v>&lt;# T70610886A #&gt;</v>
      </c>
    </row>
    <row r="714" spans="1:3" x14ac:dyDescent="0.25">
      <c r="A714" s="86" t="s">
        <v>35</v>
      </c>
      <c r="B714" s="82" t="str">
        <f>V14</f>
        <v>NC_000009.12:g.</v>
      </c>
      <c r="C714" s="84" t="str">
        <f>CONCATENATE("  &lt;Genotype hgvs=",CHAR(34),B714,B715,";",B716,CHAR(34)," name=",CHAR(34),B106,CHAR(34),"&gt; ")</f>
        <v xml:space="preserve">  &lt;Genotype hgvs="NC_000009.12:g.[70610886T&gt;A];[70610886=]" name="T70610886A"&gt; </v>
      </c>
    </row>
    <row r="715" spans="1:3" x14ac:dyDescent="0.25">
      <c r="A715" s="86" t="s">
        <v>36</v>
      </c>
      <c r="B715" s="82" t="str">
        <f t="shared" ref="B715:B719" si="44">V15</f>
        <v>[70610886T&gt;A]</v>
      </c>
    </row>
    <row r="716" spans="1:3" x14ac:dyDescent="0.25">
      <c r="A716" s="86" t="s">
        <v>27</v>
      </c>
      <c r="B716" s="82" t="str">
        <f t="shared" si="44"/>
        <v>[70610886=]</v>
      </c>
      <c r="C716" s="84" t="s">
        <v>667</v>
      </c>
    </row>
    <row r="717" spans="1:3" x14ac:dyDescent="0.25">
      <c r="A717" s="86" t="s">
        <v>40</v>
      </c>
      <c r="B717" s="82" t="str">
        <f t="shared" si="44"/>
        <v>People with this variant have one copy of the [T70610886A](https://www.ncbi.nlm.nih.gov/projects/SNP/snp_ref.cgi?rs=3763619) variant. This substitution of a single nucleotide is known as a missense mutation.</v>
      </c>
      <c r="C717" s="84" t="s">
        <v>13</v>
      </c>
    </row>
    <row r="718" spans="1:3" x14ac:dyDescent="0.25">
      <c r="A718" s="85" t="s">
        <v>41</v>
      </c>
      <c r="B718" s="82" t="str">
        <f t="shared" si="44"/>
        <v>This variant is not associated with increased risk.</v>
      </c>
      <c r="C718" s="84" t="str">
        <f>CONCATENATE("    ",B717)</f>
        <v xml:space="preserve">    People with this variant have one copy of the [T70610886A](https://www.ncbi.nlm.nih.gov/projects/SNP/snp_ref.cgi?rs=3763619) variant. This substitution of a single nucleotide is known as a missense mutation.</v>
      </c>
    </row>
    <row r="719" spans="1:3" x14ac:dyDescent="0.25">
      <c r="A719" s="85" t="s">
        <v>42</v>
      </c>
      <c r="B719" s="82">
        <f t="shared" si="44"/>
        <v>49.6</v>
      </c>
    </row>
    <row r="720" spans="1:3" x14ac:dyDescent="0.25">
      <c r="A720" s="86"/>
      <c r="C720" s="84" t="s">
        <v>668</v>
      </c>
    </row>
    <row r="721" spans="1:3" x14ac:dyDescent="0.25">
      <c r="A721" s="85"/>
    </row>
    <row r="722" spans="1:3" x14ac:dyDescent="0.25">
      <c r="A722" s="85"/>
      <c r="C722" s="84" t="str">
        <f>CONCATENATE("    ",B718)</f>
        <v xml:space="preserve">    This variant is not associated with increased risk.</v>
      </c>
    </row>
    <row r="723" spans="1:3" x14ac:dyDescent="0.25">
      <c r="A723" s="85"/>
    </row>
    <row r="724" spans="1:3" x14ac:dyDescent="0.25">
      <c r="A724" s="85"/>
      <c r="C724" s="84" t="s">
        <v>669</v>
      </c>
    </row>
    <row r="725" spans="1:3" x14ac:dyDescent="0.25">
      <c r="A725" s="86"/>
    </row>
    <row r="726" spans="1:3" x14ac:dyDescent="0.25">
      <c r="A726" s="86"/>
      <c r="C726" s="84" t="str">
        <f>CONCATENATE( "    &lt;piechart percentage=",B719," /&gt;")</f>
        <v xml:space="preserve">    &lt;piechart percentage=49.6 /&gt;</v>
      </c>
    </row>
    <row r="727" spans="1:3" x14ac:dyDescent="0.25">
      <c r="A727" s="86"/>
      <c r="C727" s="84" t="str">
        <f>"  &lt;/Genotype&gt;"</f>
        <v xml:space="preserve">  &lt;/Genotype&gt;</v>
      </c>
    </row>
    <row r="728" spans="1:3" x14ac:dyDescent="0.25">
      <c r="A728" s="86" t="s">
        <v>43</v>
      </c>
      <c r="B728" s="79" t="str">
        <f>V20</f>
        <v>People with this variant have two copies of the [T70610886A](https://www.ncbi.nlm.nih.gov/projects/SNP/snp_ref.cgi?rs=3763619) variant. This substitution of a single nucleotide is known as a missense mutation.</v>
      </c>
      <c r="C728" s="84" t="str">
        <f>CONCATENATE("  &lt;Genotype hgvs=",CHAR(34),B714,B715,";",B715,CHAR(34)," name=",CHAR(34),B106,CHAR(34),"&gt; ")</f>
        <v xml:space="preserve">  &lt;Genotype hgvs="NC_000009.12:g.[70610886T&gt;A];[70610886T&gt;A]" name="T70610886A"&gt; </v>
      </c>
    </row>
    <row r="729" spans="1:3" x14ac:dyDescent="0.25">
      <c r="A729" s="85" t="s">
        <v>44</v>
      </c>
      <c r="B729" s="79" t="str">
        <f t="shared" ref="B729:B730" si="45">V21</f>
        <v>#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729" s="84" t="s">
        <v>13</v>
      </c>
    </row>
    <row r="730" spans="1:3" x14ac:dyDescent="0.25">
      <c r="A730" s="85" t="s">
        <v>42</v>
      </c>
      <c r="B730" s="79">
        <f t="shared" si="45"/>
        <v>13.2</v>
      </c>
      <c r="C730" s="84" t="s">
        <v>667</v>
      </c>
    </row>
    <row r="731" spans="1:3" x14ac:dyDescent="0.25">
      <c r="A731" s="85"/>
    </row>
    <row r="732" spans="1:3" x14ac:dyDescent="0.25">
      <c r="A732" s="86"/>
      <c r="C732" s="84" t="str">
        <f>CONCATENATE("    ",B728)</f>
        <v xml:space="preserve">    People with this variant have two copies of the [T70610886A](https://www.ncbi.nlm.nih.gov/projects/SNP/snp_ref.cgi?rs=3763619) variant. This substitution of a single nucleotide is known as a missense mutation.</v>
      </c>
    </row>
    <row r="733" spans="1:3" x14ac:dyDescent="0.25">
      <c r="A733" s="85"/>
    </row>
    <row r="734" spans="1:3" x14ac:dyDescent="0.25">
      <c r="A734" s="85"/>
      <c r="C734" s="84" t="s">
        <v>668</v>
      </c>
    </row>
    <row r="735" spans="1:3" x14ac:dyDescent="0.25">
      <c r="A735" s="85"/>
    </row>
    <row r="736" spans="1:3" x14ac:dyDescent="0.25">
      <c r="A736" s="85"/>
      <c r="C736" s="84" t="str">
        <f>CONCATENATE("    ",B729)</f>
        <v xml:space="preserve">    #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737" spans="1:3" x14ac:dyDescent="0.25">
      <c r="A737" s="85"/>
    </row>
    <row r="738" spans="1:3" x14ac:dyDescent="0.25">
      <c r="A738" s="86"/>
      <c r="C738" s="84" t="s">
        <v>669</v>
      </c>
    </row>
    <row r="739" spans="1:3" x14ac:dyDescent="0.25">
      <c r="A739" s="86"/>
    </row>
    <row r="740" spans="1:3" x14ac:dyDescent="0.25">
      <c r="A740" s="86"/>
      <c r="C740" s="84" t="str">
        <f>CONCATENATE( "    &lt;piechart percentage=",B730," /&gt;")</f>
        <v xml:space="preserve">    &lt;piechart percentage=13.2 /&gt;</v>
      </c>
    </row>
    <row r="741" spans="1:3" x14ac:dyDescent="0.25">
      <c r="A741" s="86"/>
      <c r="C741" s="84" t="str">
        <f>"  &lt;/Genotype&gt;"</f>
        <v xml:space="preserve">  &lt;/Genotype&gt;</v>
      </c>
    </row>
    <row r="742" spans="1:3" x14ac:dyDescent="0.25">
      <c r="A742" s="86" t="s">
        <v>45</v>
      </c>
      <c r="B742" s="79" t="str">
        <f>V23</f>
        <v>Your TRPM3 gene has no variants. A normal gene is referred to as a "wild-type" gene.</v>
      </c>
      <c r="C742" s="84" t="str">
        <f>CONCATENATE("  &lt;Genotype hgvs=",CHAR(34),B714,B716,";",B716,CHAR(34)," name=",CHAR(34),B106,CHAR(34),"&gt; ")</f>
        <v xml:space="preserve">  &lt;Genotype hgvs="NC_000009.12:g.[70610886=];[70610886=]" name="T70610886A"&gt; </v>
      </c>
    </row>
    <row r="743" spans="1:3" x14ac:dyDescent="0.25">
      <c r="A743" s="85" t="s">
        <v>46</v>
      </c>
      <c r="B743" s="79" t="str">
        <f t="shared" ref="B743:B744" si="46">V24</f>
        <v>This variant is not associated with increased risk.</v>
      </c>
      <c r="C743" s="84" t="s">
        <v>13</v>
      </c>
    </row>
    <row r="744" spans="1:3" x14ac:dyDescent="0.25">
      <c r="A744" s="85" t="s">
        <v>42</v>
      </c>
      <c r="B744" s="79">
        <f t="shared" si="46"/>
        <v>37.200000000000003</v>
      </c>
      <c r="C744" s="84" t="s">
        <v>667</v>
      </c>
    </row>
    <row r="745" spans="1:3" x14ac:dyDescent="0.25">
      <c r="A745" s="86"/>
    </row>
    <row r="746" spans="1:3" x14ac:dyDescent="0.25">
      <c r="A746" s="85"/>
      <c r="C746" s="84" t="str">
        <f>CONCATENATE("    ",B742)</f>
        <v xml:space="preserve">    Your TRPM3 gene has no variants. A normal gene is referred to as a "wild-type" gene.</v>
      </c>
    </row>
    <row r="747" spans="1:3" x14ac:dyDescent="0.25">
      <c r="A747" s="85"/>
    </row>
    <row r="748" spans="1:3" x14ac:dyDescent="0.25">
      <c r="A748" s="86"/>
      <c r="C748" s="84" t="s">
        <v>669</v>
      </c>
    </row>
    <row r="749" spans="1:3" x14ac:dyDescent="0.25">
      <c r="A749" s="86"/>
    </row>
    <row r="750" spans="1:3" x14ac:dyDescent="0.25">
      <c r="A750" s="86"/>
      <c r="C750" s="84" t="str">
        <f>CONCATENATE( "    &lt;piechart percentage=",B744," /&gt;")</f>
        <v xml:space="preserve">    &lt;piechart percentage=37.2 /&gt;</v>
      </c>
    </row>
    <row r="751" spans="1:3" x14ac:dyDescent="0.25">
      <c r="A751" s="86"/>
      <c r="C751" s="84" t="str">
        <f>"  &lt;/Genotype&gt;"</f>
        <v xml:space="preserve">  &lt;/Genotype&gt;</v>
      </c>
    </row>
    <row r="752" spans="1:3" x14ac:dyDescent="0.25">
      <c r="A752" s="86"/>
      <c r="C752" s="84" t="str">
        <f>C110</f>
        <v>&lt;# T71365306C #&gt;</v>
      </c>
    </row>
    <row r="753" spans="1:3" x14ac:dyDescent="0.25">
      <c r="A753" s="86" t="s">
        <v>35</v>
      </c>
      <c r="B753" s="82" t="str">
        <f>W14</f>
        <v>NC_000009.12:g.</v>
      </c>
      <c r="C753" s="84" t="str">
        <f>CONCATENATE("  &lt;Genotype hgvs=",CHAR(34),B753,B754,";",B755,CHAR(34)," name=",CHAR(34),B112,CHAR(34),"&gt; ")</f>
        <v xml:space="preserve">  &lt;Genotype hgvs="NC_000009.12:g.[71365306T&gt;C];[71365306=]" name="T71365306C"&gt; </v>
      </c>
    </row>
    <row r="754" spans="1:3" x14ac:dyDescent="0.25">
      <c r="A754" s="86" t="s">
        <v>36</v>
      </c>
      <c r="B754" s="82" t="str">
        <f t="shared" ref="B754:B758" si="47">W15</f>
        <v>[71365306T&gt;C]</v>
      </c>
    </row>
    <row r="755" spans="1:3" x14ac:dyDescent="0.25">
      <c r="A755" s="86" t="s">
        <v>27</v>
      </c>
      <c r="B755" s="82" t="str">
        <f t="shared" si="47"/>
        <v>[71365306=]</v>
      </c>
      <c r="C755" s="84" t="s">
        <v>667</v>
      </c>
    </row>
    <row r="756" spans="1:3" x14ac:dyDescent="0.25">
      <c r="A756" s="86" t="s">
        <v>40</v>
      </c>
      <c r="B756" s="82" t="str">
        <f t="shared" si="47"/>
        <v>People with this variant have one copy of the [T71365306C](https://www.ncbi.nlm.nih.gov/projects/SNP/snp_ref.cgi?rs=6560200) variant. This substitution of a single nucleotide is known as a missense mutation.</v>
      </c>
      <c r="C756" s="84" t="s">
        <v>13</v>
      </c>
    </row>
    <row r="757" spans="1:3" x14ac:dyDescent="0.25">
      <c r="A757" s="85" t="s">
        <v>41</v>
      </c>
      <c r="B757" s="82" t="str">
        <f t="shared" si="47"/>
        <v>This variant is not associated with increased risk.</v>
      </c>
      <c r="C757" s="84" t="str">
        <f>CONCATENATE("    ",B756)</f>
        <v xml:space="preserve">    People with this variant have one copy of the [T71365306C](https://www.ncbi.nlm.nih.gov/projects/SNP/snp_ref.cgi?rs=6560200) variant. This substitution of a single nucleotide is known as a missense mutation.</v>
      </c>
    </row>
    <row r="758" spans="1:3" x14ac:dyDescent="0.25">
      <c r="A758" s="85" t="s">
        <v>42</v>
      </c>
      <c r="B758" s="82">
        <f t="shared" si="47"/>
        <v>50</v>
      </c>
    </row>
    <row r="759" spans="1:3" x14ac:dyDescent="0.25">
      <c r="A759" s="86"/>
      <c r="C759" s="84" t="s">
        <v>668</v>
      </c>
    </row>
    <row r="760" spans="1:3" x14ac:dyDescent="0.25">
      <c r="A760" s="85"/>
    </row>
    <row r="761" spans="1:3" x14ac:dyDescent="0.25">
      <c r="A761" s="85"/>
      <c r="C761" s="84" t="str">
        <f>CONCATENATE("    ",B757)</f>
        <v xml:space="preserve">    This variant is not associated with increased risk.</v>
      </c>
    </row>
    <row r="762" spans="1:3" x14ac:dyDescent="0.25">
      <c r="A762" s="85"/>
    </row>
    <row r="763" spans="1:3" x14ac:dyDescent="0.25">
      <c r="A763" s="85"/>
      <c r="C763" s="84" t="s">
        <v>669</v>
      </c>
    </row>
    <row r="764" spans="1:3" x14ac:dyDescent="0.25">
      <c r="A764" s="86"/>
    </row>
    <row r="765" spans="1:3" x14ac:dyDescent="0.25">
      <c r="A765" s="86"/>
      <c r="C765" s="84" t="str">
        <f>CONCATENATE( "    &lt;piechart percentage=",B758," /&gt;")</f>
        <v xml:space="preserve">    &lt;piechart percentage=50 /&gt;</v>
      </c>
    </row>
    <row r="766" spans="1:3" x14ac:dyDescent="0.25">
      <c r="A766" s="86"/>
      <c r="C766" s="84" t="str">
        <f>"  &lt;/Genotype&gt;"</f>
        <v xml:space="preserve">  &lt;/Genotype&gt;</v>
      </c>
    </row>
    <row r="767" spans="1:3" x14ac:dyDescent="0.25">
      <c r="A767" s="86" t="s">
        <v>43</v>
      </c>
      <c r="B767" s="79" t="str">
        <f>W20</f>
        <v>People with this variant have two copies of the [T71365306C](https://www.ncbi.nlm.nih.gov/projects/SNP/snp_ref.cgi?rs=6560200) variant. This substitution of a single nucleotide is known as a missense mutation.</v>
      </c>
      <c r="C767" s="84" t="str">
        <f>CONCATENATE("  &lt;Genotype hgvs=",CHAR(34),B753,B754,";",B754,CHAR(34)," name=",CHAR(34),B112,CHAR(34),"&gt; ")</f>
        <v xml:space="preserve">  &lt;Genotype hgvs="NC_000009.12:g.[71365306T&gt;C];[71365306T&gt;C]" name="T71365306C"&gt; </v>
      </c>
    </row>
    <row r="768" spans="1:3" x14ac:dyDescent="0.25">
      <c r="A768" s="85" t="s">
        <v>44</v>
      </c>
      <c r="B768" s="79" t="str">
        <f t="shared" ref="B768:B769" si="48">W21</f>
        <v>#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768" s="84" t="s">
        <v>13</v>
      </c>
    </row>
    <row r="769" spans="1:3" x14ac:dyDescent="0.25">
      <c r="A769" s="85" t="s">
        <v>42</v>
      </c>
      <c r="B769" s="79">
        <f t="shared" si="48"/>
        <v>12.3</v>
      </c>
      <c r="C769" s="84" t="s">
        <v>667</v>
      </c>
    </row>
    <row r="770" spans="1:3" x14ac:dyDescent="0.25">
      <c r="A770" s="85"/>
    </row>
    <row r="771" spans="1:3" x14ac:dyDescent="0.25">
      <c r="A771" s="86"/>
      <c r="C771" s="84" t="str">
        <f>CONCATENATE("    ",B767)</f>
        <v xml:space="preserve">    People with this variant have two copies of the [T71365306C](https://www.ncbi.nlm.nih.gov/projects/SNP/snp_ref.cgi?rs=6560200) variant. This substitution of a single nucleotide is known as a missense mutation.</v>
      </c>
    </row>
    <row r="772" spans="1:3" x14ac:dyDescent="0.25">
      <c r="A772" s="85"/>
    </row>
    <row r="773" spans="1:3" x14ac:dyDescent="0.25">
      <c r="A773" s="85"/>
      <c r="C773" s="84" t="s">
        <v>668</v>
      </c>
    </row>
    <row r="774" spans="1:3" x14ac:dyDescent="0.25">
      <c r="A774" s="85"/>
    </row>
    <row r="775" spans="1:3" x14ac:dyDescent="0.25">
      <c r="A775" s="85"/>
      <c r="C775" s="84" t="str">
        <f>CONCATENATE("    ",B768)</f>
        <v xml:space="preserve">    #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776" spans="1:3" x14ac:dyDescent="0.25">
      <c r="A776" s="85"/>
    </row>
    <row r="777" spans="1:3" x14ac:dyDescent="0.25">
      <c r="A777" s="86"/>
      <c r="C777" s="84" t="s">
        <v>669</v>
      </c>
    </row>
    <row r="778" spans="1:3" x14ac:dyDescent="0.25">
      <c r="A778" s="86"/>
    </row>
    <row r="779" spans="1:3" x14ac:dyDescent="0.25">
      <c r="A779" s="86"/>
      <c r="C779" s="84" t="str">
        <f>CONCATENATE( "    &lt;piechart percentage=",B769," /&gt;")</f>
        <v xml:space="preserve">    &lt;piechart percentage=12.3 /&gt;</v>
      </c>
    </row>
    <row r="780" spans="1:3" x14ac:dyDescent="0.25">
      <c r="A780" s="86"/>
      <c r="C780" s="84" t="str">
        <f>"  &lt;/Genotype&gt;"</f>
        <v xml:space="preserve">  &lt;/Genotype&gt;</v>
      </c>
    </row>
    <row r="781" spans="1:3" x14ac:dyDescent="0.25">
      <c r="A781" s="86" t="s">
        <v>45</v>
      </c>
      <c r="B781" s="79" t="str">
        <f>W23</f>
        <v>Your TRPM3 gene has no variants. A normal gene is referred to as a "wild-type" gene.</v>
      </c>
      <c r="C781" s="84" t="str">
        <f>CONCATENATE("  &lt;Genotype hgvs=",CHAR(34),B753,B755,";",B755,CHAR(34)," name=",CHAR(34),B112,CHAR(34),"&gt; ")</f>
        <v xml:space="preserve">  &lt;Genotype hgvs="NC_000009.12:g.[71365306=];[71365306=]" name="T71365306C"&gt; </v>
      </c>
    </row>
    <row r="782" spans="1:3" x14ac:dyDescent="0.25">
      <c r="A782" s="85" t="s">
        <v>46</v>
      </c>
      <c r="B782" s="79" t="str">
        <f t="shared" ref="B782:B783" si="49">W24</f>
        <v>This variant is not associated with increased risk.</v>
      </c>
      <c r="C782" s="84" t="s">
        <v>13</v>
      </c>
    </row>
    <row r="783" spans="1:3" x14ac:dyDescent="0.25">
      <c r="A783" s="85" t="s">
        <v>42</v>
      </c>
      <c r="B783" s="79">
        <f t="shared" si="49"/>
        <v>37.1</v>
      </c>
      <c r="C783" s="84" t="s">
        <v>667</v>
      </c>
    </row>
    <row r="784" spans="1:3" x14ac:dyDescent="0.25">
      <c r="A784" s="86"/>
    </row>
    <row r="785" spans="1:3" x14ac:dyDescent="0.25">
      <c r="A785" s="85"/>
      <c r="C785" s="84" t="str">
        <f>CONCATENATE("    ",B781)</f>
        <v xml:space="preserve">    Your TRPM3 gene has no variants. A normal gene is referred to as a "wild-type" gene.</v>
      </c>
    </row>
    <row r="786" spans="1:3" x14ac:dyDescent="0.25">
      <c r="A786" s="85"/>
    </row>
    <row r="787" spans="1:3" x14ac:dyDescent="0.25">
      <c r="A787" s="86"/>
      <c r="C787" s="84" t="s">
        <v>669</v>
      </c>
    </row>
    <row r="788" spans="1:3" x14ac:dyDescent="0.25">
      <c r="A788" s="86"/>
    </row>
    <row r="789" spans="1:3" x14ac:dyDescent="0.25">
      <c r="A789" s="86"/>
      <c r="C789" s="84" t="str">
        <f>CONCATENATE( "    &lt;piechart percentage=",B783," /&gt;")</f>
        <v xml:space="preserve">    &lt;piechart percentage=37.1 /&gt;</v>
      </c>
    </row>
    <row r="790" spans="1:3" x14ac:dyDescent="0.25">
      <c r="A790" s="86"/>
      <c r="C790" s="84" t="str">
        <f>"  &lt;/Genotype&gt;"</f>
        <v xml:space="preserve">  &lt;/Genotype&gt;</v>
      </c>
    </row>
    <row r="791" spans="1:3" x14ac:dyDescent="0.25">
      <c r="A791" s="86"/>
      <c r="C791" s="84" t="str">
        <f>C116</f>
        <v>&lt;# G70820112A #&gt;</v>
      </c>
    </row>
    <row r="792" spans="1:3" x14ac:dyDescent="0.25">
      <c r="A792" s="86" t="s">
        <v>35</v>
      </c>
      <c r="B792" s="82" t="str">
        <f>X14</f>
        <v>NC_000009.12:g.</v>
      </c>
      <c r="C792" s="84" t="str">
        <f>CONCATENATE("  &lt;Genotype hgvs=",CHAR(34),B792,B793,";",B794,CHAR(34)," name=",CHAR(34),B118,CHAR(34),"&gt; ")</f>
        <v xml:space="preserve">  &lt;Genotype hgvs="NC_000009.12:g.[70820112G&gt;A];[70820112=]" name="G70820112A"&gt; </v>
      </c>
    </row>
    <row r="793" spans="1:3" x14ac:dyDescent="0.25">
      <c r="A793" s="86" t="s">
        <v>36</v>
      </c>
      <c r="B793" s="82" t="str">
        <f t="shared" ref="B793:B797" si="50">X15</f>
        <v>[70820112G&gt;A]</v>
      </c>
    </row>
    <row r="794" spans="1:3" x14ac:dyDescent="0.25">
      <c r="A794" s="86" t="s">
        <v>27</v>
      </c>
      <c r="B794" s="82" t="str">
        <f t="shared" si="50"/>
        <v>[70820112=]</v>
      </c>
      <c r="C794" s="84" t="s">
        <v>667</v>
      </c>
    </row>
    <row r="795" spans="1:3" x14ac:dyDescent="0.25">
      <c r="A795" s="86" t="s">
        <v>40</v>
      </c>
      <c r="B795" s="82" t="str">
        <f t="shared" si="50"/>
        <v>People with this variant have one copy of the [G70820112A](https://www.ncbi.nlm.nih.gov/projects/SNP/snp_ref.cgi?rs=7022747) variant. This substitution of a single nucleotide is known as a missense mutation.</v>
      </c>
      <c r="C795" s="84" t="s">
        <v>13</v>
      </c>
    </row>
    <row r="796" spans="1:3" x14ac:dyDescent="0.25">
      <c r="A796" s="85" t="s">
        <v>41</v>
      </c>
      <c r="B796" s="82" t="str">
        <f t="shared" si="50"/>
        <v>This variant is not associated with increased risk.</v>
      </c>
      <c r="C796" s="84" t="str">
        <f>CONCATENATE("    ",B795)</f>
        <v xml:space="preserve">    People with this variant have one copy of the [G70820112A](https://www.ncbi.nlm.nih.gov/projects/SNP/snp_ref.cgi?rs=7022747) variant. This substitution of a single nucleotide is known as a missense mutation.</v>
      </c>
    </row>
    <row r="797" spans="1:3" x14ac:dyDescent="0.25">
      <c r="A797" s="85" t="s">
        <v>42</v>
      </c>
      <c r="B797" s="82">
        <f t="shared" si="50"/>
        <v>18.100000000000001</v>
      </c>
    </row>
    <row r="798" spans="1:3" x14ac:dyDescent="0.25">
      <c r="A798" s="86"/>
      <c r="C798" s="84" t="s">
        <v>668</v>
      </c>
    </row>
    <row r="799" spans="1:3" x14ac:dyDescent="0.25">
      <c r="A799" s="85"/>
    </row>
    <row r="800" spans="1:3" x14ac:dyDescent="0.25">
      <c r="A800" s="85"/>
      <c r="C800" s="84" t="str">
        <f>CONCATENATE("    ",B796)</f>
        <v xml:space="preserve">    This variant is not associated with increased risk.</v>
      </c>
    </row>
    <row r="801" spans="1:3" x14ac:dyDescent="0.25">
      <c r="A801" s="85"/>
    </row>
    <row r="802" spans="1:3" x14ac:dyDescent="0.25">
      <c r="A802" s="85"/>
      <c r="C802" s="84" t="s">
        <v>669</v>
      </c>
    </row>
    <row r="803" spans="1:3" x14ac:dyDescent="0.25">
      <c r="A803" s="86"/>
    </row>
    <row r="804" spans="1:3" x14ac:dyDescent="0.25">
      <c r="A804" s="86"/>
      <c r="C804" s="84" t="str">
        <f>CONCATENATE( "    &lt;piechart percentage=",B797," /&gt;")</f>
        <v xml:space="preserve">    &lt;piechart percentage=18.1 /&gt;</v>
      </c>
    </row>
    <row r="805" spans="1:3" x14ac:dyDescent="0.25">
      <c r="A805" s="86"/>
      <c r="C805" s="84" t="str">
        <f>"  &lt;/Genotype&gt;"</f>
        <v xml:space="preserve">  &lt;/Genotype&gt;</v>
      </c>
    </row>
    <row r="806" spans="1:3" x14ac:dyDescent="0.25">
      <c r="A806" s="86" t="s">
        <v>43</v>
      </c>
      <c r="B806" s="79" t="str">
        <f>X20</f>
        <v>People with this variant have two copies of the [G70820112A](https://www.ncbi.nlm.nih.gov/projects/SNP/snp_ref.cgi?rs=7022747) variant. This substitution of a single nucleotide is known as a missense mutation.</v>
      </c>
      <c r="C806" s="84" t="str">
        <f>CONCATENATE("  &lt;Genotype hgvs=",CHAR(34),B792,B793,";",B793,CHAR(34)," name=",CHAR(34),B118,CHAR(34),"&gt; ")</f>
        <v xml:space="preserve">  &lt;Genotype hgvs="NC_000009.12:g.[70820112G&gt;A];[70820112G&gt;A]" name="G70820112A"&gt; </v>
      </c>
    </row>
    <row r="807" spans="1:3" x14ac:dyDescent="0.25">
      <c r="A807" s="85" t="s">
        <v>44</v>
      </c>
      <c r="B807" s="79" t="str">
        <f t="shared" ref="B807:B808" si="51">X21</f>
        <v>This variant is not associated with increased risk.</v>
      </c>
      <c r="C807" s="84" t="s">
        <v>13</v>
      </c>
    </row>
    <row r="808" spans="1:3" x14ac:dyDescent="0.25">
      <c r="A808" s="85" t="s">
        <v>42</v>
      </c>
      <c r="B808" s="79">
        <f t="shared" si="51"/>
        <v>5.5</v>
      </c>
      <c r="C808" s="84" t="s">
        <v>667</v>
      </c>
    </row>
    <row r="809" spans="1:3" x14ac:dyDescent="0.25">
      <c r="A809" s="85"/>
    </row>
    <row r="810" spans="1:3" x14ac:dyDescent="0.25">
      <c r="A810" s="86"/>
      <c r="C810" s="84" t="str">
        <f>CONCATENATE("    ",B806)</f>
        <v xml:space="preserve">    People with this variant have two copies of the [G70820112A](https://www.ncbi.nlm.nih.gov/projects/SNP/snp_ref.cgi?rs=7022747) variant. This substitution of a single nucleotide is known as a missense mutation.</v>
      </c>
    </row>
    <row r="811" spans="1:3" x14ac:dyDescent="0.25">
      <c r="A811" s="85"/>
    </row>
    <row r="812" spans="1:3" x14ac:dyDescent="0.25">
      <c r="A812" s="85"/>
      <c r="C812" s="84" t="s">
        <v>668</v>
      </c>
    </row>
    <row r="813" spans="1:3" x14ac:dyDescent="0.25">
      <c r="A813" s="85"/>
    </row>
    <row r="814" spans="1:3" x14ac:dyDescent="0.25">
      <c r="A814" s="85"/>
      <c r="C814" s="84" t="str">
        <f>CONCATENATE("    ",B807)</f>
        <v xml:space="preserve">    This variant is not associated with increased risk.</v>
      </c>
    </row>
    <row r="815" spans="1:3" x14ac:dyDescent="0.25">
      <c r="A815" s="85"/>
    </row>
    <row r="816" spans="1:3" x14ac:dyDescent="0.25">
      <c r="A816" s="86"/>
      <c r="C816" s="84" t="s">
        <v>669</v>
      </c>
    </row>
    <row r="817" spans="1:3" x14ac:dyDescent="0.25">
      <c r="A817" s="86"/>
    </row>
    <row r="818" spans="1:3" x14ac:dyDescent="0.25">
      <c r="A818" s="86"/>
      <c r="C818" s="84" t="str">
        <f>CONCATENATE( "    &lt;piechart percentage=",B808," /&gt;")</f>
        <v xml:space="preserve">    &lt;piechart percentage=5.5 /&gt;</v>
      </c>
    </row>
    <row r="819" spans="1:3" x14ac:dyDescent="0.25">
      <c r="A819" s="86"/>
      <c r="C819" s="84" t="str">
        <f>"  &lt;/Genotype&gt;"</f>
        <v xml:space="preserve">  &lt;/Genotype&gt;</v>
      </c>
    </row>
    <row r="820" spans="1:3" x14ac:dyDescent="0.25">
      <c r="A820" s="86" t="s">
        <v>45</v>
      </c>
      <c r="B820" s="79" t="str">
        <f>X23</f>
        <v>Your TRPM3 gene has no variants. A normal gene is referred to as a "wild-type" gene.</v>
      </c>
      <c r="C820" s="84" t="str">
        <f>CONCATENATE("  &lt;Genotype hgvs=",CHAR(34),B792,B794,";",B794,CHAR(34)," name=",CHAR(34),B118,CHAR(34),"&gt; ")</f>
        <v xml:space="preserve">  &lt;Genotype hgvs="NC_000009.12:g.[70820112=];[70820112=]" name="G70820112A"&gt; </v>
      </c>
    </row>
    <row r="821" spans="1:3" x14ac:dyDescent="0.25">
      <c r="A821" s="85" t="s">
        <v>46</v>
      </c>
      <c r="B821" s="79" t="str">
        <f t="shared" ref="B821:B822" si="52">X24</f>
        <v>#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821" s="84" t="s">
        <v>13</v>
      </c>
    </row>
    <row r="822" spans="1:3" x14ac:dyDescent="0.25">
      <c r="A822" s="85" t="s">
        <v>42</v>
      </c>
      <c r="B822" s="79">
        <f t="shared" si="52"/>
        <v>76.400000000000006</v>
      </c>
      <c r="C822" s="84" t="s">
        <v>667</v>
      </c>
    </row>
    <row r="823" spans="1:3" x14ac:dyDescent="0.25">
      <c r="A823" s="86"/>
    </row>
    <row r="824" spans="1:3" x14ac:dyDescent="0.25">
      <c r="A824" s="85"/>
      <c r="C824" s="84" t="str">
        <f>CONCATENATE("    ",B820)</f>
        <v xml:space="preserve">    Your TRPM3 gene has no variants. A normal gene is referred to as a "wild-type" gene.</v>
      </c>
    </row>
    <row r="825" spans="1:3" x14ac:dyDescent="0.25">
      <c r="A825" s="85"/>
    </row>
    <row r="826" spans="1:3" x14ac:dyDescent="0.25">
      <c r="A826" s="85"/>
      <c r="C826" s="84" t="s">
        <v>668</v>
      </c>
    </row>
    <row r="827" spans="1:3" x14ac:dyDescent="0.25">
      <c r="A827" s="85"/>
    </row>
    <row r="828" spans="1:3" x14ac:dyDescent="0.25">
      <c r="A828" s="85"/>
      <c r="C828" s="84" t="str">
        <f>CONCATENATE("    ",B821)</f>
        <v xml:space="preserve">    #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829" spans="1:3" x14ac:dyDescent="0.25">
      <c r="A829" s="86"/>
    </row>
    <row r="830" spans="1:3" x14ac:dyDescent="0.25">
      <c r="A830" s="86"/>
      <c r="C830" s="84" t="s">
        <v>669</v>
      </c>
    </row>
    <row r="831" spans="1:3" x14ac:dyDescent="0.25">
      <c r="A831" s="86"/>
    </row>
    <row r="832" spans="1:3" x14ac:dyDescent="0.25">
      <c r="A832" s="86"/>
      <c r="C832" s="84" t="str">
        <f>CONCATENATE( "    &lt;piechart percentage=",B822," /&gt;")</f>
        <v xml:space="preserve">    &lt;piechart percentage=76.4 /&gt;</v>
      </c>
    </row>
    <row r="833" spans="1:3" x14ac:dyDescent="0.25">
      <c r="A833" s="86"/>
      <c r="C833" s="84" t="str">
        <f>"  &lt;/Genotype&gt;"</f>
        <v xml:space="preserve">  &lt;/Genotype&gt;</v>
      </c>
    </row>
    <row r="834" spans="1:3" x14ac:dyDescent="0.25">
      <c r="A834" s="86"/>
      <c r="C834" s="84" t="str">
        <f>C122</f>
        <v>&lt;# A70822908G #&gt;</v>
      </c>
    </row>
    <row r="835" spans="1:3" x14ac:dyDescent="0.25">
      <c r="A835" s="86" t="s">
        <v>35</v>
      </c>
      <c r="B835" s="82" t="str">
        <f>Y14</f>
        <v>NC_000009.12:g.</v>
      </c>
      <c r="C835" s="84" t="str">
        <f>CONCATENATE("  &lt;Genotype hgvs=",CHAR(34),B835,B836,";",B837,CHAR(34)," name=",CHAR(34),B124,CHAR(34),"&gt; ")</f>
        <v xml:space="preserve">  &lt;Genotype hgvs="NC_000009.12:g.[70822908A&gt;G];[70822908=]" name="A70822908G"&gt; </v>
      </c>
    </row>
    <row r="836" spans="1:3" x14ac:dyDescent="0.25">
      <c r="A836" s="86" t="s">
        <v>36</v>
      </c>
      <c r="B836" s="82" t="str">
        <f t="shared" ref="B836:B840" si="53">Y15</f>
        <v>[70822908A&gt;G]</v>
      </c>
    </row>
    <row r="837" spans="1:3" x14ac:dyDescent="0.25">
      <c r="A837" s="86" t="s">
        <v>27</v>
      </c>
      <c r="B837" s="82" t="str">
        <f t="shared" si="53"/>
        <v>[70822908=]</v>
      </c>
      <c r="C837" s="84" t="s">
        <v>667</v>
      </c>
    </row>
    <row r="838" spans="1:3" x14ac:dyDescent="0.25">
      <c r="A838" s="86" t="s">
        <v>40</v>
      </c>
      <c r="B838" s="82" t="str">
        <f t="shared" si="53"/>
        <v>People with this variant have one copy of the [A70822908G](https://www.ncbi.nlm.nih.gov/projects/SNP/snp_ref.cgi?rs=7038646) variant. This substitution of a single nucleotide is known as a missense mutation.</v>
      </c>
      <c r="C838" s="84" t="s">
        <v>13</v>
      </c>
    </row>
    <row r="839" spans="1:3" x14ac:dyDescent="0.25">
      <c r="A839" s="85" t="s">
        <v>41</v>
      </c>
      <c r="B839" s="82" t="str">
        <f t="shared" si="53"/>
        <v># Moderate Risk
    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
    # What should I do about this?
    [Anti-CD20 intervention](https://www.ncbi.nlm.nih.gov/pubmed/27834303) may help CFS patients, and has shown to increase muscarinic antibody positivity and reduced symptoms.</v>
      </c>
      <c r="C839" s="84" t="str">
        <f>CONCATENATE("    ",B838)</f>
        <v xml:space="preserve">    People with this variant have one copy of the [A70822908G](https://www.ncbi.nlm.nih.gov/projects/SNP/snp_ref.cgi?rs=7038646) variant. This substitution of a single nucleotide is known as a missense mutation.</v>
      </c>
    </row>
    <row r="840" spans="1:3" x14ac:dyDescent="0.25">
      <c r="A840" s="85" t="s">
        <v>42</v>
      </c>
      <c r="B840" s="82">
        <f t="shared" si="53"/>
        <v>44.8</v>
      </c>
    </row>
    <row r="841" spans="1:3" x14ac:dyDescent="0.25">
      <c r="A841" s="86"/>
      <c r="C841" s="84" t="s">
        <v>668</v>
      </c>
    </row>
    <row r="842" spans="1:3" x14ac:dyDescent="0.25">
      <c r="A842" s="85"/>
    </row>
    <row r="843" spans="1:3" x14ac:dyDescent="0.25">
      <c r="A843" s="85"/>
      <c r="C843" s="84" t="str">
        <f>CONCATENATE("    ",B839)</f>
        <v xml:space="preserve">    # Moderate Risk
    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
    # What should I do about this?
    [Anti-CD20 intervention](https://www.ncbi.nlm.nih.gov/pubmed/27834303) may help CFS patients, and has shown to increase muscarinic antibody positivity and reduced symptoms.</v>
      </c>
    </row>
    <row r="844" spans="1:3" x14ac:dyDescent="0.25">
      <c r="A844" s="85"/>
    </row>
    <row r="845" spans="1:3" x14ac:dyDescent="0.25">
      <c r="A845" s="85"/>
      <c r="C845" s="84" t="s">
        <v>669</v>
      </c>
    </row>
    <row r="846" spans="1:3" x14ac:dyDescent="0.25">
      <c r="A846" s="86"/>
    </row>
    <row r="847" spans="1:3" x14ac:dyDescent="0.25">
      <c r="A847" s="86"/>
      <c r="C847" s="84" t="str">
        <f>CONCATENATE( "    &lt;piechart percentage=",B840," /&gt;")</f>
        <v xml:space="preserve">    &lt;piechart percentage=44.8 /&gt;</v>
      </c>
    </row>
    <row r="848" spans="1:3" x14ac:dyDescent="0.25">
      <c r="A848" s="86"/>
      <c r="C848" s="84" t="str">
        <f>"  &lt;/Genotype&gt;"</f>
        <v xml:space="preserve">  &lt;/Genotype&gt;</v>
      </c>
    </row>
    <row r="849" spans="1:3" x14ac:dyDescent="0.25">
      <c r="A849" s="86" t="s">
        <v>43</v>
      </c>
      <c r="B849" s="79" t="str">
        <f>Y20</f>
        <v>People with this variant have two copies of the [A70822908G](https://www.ncbi.nlm.nih.gov/projects/SNP/snp_ref.cgi?rs=7038646) variant. This substitution of a single nucleotide is known as a missense mutation.</v>
      </c>
      <c r="C849" s="84" t="str">
        <f>CONCATENATE("  &lt;Genotype hgvs=",CHAR(34),B835,B836,";",B836,CHAR(34)," name=",CHAR(34),B124,CHAR(34),"&gt; ")</f>
        <v xml:space="preserve">  &lt;Genotype hgvs="NC_000009.12:g.[70822908A&gt;G];[70822908A&gt;G]" name="A70822908G"&gt; </v>
      </c>
    </row>
    <row r="850" spans="1:3" x14ac:dyDescent="0.25">
      <c r="A850" s="85" t="s">
        <v>44</v>
      </c>
      <c r="B850" s="79" t="str">
        <f t="shared" ref="B850:B851" si="54">Y21</f>
        <v>This variant is not associated with increased risk.</v>
      </c>
      <c r="C850" s="84" t="s">
        <v>13</v>
      </c>
    </row>
    <row r="851" spans="1:3" x14ac:dyDescent="0.25">
      <c r="A851" s="85" t="s">
        <v>42</v>
      </c>
      <c r="B851" s="79">
        <f t="shared" si="54"/>
        <v>32.5</v>
      </c>
      <c r="C851" s="84" t="s">
        <v>667</v>
      </c>
    </row>
    <row r="852" spans="1:3" x14ac:dyDescent="0.25">
      <c r="A852" s="85"/>
    </row>
    <row r="853" spans="1:3" x14ac:dyDescent="0.25">
      <c r="A853" s="86"/>
      <c r="C853" s="84" t="str">
        <f>CONCATENATE("    ",B849)</f>
        <v xml:space="preserve">    People with this variant have two copies of the [A70822908G](https://www.ncbi.nlm.nih.gov/projects/SNP/snp_ref.cgi?rs=7038646) variant. This substitution of a single nucleotide is known as a missense mutation.</v>
      </c>
    </row>
    <row r="854" spans="1:3" x14ac:dyDescent="0.25">
      <c r="A854" s="85"/>
    </row>
    <row r="855" spans="1:3" x14ac:dyDescent="0.25">
      <c r="A855" s="85"/>
      <c r="C855" s="84" t="s">
        <v>668</v>
      </c>
    </row>
    <row r="856" spans="1:3" x14ac:dyDescent="0.25">
      <c r="A856" s="85"/>
    </row>
    <row r="857" spans="1:3" x14ac:dyDescent="0.25">
      <c r="A857" s="85"/>
      <c r="C857" s="84" t="str">
        <f>CONCATENATE("    ",B850)</f>
        <v xml:space="preserve">    This variant is not associated with increased risk.</v>
      </c>
    </row>
    <row r="858" spans="1:3" x14ac:dyDescent="0.25">
      <c r="A858" s="85"/>
    </row>
    <row r="859" spans="1:3" x14ac:dyDescent="0.25">
      <c r="A859" s="86"/>
      <c r="C859" s="84" t="s">
        <v>669</v>
      </c>
    </row>
    <row r="860" spans="1:3" x14ac:dyDescent="0.25">
      <c r="A860" s="86"/>
    </row>
    <row r="861" spans="1:3" x14ac:dyDescent="0.25">
      <c r="A861" s="86"/>
      <c r="C861" s="84" t="str">
        <f>CONCATENATE( "    &lt;piechart percentage=",B851," /&gt;")</f>
        <v xml:space="preserve">    &lt;piechart percentage=32.5 /&gt;</v>
      </c>
    </row>
    <row r="862" spans="1:3" x14ac:dyDescent="0.25">
      <c r="A862" s="86"/>
      <c r="C862" s="84" t="str">
        <f>"  &lt;/Genotype&gt;"</f>
        <v xml:space="preserve">  &lt;/Genotype&gt;</v>
      </c>
    </row>
    <row r="863" spans="1:3" x14ac:dyDescent="0.25">
      <c r="A863" s="86" t="s">
        <v>45</v>
      </c>
      <c r="B863" s="79" t="str">
        <f>Y23</f>
        <v>Your TRPM3 gene has no variants. A normal gene is referred to as a "wild-type" gene.</v>
      </c>
      <c r="C863" s="84" t="str">
        <f>CONCATENATE("  &lt;Genotype hgvs=",CHAR(34),B835,B837,";",B837,CHAR(34)," name=",CHAR(34),B124,CHAR(34),"&gt; ")</f>
        <v xml:space="preserve">  &lt;Genotype hgvs="NC_000009.12:g.[70822908=];[70822908=]" name="A70822908G"&gt; </v>
      </c>
    </row>
    <row r="864" spans="1:3" x14ac:dyDescent="0.25">
      <c r="A864" s="85" t="s">
        <v>46</v>
      </c>
      <c r="B864" s="79" t="str">
        <f t="shared" ref="B864:B865" si="55">Y24</f>
        <v>This variant is not associated with increased risk.</v>
      </c>
      <c r="C864" s="84" t="s">
        <v>13</v>
      </c>
    </row>
    <row r="865" spans="1:3" x14ac:dyDescent="0.25">
      <c r="A865" s="85" t="s">
        <v>42</v>
      </c>
      <c r="B865" s="79">
        <f t="shared" si="55"/>
        <v>22.7</v>
      </c>
      <c r="C865" s="84" t="s">
        <v>667</v>
      </c>
    </row>
    <row r="866" spans="1:3" x14ac:dyDescent="0.25">
      <c r="A866" s="86"/>
    </row>
    <row r="867" spans="1:3" x14ac:dyDescent="0.25">
      <c r="A867" s="85"/>
      <c r="C867" s="84" t="str">
        <f>CONCATENATE("    ",B863)</f>
        <v xml:space="preserve">    Your TRPM3 gene has no variants. A normal gene is referred to as a "wild-type" gene.</v>
      </c>
    </row>
    <row r="868" spans="1:3" x14ac:dyDescent="0.25">
      <c r="A868" s="85"/>
    </row>
    <row r="869" spans="1:3" x14ac:dyDescent="0.25">
      <c r="A869" s="86"/>
      <c r="C869" s="84" t="s">
        <v>669</v>
      </c>
    </row>
    <row r="870" spans="1:3" x14ac:dyDescent="0.25">
      <c r="A870" s="86"/>
    </row>
    <row r="871" spans="1:3" x14ac:dyDescent="0.25">
      <c r="A871" s="86"/>
      <c r="C871" s="84" t="str">
        <f>CONCATENATE( "    &lt;piechart percentage=",B865," /&gt;")</f>
        <v xml:space="preserve">    &lt;piechart percentage=22.7 /&gt;</v>
      </c>
    </row>
    <row r="872" spans="1:3" x14ac:dyDescent="0.25">
      <c r="A872" s="86"/>
      <c r="C872" s="84" t="str">
        <f>"  &lt;/Genotype&gt;"</f>
        <v xml:space="preserve">  &lt;/Genotype&gt;</v>
      </c>
    </row>
    <row r="873" spans="1:3" x14ac:dyDescent="0.25">
      <c r="A873" s="86"/>
      <c r="C873" s="84" t="str">
        <f>C128</f>
        <v>&lt;# C37T #&gt;</v>
      </c>
    </row>
    <row r="874" spans="1:3" x14ac:dyDescent="0.25">
      <c r="A874" s="86" t="s">
        <v>35</v>
      </c>
      <c r="B874" s="82" t="str">
        <f>Z14</f>
        <v>NC_000009.12:g.</v>
      </c>
      <c r="C874" s="84" t="str">
        <f>CONCATENATE("  &lt;Genotype hgvs=",CHAR(34),B874,B875,";",B876,CHAR(34)," name=",CHAR(34),B130,CHAR(34),"&gt; ")</f>
        <v xml:space="preserve">  &lt;Genotype hgvs="NC_000009.12:g.[70810048G&gt;A];[70810048=]" name="C37T"&gt; </v>
      </c>
    </row>
    <row r="875" spans="1:3" x14ac:dyDescent="0.25">
      <c r="A875" s="86" t="s">
        <v>36</v>
      </c>
      <c r="B875" s="82" t="str">
        <f t="shared" ref="B875:B879" si="56">Z15</f>
        <v>[70810048G&gt;A]</v>
      </c>
    </row>
    <row r="876" spans="1:3" x14ac:dyDescent="0.25">
      <c r="A876" s="86" t="s">
        <v>27</v>
      </c>
      <c r="B876" s="82" t="str">
        <f t="shared" si="56"/>
        <v>[70810048=]</v>
      </c>
      <c r="C876" s="84" t="s">
        <v>667</v>
      </c>
    </row>
    <row r="877" spans="1:3" x14ac:dyDescent="0.25">
      <c r="A877" s="86" t="s">
        <v>40</v>
      </c>
      <c r="B877" s="82" t="str">
        <f t="shared" si="56"/>
        <v>People with this variant have one copy of the [C37T](https://www.ncbi.nlm.nih.gov/clinvar/variation/218881/) variant. This substitution of a single nucleotide is known as a missense mutation.</v>
      </c>
      <c r="C877" s="84" t="s">
        <v>13</v>
      </c>
    </row>
    <row r="878" spans="1:3" x14ac:dyDescent="0.25">
      <c r="A878" s="85" t="s">
        <v>41</v>
      </c>
      <c r="B878" s="82" t="str">
        <f t="shared" si="56"/>
        <v># High Risk
    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
    # What should I do about this?
    Symptoms may improve after removal of cataracts, and should be monitored carefully to prevent further lens and iris adhesion due to [incorrect surgery](https://www.ncbi.nlm.nih.gov/pubmed/19246951).</v>
      </c>
      <c r="C878" s="84" t="str">
        <f>CONCATENATE("    ",B877)</f>
        <v xml:space="preserve">    People with this variant have one copy of the [C37T](https://www.ncbi.nlm.nih.gov/clinvar/variation/218881/) variant. This substitution of a single nucleotide is known as a missense mutation.</v>
      </c>
    </row>
    <row r="879" spans="1:3" x14ac:dyDescent="0.25">
      <c r="A879" s="85" t="s">
        <v>42</v>
      </c>
      <c r="B879" s="82">
        <f t="shared" si="56"/>
        <v>0.01</v>
      </c>
    </row>
    <row r="880" spans="1:3" x14ac:dyDescent="0.25">
      <c r="A880" s="86"/>
      <c r="C880" s="84" t="s">
        <v>668</v>
      </c>
    </row>
    <row r="881" spans="1:3" x14ac:dyDescent="0.25">
      <c r="A881" s="85"/>
    </row>
    <row r="882" spans="1:3" x14ac:dyDescent="0.25">
      <c r="A882" s="85"/>
      <c r="C882" s="84" t="str">
        <f>CONCATENATE("    ",B878)</f>
        <v xml:space="preserve">    # High Risk
    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
    # What should I do about this?
    Symptoms may improve after removal of cataracts, and should be monitored carefully to prevent further lens and iris adhesion due to [incorrect surgery](https://www.ncbi.nlm.nih.gov/pubmed/19246951).</v>
      </c>
    </row>
    <row r="883" spans="1:3" x14ac:dyDescent="0.25">
      <c r="A883" s="85"/>
    </row>
    <row r="884" spans="1:3" x14ac:dyDescent="0.25">
      <c r="A884" s="85"/>
      <c r="C884" s="84" t="s">
        <v>669</v>
      </c>
    </row>
    <row r="885" spans="1:3" x14ac:dyDescent="0.25">
      <c r="A885" s="86"/>
    </row>
    <row r="886" spans="1:3" x14ac:dyDescent="0.25">
      <c r="A886" s="86"/>
      <c r="C886" s="84" t="str">
        <f>CONCATENATE( "    &lt;piechart percentage=",B879," /&gt;")</f>
        <v xml:space="preserve">    &lt;piechart percentage=0.01 /&gt;</v>
      </c>
    </row>
    <row r="887" spans="1:3" x14ac:dyDescent="0.25">
      <c r="A887" s="86"/>
      <c r="C887" s="84" t="str">
        <f>"  &lt;/Genotype&gt;"</f>
        <v xml:space="preserve">  &lt;/Genotype&gt;</v>
      </c>
    </row>
    <row r="888" spans="1:3" x14ac:dyDescent="0.25">
      <c r="A888" s="86" t="s">
        <v>43</v>
      </c>
      <c r="B888" s="79" t="str">
        <f>Z20</f>
        <v>People with this variant have two copies of the [C37T](https://www.ncbi.nlm.nih.gov/clinvar/variation/218881/) variant. This substitution of a single nucleotide is known as a missense mutation.</v>
      </c>
      <c r="C888" s="84" t="str">
        <f>CONCATENATE("  &lt;Genotype hgvs=",CHAR(34),B874,B875,";",B875,CHAR(34)," name=",CHAR(34),B130,CHAR(34),"&gt; ")</f>
        <v xml:space="preserve">  &lt;Genotype hgvs="NC_000009.12:g.[70810048G&gt;A];[70810048G&gt;A]" name="C37T"&gt; </v>
      </c>
    </row>
    <row r="889" spans="1:3" x14ac:dyDescent="0.25">
      <c r="A889" s="85" t="s">
        <v>44</v>
      </c>
      <c r="B889" s="79" t="str">
        <f t="shared" ref="B889:B890" si="57">Z21</f>
        <v>This variant is not associated with increased risk.</v>
      </c>
      <c r="C889" s="84" t="s">
        <v>13</v>
      </c>
    </row>
    <row r="890" spans="1:3" x14ac:dyDescent="0.25">
      <c r="A890" s="85" t="s">
        <v>42</v>
      </c>
      <c r="B890" s="79">
        <f t="shared" si="57"/>
        <v>0.01</v>
      </c>
      <c r="C890" s="84" t="s">
        <v>667</v>
      </c>
    </row>
    <row r="891" spans="1:3" x14ac:dyDescent="0.25">
      <c r="A891" s="85"/>
    </row>
    <row r="892" spans="1:3" x14ac:dyDescent="0.25">
      <c r="A892" s="86"/>
      <c r="C892" s="84" t="str">
        <f>CONCATENATE("    ",B888)</f>
        <v xml:space="preserve">    People with this variant have two copies of the [C37T](https://www.ncbi.nlm.nih.gov/clinvar/variation/218881/) variant. This substitution of a single nucleotide is known as a missense mutation.</v>
      </c>
    </row>
    <row r="893" spans="1:3" x14ac:dyDescent="0.25">
      <c r="A893" s="85"/>
    </row>
    <row r="894" spans="1:3" x14ac:dyDescent="0.25">
      <c r="A894" s="85"/>
      <c r="C894" s="84" t="s">
        <v>668</v>
      </c>
    </row>
    <row r="895" spans="1:3" x14ac:dyDescent="0.25">
      <c r="A895" s="85"/>
    </row>
    <row r="896" spans="1:3" x14ac:dyDescent="0.25">
      <c r="A896" s="85"/>
      <c r="C896" s="84" t="str">
        <f>CONCATENATE("    ",B889)</f>
        <v xml:space="preserve">    This variant is not associated with increased risk.</v>
      </c>
    </row>
    <row r="897" spans="1:3" x14ac:dyDescent="0.25">
      <c r="A897" s="85"/>
    </row>
    <row r="898" spans="1:3" x14ac:dyDescent="0.25">
      <c r="A898" s="86"/>
      <c r="C898" s="84" t="s">
        <v>669</v>
      </c>
    </row>
    <row r="899" spans="1:3" x14ac:dyDescent="0.25">
      <c r="A899" s="86"/>
    </row>
    <row r="900" spans="1:3" x14ac:dyDescent="0.25">
      <c r="A900" s="86"/>
      <c r="C900" s="84" t="str">
        <f>CONCATENATE( "    &lt;piechart percentage=",B890," /&gt;")</f>
        <v xml:space="preserve">    &lt;piechart percentage=0.01 /&gt;</v>
      </c>
    </row>
    <row r="901" spans="1:3" x14ac:dyDescent="0.25">
      <c r="A901" s="86"/>
      <c r="C901" s="84" t="str">
        <f>"  &lt;/Genotype&gt;"</f>
        <v xml:space="preserve">  &lt;/Genotype&gt;</v>
      </c>
    </row>
    <row r="902" spans="1:3" x14ac:dyDescent="0.25">
      <c r="A902" s="86" t="s">
        <v>45</v>
      </c>
      <c r="B902" s="79" t="str">
        <f>Z23</f>
        <v>Your TRPM3 gene has no variants. A normal gene is referred to as a "wild-type" gene.</v>
      </c>
      <c r="C902" s="84" t="str">
        <f>CONCATENATE("  &lt;Genotype hgvs=",CHAR(34),B874,B876,";",B876,CHAR(34)," name=",CHAR(34),B130,CHAR(34),"&gt; ")</f>
        <v xml:space="preserve">  &lt;Genotype hgvs="NC_000009.12:g.[70810048=];[70810048=]" name="C37T"&gt; </v>
      </c>
    </row>
    <row r="903" spans="1:3" x14ac:dyDescent="0.25">
      <c r="A903" s="85" t="s">
        <v>46</v>
      </c>
      <c r="B903" s="79" t="str">
        <f t="shared" ref="B903:B904" si="58">Z24</f>
        <v>This variant is not associated with increased risk.</v>
      </c>
      <c r="C903" s="84" t="s">
        <v>13</v>
      </c>
    </row>
    <row r="904" spans="1:3" x14ac:dyDescent="0.25">
      <c r="A904" s="85" t="s">
        <v>42</v>
      </c>
      <c r="B904" s="79">
        <f t="shared" si="58"/>
        <v>100</v>
      </c>
      <c r="C904" s="84" t="s">
        <v>667</v>
      </c>
    </row>
    <row r="905" spans="1:3" x14ac:dyDescent="0.25">
      <c r="A905" s="86"/>
    </row>
    <row r="906" spans="1:3" x14ac:dyDescent="0.25">
      <c r="A906" s="85"/>
      <c r="C906" s="84" t="str">
        <f>CONCATENATE("    ",B902)</f>
        <v xml:space="preserve">    Your TRPM3 gene has no variants. A normal gene is referred to as a "wild-type" gene.</v>
      </c>
    </row>
    <row r="907" spans="1:3" x14ac:dyDescent="0.25">
      <c r="A907" s="85"/>
    </row>
    <row r="908" spans="1:3" x14ac:dyDescent="0.25">
      <c r="A908" s="86"/>
      <c r="C908" s="84" t="s">
        <v>669</v>
      </c>
    </row>
    <row r="909" spans="1:3" x14ac:dyDescent="0.25">
      <c r="A909" s="86"/>
    </row>
    <row r="910" spans="1:3" x14ac:dyDescent="0.25">
      <c r="A910" s="86"/>
      <c r="C910" s="84" t="str">
        <f>CONCATENATE( "    &lt;piechart percentage=",B904," /&gt;")</f>
        <v xml:space="preserve">    &lt;piechart percentage=100 /&gt;</v>
      </c>
    </row>
    <row r="911" spans="1:3" x14ac:dyDescent="0.25">
      <c r="A911" s="86"/>
      <c r="C911" s="84" t="str">
        <f>"  &lt;/Genotype&gt;"</f>
        <v xml:space="preserve">  &lt;/Genotype&gt;</v>
      </c>
    </row>
    <row r="912" spans="1:3" x14ac:dyDescent="0.25">
      <c r="A912" s="86"/>
      <c r="C912" s="84" t="s">
        <v>671</v>
      </c>
    </row>
    <row r="913" spans="1:3" x14ac:dyDescent="0.25">
      <c r="A913" s="86" t="s">
        <v>47</v>
      </c>
      <c r="B913" s="79" t="str">
        <f>CONCATENATE("Your ",B14," gene has an unknown variant.")</f>
        <v>Your TRPM3 gene has an unknown variant.</v>
      </c>
      <c r="C913" s="84" t="str">
        <f>CONCATENATE("  &lt;Genotype hgvs=",CHAR(34),"unknown",CHAR(34),"&gt; ")</f>
        <v xml:space="preserve">  &lt;Genotype hgvs="unknown"&gt; </v>
      </c>
    </row>
    <row r="914" spans="1:3" x14ac:dyDescent="0.25">
      <c r="A914" s="85" t="s">
        <v>47</v>
      </c>
      <c r="B914" s="79" t="s">
        <v>149</v>
      </c>
      <c r="C914" s="84" t="s">
        <v>13</v>
      </c>
    </row>
    <row r="915" spans="1:3" x14ac:dyDescent="0.25">
      <c r="A915" s="85" t="s">
        <v>42</v>
      </c>
      <c r="C915" s="84" t="s">
        <v>667</v>
      </c>
    </row>
    <row r="916" spans="1:3" x14ac:dyDescent="0.25">
      <c r="A916" s="85"/>
    </row>
    <row r="917" spans="1:3" x14ac:dyDescent="0.25">
      <c r="A917" s="85"/>
      <c r="C917" s="84" t="str">
        <f>CONCATENATE("    ",B913)</f>
        <v xml:space="preserve">    Your TRPM3 gene has an unknown variant.</v>
      </c>
    </row>
    <row r="918" spans="1:3" x14ac:dyDescent="0.25">
      <c r="A918" s="85"/>
    </row>
    <row r="919" spans="1:3" x14ac:dyDescent="0.25">
      <c r="A919" s="86"/>
      <c r="C919" s="84" t="s">
        <v>669</v>
      </c>
    </row>
    <row r="920" spans="1:3" x14ac:dyDescent="0.25">
      <c r="A920" s="86"/>
    </row>
    <row r="921" spans="1:3" x14ac:dyDescent="0.25">
      <c r="A921" s="86"/>
      <c r="C921" s="84" t="str">
        <f>CONCATENATE( "    &lt;piechart percentage=",B915," /&gt;")</f>
        <v xml:space="preserve">    &lt;piechart percentage= /&gt;</v>
      </c>
    </row>
    <row r="922" spans="1:3" x14ac:dyDescent="0.25">
      <c r="A922" s="86"/>
      <c r="C922" s="84" t="str">
        <f>"  &lt;/Genotype&gt;"</f>
        <v xml:space="preserve">  &lt;/Genotype&gt;</v>
      </c>
    </row>
    <row r="923" spans="1:3" x14ac:dyDescent="0.25">
      <c r="A923" s="86"/>
      <c r="C923" s="84" t="s">
        <v>672</v>
      </c>
    </row>
    <row r="924" spans="1:3" x14ac:dyDescent="0.25">
      <c r="A924" s="86" t="s">
        <v>45</v>
      </c>
      <c r="B924" s="79" t="str">
        <f>CONCATENATE("Your ",B14," gene has no variants. A normal gene is referred to as a ",CHAR(34),"wild-type",CHAR(34)," gene.")</f>
        <v>Your TRPM3 gene has no variants. A normal gene is referred to as a "wild-type" gene.</v>
      </c>
      <c r="C924" s="84" t="str">
        <f>CONCATENATE("  &lt;Genotype hgvs=",CHAR(34),"wildtype",CHAR(34),"&gt;")</f>
        <v xml:space="preserve">  &lt;Genotype hgvs="wildtype"&gt;</v>
      </c>
    </row>
    <row r="925" spans="1:3" x14ac:dyDescent="0.25">
      <c r="A925" s="85" t="s">
        <v>46</v>
      </c>
      <c r="B925" s="79" t="s">
        <v>217</v>
      </c>
      <c r="C925" s="84" t="s">
        <v>13</v>
      </c>
    </row>
    <row r="926" spans="1:3" x14ac:dyDescent="0.25">
      <c r="A926" s="85" t="s">
        <v>42</v>
      </c>
      <c r="C926" s="84" t="s">
        <v>667</v>
      </c>
    </row>
    <row r="927" spans="1:3" x14ac:dyDescent="0.25">
      <c r="A927" s="85"/>
    </row>
    <row r="928" spans="1:3" x14ac:dyDescent="0.25">
      <c r="A928" s="85"/>
      <c r="C928" s="84" t="str">
        <f>CONCATENATE("    ",B924)</f>
        <v xml:space="preserve">    Your TRPM3 gene has no variants. A normal gene is referred to as a "wild-type" gene.</v>
      </c>
    </row>
    <row r="929" spans="1:3" x14ac:dyDescent="0.25">
      <c r="A929" s="85"/>
    </row>
    <row r="930" spans="1:3" x14ac:dyDescent="0.25">
      <c r="A930" s="85"/>
      <c r="C930" s="84" t="s">
        <v>669</v>
      </c>
    </row>
    <row r="931" spans="1:3" x14ac:dyDescent="0.25">
      <c r="A931" s="86"/>
    </row>
    <row r="932" spans="1:3" x14ac:dyDescent="0.25">
      <c r="A932" s="85"/>
      <c r="C932" s="84" t="str">
        <f>CONCATENATE( "    &lt;piechart percentage=",B926," /&gt;")</f>
        <v xml:space="preserve">    &lt;piechart percentage= /&gt;</v>
      </c>
    </row>
    <row r="933" spans="1:3" x14ac:dyDescent="0.25">
      <c r="A933" s="85"/>
      <c r="C933" s="84" t="str">
        <f>"  &lt;/Genotype&gt;"</f>
        <v xml:space="preserve">  &lt;/Genotype&gt;</v>
      </c>
    </row>
    <row r="934" spans="1:3" x14ac:dyDescent="0.25">
      <c r="A934" s="85"/>
      <c r="C934" s="84" t="str">
        <f>"&lt;/GeneAnalysis&gt;"</f>
        <v>&lt;/GeneAnalysis&gt;</v>
      </c>
    </row>
    <row r="935" spans="1:3" s="88" customFormat="1" x14ac:dyDescent="0.25">
      <c r="B935" s="81"/>
    </row>
    <row r="936" spans="1:3" x14ac:dyDescent="0.25">
      <c r="A936" s="84" t="s">
        <v>927</v>
      </c>
      <c r="B936" s="79" t="s">
        <v>946</v>
      </c>
      <c r="C936" s="84" t="str">
        <f>CONCATENATE("&lt;# ",A936," ",B936," #&gt;")</f>
        <v>&lt;# symptoms  vision problems; pain; chills and night sweats; multiple chemical sensitivity/allergies; inflamation; #&gt;</v>
      </c>
    </row>
    <row r="938" spans="1:3" x14ac:dyDescent="0.25">
      <c r="B938" s="79" t="s">
        <v>947</v>
      </c>
      <c r="C938" s="84" t="str">
        <f>CONCATENATE("&lt;symptoms ",B938," /&gt;")</f>
        <v>&lt;symptoms D014786 D010146 D023341 D018777 D007249 /&gt;</v>
      </c>
    </row>
    <row r="940" spans="1:3" x14ac:dyDescent="0.25">
      <c r="A940" s="84" t="s">
        <v>928</v>
      </c>
      <c r="B940" s="79" t="s">
        <v>948</v>
      </c>
      <c r="C940" s="84" t="str">
        <f>CONCATENATE("&lt;# ",A940," ",B940," #&gt;")</f>
        <v>&lt;# Tissue List brain; Kidney; #&gt;</v>
      </c>
    </row>
    <row r="942" spans="1:3" x14ac:dyDescent="0.25">
      <c r="B942" s="79" t="s">
        <v>953</v>
      </c>
      <c r="C942" s="84" t="str">
        <f>CONCATENATE("&lt;TissueList ",B942," /&gt;")</f>
        <v>&lt;TissueList D005837 D004703 /&gt;</v>
      </c>
    </row>
    <row r="944" spans="1:3" x14ac:dyDescent="0.25">
      <c r="A944" s="84" t="s">
        <v>931</v>
      </c>
      <c r="B944" s="79" t="s">
        <v>951</v>
      </c>
      <c r="C944" s="84" t="str">
        <f>CONCATENATE("&lt;# ",A944," ",B944," #&gt;")</f>
        <v>&lt;# Pathways ion transport, ion channel gating, Calcium Channels; Body Temperature Regulation; #&gt;</v>
      </c>
    </row>
    <row r="946" spans="1:3" x14ac:dyDescent="0.25">
      <c r="B946" s="79" t="s">
        <v>952</v>
      </c>
      <c r="C946" s="84" t="str">
        <f>CONCATENATE("&lt;Pathways ",B946," /&gt;")</f>
        <v>&lt;Pathways D017136 D015640 D015220 D001833 /&gt;</v>
      </c>
    </row>
    <row r="948" spans="1:3" x14ac:dyDescent="0.25">
      <c r="A948" s="84" t="s">
        <v>934</v>
      </c>
      <c r="B948" s="84" t="s">
        <v>949</v>
      </c>
      <c r="C948" s="84" t="str">
        <f>CONCATENATE("&lt;# ",A948," ",B948," #&gt;")</f>
        <v>&lt;# Diseases disease pain pain, chronic pain neurodegenerative disorder cataracts D002386 glaucoma D005901 arthritis D001168 arthritis, rheumatoid arthritis D001172 diabetes D003920 ME/CFS D015673 Disease susceptibility - increased susceptibility to viral, bacterial, and parasitical infections D004198 disease, Genetic Predisposition to Disease D020022 homeostasis; inflammation; pain; pain, chronic pain; overactive bladder; COPD; cardiac hypertrophy; alzheimers; cancer; pain, neuropathy; skin diseases; RETINAL DYSTROPHY AND IRIS COLOBOMA WITH OR WITHOUT CONGENITAL CATARACT; RDICC; #&gt;</v>
      </c>
    </row>
    <row r="950" spans="1:3" x14ac:dyDescent="0.25">
      <c r="B950" s="84" t="s">
        <v>950</v>
      </c>
      <c r="C950" s="84" t="str">
        <f>CONCATENATE("&lt;diseases ",B950," /&gt;")</f>
        <v>&lt;diseases D010146 D059350 D019636 D002386 D005901 D001168 D001172 D003920 D015673 D004198 D020022 D006706 D007249 D010146 D059350 D053201 D029424 D006332 D000544 D009369 D010523 D012871 D058499 /&gt;</v>
      </c>
    </row>
    <row r="1621" spans="3:3" x14ac:dyDescent="0.25">
      <c r="C1621" s="84" t="str">
        <f>CONCATENATE("    This variant is a change at a specific point in the ",B1612," gene from ",B1621," to ",B1622," resulting in incorrect ",B1615,"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27" spans="3:3" x14ac:dyDescent="0.25">
      <c r="C1627" s="84" t="str">
        <f>CONCATENATE("    This variant is a change at a specific point in the ",B1612," gene from ",B1627," to ",B1628," resulting in incorrect ",B1615,"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57" spans="3:3" x14ac:dyDescent="0.25">
      <c r="C1757" s="84" t="str">
        <f>CONCATENATE("    This variant is a change at a specific point in the ",B1748," gene from ",B1757," to ",B1758," resulting in incorrect ",B1751,"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63" spans="3:3" x14ac:dyDescent="0.25">
      <c r="C1763" s="84" t="str">
        <f>CONCATENATE("    This variant is a change at a specific point in the ",B1748," gene from ",B1763," to ",B1764," resulting in incorrect ",B1751,"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65" spans="3:3" x14ac:dyDescent="0.25">
      <c r="C2165" s="84" t="str">
        <f>CONCATENATE("    This variant is a change at a specific point in the ",B2156," gene from ",B2165," to ",B2166," resulting in incorrect ",B2159,"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71" spans="3:3" x14ac:dyDescent="0.25">
      <c r="C2171" s="84" t="str">
        <f>CONCATENATE("    This variant is a change at a specific point in the ",B2156," gene from ",B2171," to ",B2172," resulting in incorrect ",B2159,"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01" spans="3:3" x14ac:dyDescent="0.25">
      <c r="C2301" s="84" t="str">
        <f>CONCATENATE("    This variant is a change at a specific point in the ",B2292," gene from ",B2301," to ",B2302," resulting in incorrect ",B2295,"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07" spans="3:3" x14ac:dyDescent="0.25">
      <c r="C2307" s="84" t="str">
        <f>CONCATENATE("    This variant is a change at a specific point in the ",B2292," gene from ",B2307," to ",B2308," resulting in incorrect ",B2295,"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37" spans="3:3" x14ac:dyDescent="0.25">
      <c r="C2437" s="84" t="str">
        <f>CONCATENATE("    This variant is a change at a specific point in the ",B2428," gene from ",B2437," to ",B2438," resulting in incorrect ",B2431,"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43" spans="3:3" x14ac:dyDescent="0.25">
      <c r="C2443" s="84" t="str">
        <f>CONCATENATE("    This variant is a change at a specific point in the ",B2428," gene from ",B2443," to ",B2444," resulting in incorrect ",B2431,"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73" spans="3:3" x14ac:dyDescent="0.25">
      <c r="C2573" s="84" t="str">
        <f>CONCATENATE("    This variant is a change at a specific point in the ",B2564," gene from ",B2573," to ",B2574," resulting in incorrect ",B2567,"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79" spans="3:3" x14ac:dyDescent="0.25">
      <c r="C2579" s="84" t="str">
        <f>CONCATENATE("    This variant is a change at a specific point in the ",B2564," gene from ",B2579," to ",B2580," resulting in incorrect ",B2567,"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09" spans="3:3" x14ac:dyDescent="0.25">
      <c r="C2709" s="84" t="str">
        <f>CONCATENATE("    This variant is a change at a specific point in the ",B2700," gene from ",B2709," to ",B2710," resulting in incorrect ",B2703,"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15" spans="3:3" x14ac:dyDescent="0.25">
      <c r="C2715" s="84" t="str">
        <f>CONCATENATE("    This variant is a change at a specific point in the ",B2700," gene from ",B2715," to ",B2716," resulting in incorrect ",B2703,"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45" spans="3:3" x14ac:dyDescent="0.25">
      <c r="C2845" s="84" t="str">
        <f>CONCATENATE("    This variant is a change at a specific point in the ",B2836," gene from ",B2845," to ",B2846," resulting in incorrect ",B2839,"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51" spans="3:3" x14ac:dyDescent="0.25">
      <c r="C2851" s="84" t="str">
        <f>CONCATENATE("    This variant is a change at a specific point in the ",B2836," gene from ",B2851," to ",B2852," resulting in incorrect ",B2839,"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81" spans="3:3" x14ac:dyDescent="0.25">
      <c r="C2981" s="84" t="str">
        <f>CONCATENATE("    This variant is a change at a specific point in the ",B2972," gene from ",B2981," to ",B2982," resulting in incorrect ",B2975,"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87" spans="3:3" x14ac:dyDescent="0.25">
      <c r="C2987" s="84" t="str">
        <f>CONCATENATE("    This variant is a change at a specific point in the ",B2972," gene from ",B2987," to ",B2988," resulting in incorrect ",B2975,"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117" spans="3:3" x14ac:dyDescent="0.25">
      <c r="C3117" s="84" t="str">
        <f>CONCATENATE("    This variant is a change at a specific point in the ",B3108," gene from ",B3117," to ",B3118," resulting in incorrect ",B3111,"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123" spans="3:3" x14ac:dyDescent="0.25">
      <c r="C3123" s="84" t="str">
        <f>CONCATENATE("    This variant is a change at a specific point in the ",B3108," gene from ",B3123," to ",B3124," resulting in incorrect ",B3111,"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7362-6ADC-400B-8B67-F58E9066C62A}">
  <dimension ref="A1:AJ2361"/>
  <sheetViews>
    <sheetView topLeftCell="A13" workbookViewId="0">
      <selection activeCell="B14" sqref="B14"/>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3.14062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D1" s="79"/>
      <c r="H1" s="96"/>
      <c r="I1" s="100"/>
      <c r="J1" s="96"/>
      <c r="K1" s="96"/>
      <c r="L1" s="96"/>
      <c r="Y1" s="93"/>
      <c r="AC1" s="93"/>
      <c r="AF1" s="92"/>
      <c r="AG1" s="92"/>
      <c r="AJ1" s="92"/>
    </row>
    <row r="2" spans="1:36" x14ac:dyDescent="0.25">
      <c r="A2" s="85" t="s">
        <v>939</v>
      </c>
      <c r="B2" s="79" t="s">
        <v>900</v>
      </c>
      <c r="C2" s="84" t="str">
        <f>CONCATENATE("&lt;",A2," ",B2," /&gt;")</f>
        <v>&lt;Gene_Name CHRNB4 /&gt;</v>
      </c>
      <c r="D2" s="79"/>
      <c r="H2" s="96"/>
      <c r="I2" s="100"/>
      <c r="J2" s="96"/>
      <c r="K2" s="96"/>
      <c r="L2" s="96"/>
      <c r="Y2" s="93"/>
      <c r="AC2" s="93"/>
      <c r="AF2" s="92"/>
      <c r="AG2" s="92"/>
      <c r="AJ2" s="92"/>
    </row>
    <row r="3" spans="1:36" x14ac:dyDescent="0.25">
      <c r="A3" s="83"/>
      <c r="B3" s="78"/>
      <c r="C3" s="83"/>
      <c r="D3" s="79"/>
      <c r="H3" s="96"/>
      <c r="I3" s="100"/>
      <c r="J3" s="96"/>
      <c r="K3" s="96"/>
      <c r="L3" s="96"/>
      <c r="Y3" s="93"/>
      <c r="AC3" s="93"/>
      <c r="AF3" s="92"/>
      <c r="AG3" s="92"/>
      <c r="AJ3" s="92"/>
    </row>
    <row r="4" spans="1:36" x14ac:dyDescent="0.25">
      <c r="A4" s="85" t="s">
        <v>940</v>
      </c>
      <c r="B4" s="79" t="s">
        <v>941</v>
      </c>
      <c r="C4" s="84" t="str">
        <f>CONCATENATE("&lt;",A4," ",B4," /&gt;")</f>
        <v>&lt;GeneName_full neuronal acetylcholine receptor subunit beta-4 /&gt;</v>
      </c>
      <c r="D4" s="79"/>
      <c r="H4" s="96"/>
      <c r="I4" s="100"/>
      <c r="J4" s="96"/>
      <c r="K4" s="96"/>
      <c r="L4" s="96"/>
      <c r="Y4" s="93"/>
      <c r="AC4" s="93"/>
      <c r="AF4" s="92"/>
      <c r="AG4" s="92"/>
      <c r="AJ4" s="92"/>
    </row>
    <row r="5" spans="1:36" x14ac:dyDescent="0.25">
      <c r="A5" s="85"/>
      <c r="B5" s="78"/>
      <c r="C5" s="83"/>
      <c r="D5" s="79"/>
      <c r="H5" s="96"/>
      <c r="I5" s="100"/>
      <c r="J5" s="96"/>
      <c r="K5" s="96"/>
      <c r="L5" s="96"/>
      <c r="Y5" s="93"/>
      <c r="AC5" s="93"/>
      <c r="AF5" s="92"/>
      <c r="AG5" s="92"/>
      <c r="AJ5" s="92"/>
    </row>
    <row r="6" spans="1:36" x14ac:dyDescent="0.25">
      <c r="B6" s="84"/>
      <c r="C6" s="84" t="str">
        <f>CONCATENATE("# What does the ",B2," gene do?")</f>
        <v># What does the CHRNB4 gene do?</v>
      </c>
      <c r="D6" s="79"/>
      <c r="H6" s="96"/>
      <c r="I6" s="100"/>
      <c r="J6" s="96"/>
      <c r="K6" s="96"/>
      <c r="L6" s="96"/>
      <c r="Y6" s="21"/>
      <c r="Z6" s="21"/>
      <c r="AA6" s="21"/>
      <c r="AC6" s="21"/>
      <c r="AF6" s="92"/>
      <c r="AJ6" s="92"/>
    </row>
    <row r="7" spans="1:36" x14ac:dyDescent="0.25">
      <c r="A7" s="85"/>
      <c r="D7" s="79"/>
      <c r="H7" s="84" t="s">
        <v>886</v>
      </c>
      <c r="I7" s="101" t="s">
        <v>902</v>
      </c>
      <c r="J7" s="84">
        <v>71.400000000000006</v>
      </c>
      <c r="K7" s="84">
        <v>28.6</v>
      </c>
      <c r="L7" s="84">
        <f t="shared" ref="L7:L12" si="0">J7/K7</f>
        <v>2.4965034965034967</v>
      </c>
      <c r="M7" s="84">
        <v>3.57</v>
      </c>
      <c r="Y7" s="21"/>
      <c r="Z7" s="21"/>
      <c r="AA7" s="21"/>
      <c r="AC7" s="21"/>
      <c r="AF7" s="92"/>
      <c r="AJ7" s="92"/>
    </row>
    <row r="8" spans="1:36" x14ac:dyDescent="0.25">
      <c r="A8" s="85" t="s">
        <v>18</v>
      </c>
      <c r="B8" s="79" t="s">
        <v>920</v>
      </c>
      <c r="C8" s="84" t="str">
        <f>B8</f>
        <v>The CHRNB4 ([neuronal acetylcholine receptor subunit beta-4](http://www.uniprot.org/uniprot/P30926)) gene creates a protein that is part of a beta subunit of a nicotinic acetylcholine receptor (nAChR). It operates a [cation channel](https://www.ncbi.nlm.nih.gov/gene/1143) that nicotine binds to, muscle contraction, and synaptic transmission. Variants in CHRNA5 have been linked to an increased risk of [lung cancer](https://www.ncbi.nlm.nih.gov/pubmed/18385738?dopt=Abstract) and [nicotine dependence](https://www.ncbi.nlm.nih.gov/pubmed/19443489). Other variants are associated with [ME/CFS](https://www.ncbi.nlm.nih.gov/pubmed/27099524) due to natural killer cell (NKC) dysfunction.</v>
      </c>
      <c r="H8" s="84" t="s">
        <v>884</v>
      </c>
      <c r="I8" s="101" t="s">
        <v>901</v>
      </c>
      <c r="J8" s="84">
        <v>38</v>
      </c>
      <c r="K8" s="84">
        <v>32</v>
      </c>
      <c r="L8" s="84">
        <f t="shared" si="0"/>
        <v>1.1875</v>
      </c>
      <c r="M8" s="84">
        <v>0.65</v>
      </c>
      <c r="X8" s="91"/>
      <c r="Y8" s="21"/>
      <c r="Z8" s="21"/>
      <c r="AA8" s="21"/>
      <c r="AC8" s="21"/>
    </row>
    <row r="9" spans="1:36" x14ac:dyDescent="0.25">
      <c r="A9" s="85"/>
      <c r="B9" s="80"/>
      <c r="I9" s="47"/>
      <c r="L9" s="84" t="e">
        <f t="shared" si="0"/>
        <v>#DIV/0!</v>
      </c>
      <c r="Y9" s="21"/>
      <c r="Z9" s="21"/>
      <c r="AA9" s="21"/>
      <c r="AC9" s="21"/>
    </row>
    <row r="10" spans="1:36" x14ac:dyDescent="0.25">
      <c r="A10" s="85" t="s">
        <v>19</v>
      </c>
      <c r="B10" s="79">
        <v>15</v>
      </c>
      <c r="C10" s="84" t="str">
        <f>CONCATENATE("This gene is located on chromosome ",B10,". The ",B11," it creates acts in ",B12)</f>
        <v>This gene is located on chromosome 15. The protein it creates acts in the adrenal glands and male testis.</v>
      </c>
      <c r="I10" s="47"/>
      <c r="L10" s="84" t="e">
        <f t="shared" si="0"/>
        <v>#DIV/0!</v>
      </c>
      <c r="Y10" s="21"/>
      <c r="Z10" s="21"/>
      <c r="AA10" s="21"/>
      <c r="AC10" s="21"/>
    </row>
    <row r="11" spans="1:36" x14ac:dyDescent="0.25">
      <c r="A11" s="85" t="s">
        <v>20</v>
      </c>
      <c r="B11" s="79" t="s">
        <v>21</v>
      </c>
      <c r="I11" s="47"/>
      <c r="L11" s="84" t="e">
        <f t="shared" si="0"/>
        <v>#DIV/0!</v>
      </c>
      <c r="Y11" s="93"/>
      <c r="AC11" s="21"/>
    </row>
    <row r="12" spans="1:36" x14ac:dyDescent="0.25">
      <c r="A12" s="85" t="s">
        <v>17</v>
      </c>
      <c r="B12" s="79" t="s">
        <v>917</v>
      </c>
      <c r="I12" s="47"/>
      <c r="L12" s="84" t="e">
        <f t="shared" si="0"/>
        <v>#DIV/0!</v>
      </c>
      <c r="Y12" s="93"/>
      <c r="AC12" s="21"/>
    </row>
    <row r="13" spans="1:36" s="88" customFormat="1" x14ac:dyDescent="0.25">
      <c r="A13" s="87"/>
      <c r="B13" s="81"/>
      <c r="H13" s="88" t="str">
        <f>B22</f>
        <v>C78631645T</v>
      </c>
      <c r="I13" s="88" t="str">
        <f>B28</f>
        <v>G78635922T</v>
      </c>
      <c r="J13" s="88" t="str">
        <f>B34</f>
        <v>A78638168G</v>
      </c>
    </row>
    <row r="14" spans="1:36" x14ac:dyDescent="0.25">
      <c r="A14" s="85" t="s">
        <v>4</v>
      </c>
      <c r="B14" s="79" t="s">
        <v>900</v>
      </c>
      <c r="C14" s="84" t="str">
        <f>CONCATENATE("&lt;GeneAnalysis gene=",CHAR(34),B14,CHAR(34)," interval=",CHAR(34),B15,CHAR(34),"&gt; ")</f>
        <v xml:space="preserve">&lt;GeneAnalysis gene="CHRNB4" interval="NC_000015.10:g.78623282_78655586"&gt; </v>
      </c>
      <c r="H14" s="35" t="s">
        <v>342</v>
      </c>
      <c r="I14" s="35" t="s">
        <v>342</v>
      </c>
      <c r="J14" s="35" t="s">
        <v>342</v>
      </c>
      <c r="K14" s="35"/>
      <c r="M14" s="35"/>
      <c r="N14" s="35"/>
      <c r="O14" s="89"/>
      <c r="P14" s="89"/>
      <c r="Q14" s="89"/>
      <c r="R14" s="89"/>
      <c r="S14" s="89"/>
      <c r="T14" s="89"/>
      <c r="U14" s="89"/>
      <c r="V14" s="89"/>
      <c r="W14" s="89"/>
      <c r="X14" s="89"/>
      <c r="Y14" s="89"/>
      <c r="Z14" s="89"/>
    </row>
    <row r="15" spans="1:36" x14ac:dyDescent="0.25">
      <c r="A15" s="85" t="s">
        <v>23</v>
      </c>
      <c r="B15" s="79" t="s">
        <v>916</v>
      </c>
      <c r="H15" s="79" t="s">
        <v>910</v>
      </c>
      <c r="I15" s="79" t="s">
        <v>912</v>
      </c>
      <c r="J15" s="79" t="s">
        <v>914</v>
      </c>
      <c r="K15" s="79"/>
      <c r="M15" s="79"/>
      <c r="N15" s="79"/>
      <c r="O15" s="79"/>
      <c r="P15" s="79"/>
      <c r="Q15" s="79"/>
      <c r="R15" s="79"/>
      <c r="S15" s="79"/>
      <c r="T15" s="79"/>
      <c r="U15" s="79"/>
      <c r="V15" s="79"/>
      <c r="W15" s="79"/>
      <c r="X15" s="79"/>
      <c r="Y15" s="79"/>
      <c r="Z15" s="79"/>
    </row>
    <row r="16" spans="1:36" x14ac:dyDescent="0.25">
      <c r="A16" s="85" t="s">
        <v>24</v>
      </c>
      <c r="B16" s="79" t="s">
        <v>330</v>
      </c>
      <c r="C16" s="84" t="str">
        <f>CONCATENATE("# What are some common mutations of ",B14,"?")</f>
        <v># What are some common mutations of CHRNB4?</v>
      </c>
      <c r="H16" s="79" t="s">
        <v>911</v>
      </c>
      <c r="I16" s="79" t="s">
        <v>913</v>
      </c>
      <c r="J16" s="79" t="s">
        <v>915</v>
      </c>
      <c r="K16" s="79"/>
      <c r="M16" s="79"/>
      <c r="N16" s="79"/>
      <c r="O16" s="79"/>
      <c r="P16" s="79"/>
      <c r="Q16" s="79"/>
      <c r="R16" s="79"/>
      <c r="S16" s="79"/>
      <c r="T16" s="79"/>
      <c r="U16" s="79"/>
      <c r="V16" s="79"/>
      <c r="W16" s="79"/>
      <c r="X16" s="79"/>
      <c r="Y16" s="79"/>
      <c r="Z16" s="79"/>
    </row>
    <row r="17" spans="1:26" x14ac:dyDescent="0.25">
      <c r="A17" s="85"/>
      <c r="C17" s="84" t="s">
        <v>13</v>
      </c>
      <c r="H17" s="79" t="str">
        <f>CONCATENATE("People with this variant have one copy of the ",B25," variant. This substitution of a single nucleotide is known as a missense mutation.")</f>
        <v>People with this variant have one copy of the [C78631645T](https://www.ncbi.nlm.nih.gov/projects/SNP/snp_ref.cgi?rs=17487223) variant. This substitution of a single nucleotide is known as a missense mutation.</v>
      </c>
      <c r="I17" s="79" t="str">
        <f>CONCATENATE("People with this variant have one copy of the ",B31," variant. This substitution of a single nucleotide is known as a missense mutation.")</f>
        <v>People with this variant have one copy of the [T70795494C](http://journals.sagepub.com/doi/10.4137/III.S25147) variant. This substitution of a single nucleotide is known as a missense mutation.</v>
      </c>
      <c r="J17" s="79" t="str">
        <f>CONCATENATE("People with this variant have one copy of the ",B37," variant. This substitution of a single nucleotide is known as a missense mutation.")</f>
        <v>People with this variant have one copy of the [C70801146T](http://journals.sagepub.com/doi/10.4137/III.S25147) variant. This substitution of a single nucleotide is known as a missense mutation.</v>
      </c>
      <c r="K17" s="79"/>
      <c r="M17" s="79"/>
      <c r="N17" s="79"/>
      <c r="O17" s="79"/>
      <c r="P17" s="79"/>
      <c r="Q17" s="79"/>
      <c r="R17" s="79"/>
      <c r="S17" s="79"/>
      <c r="T17" s="79"/>
      <c r="U17" s="79"/>
      <c r="V17" s="79"/>
      <c r="W17" s="79"/>
      <c r="X17" s="79"/>
      <c r="Y17" s="79"/>
      <c r="Z17" s="79"/>
    </row>
    <row r="18" spans="1:26" x14ac:dyDescent="0.25">
      <c r="C18" s="84" t="str">
        <f>CONCATENATE("There are ",B16," variants in ",B14,": ",B25,", ",B31,", and ",B37,".")</f>
        <v>There are three variants in CHRNB4: [C78631645T](https://www.ncbi.nlm.nih.gov/projects/SNP/snp_ref.cgi?rs=17487223), [T70795494C](http://journals.sagepub.com/doi/10.4137/III.S25147), and [C70801146T](http://journals.sagepub.com/doi/10.4137/III.S25147).</v>
      </c>
      <c r="H18" s="79" t="s">
        <v>942</v>
      </c>
      <c r="I18" s="79" t="s">
        <v>147</v>
      </c>
      <c r="J18" s="79" t="s">
        <v>944</v>
      </c>
      <c r="K18" s="79"/>
      <c r="M18" s="79"/>
      <c r="N18" s="79"/>
      <c r="O18" s="79"/>
      <c r="P18" s="79"/>
      <c r="Q18" s="79"/>
      <c r="R18" s="79"/>
      <c r="S18" s="79"/>
      <c r="T18" s="79"/>
      <c r="U18" s="79"/>
      <c r="V18" s="79"/>
      <c r="W18" s="79"/>
      <c r="X18" s="79"/>
      <c r="Y18" s="79"/>
      <c r="Z18" s="79"/>
    </row>
    <row r="19" spans="1:26" x14ac:dyDescent="0.25">
      <c r="H19" s="79">
        <v>29</v>
      </c>
      <c r="I19" s="79">
        <v>48.5</v>
      </c>
      <c r="J19" s="79">
        <v>44.3</v>
      </c>
      <c r="K19" s="79"/>
      <c r="M19" s="79"/>
      <c r="N19" s="79"/>
      <c r="O19" s="79"/>
      <c r="P19" s="79"/>
      <c r="Q19" s="79"/>
      <c r="R19" s="79"/>
      <c r="S19" s="79"/>
      <c r="T19" s="79"/>
      <c r="U19" s="79"/>
      <c r="V19" s="79"/>
      <c r="W19" s="79"/>
      <c r="X19" s="79"/>
      <c r="Y19" s="79"/>
      <c r="Z19" s="79"/>
    </row>
    <row r="20" spans="1:26" x14ac:dyDescent="0.25">
      <c r="C20" s="84" t="str">
        <f>CONCATENATE("&lt;# ",B22," #&gt;")</f>
        <v>&lt;# C78631645T #&gt;</v>
      </c>
      <c r="H20" s="79" t="str">
        <f>CONCATENATE("People with this variant have two copies of the ",B25," variant. This substitution of a single nucleotide is known as a missense mutation.")</f>
        <v>People with this variant have two copies of the [C78631645T](https://www.ncbi.nlm.nih.gov/projects/SNP/snp_ref.cgi?rs=17487223) variant. This substitution of a single nucleotide is known as a missense mutation.</v>
      </c>
      <c r="I20" s="79" t="str">
        <f>CONCATENATE("People with this variant have two copies of the ",B31," variant. This substitution of a single nucleotide is known as a missense mutation.")</f>
        <v>People with this variant have two copies of the [T70795494C](http://journals.sagepub.com/doi/10.4137/III.S25147) variant. This substitution of a single nucleotide is known as a missense mutation.</v>
      </c>
      <c r="J20" s="79" t="str">
        <f>CONCATENATE("People with this variant have two copies of the ",B37," variant. This substitution of a single nucleotide is known as a missense mutation.")</f>
        <v>People with this variant have two copies of the [C70801146T](http://journals.sagepub.com/doi/10.4137/III.S25147) variant. This substitution of a single nucleotide is known as a missense mutation.</v>
      </c>
      <c r="K20" s="79"/>
      <c r="M20" s="79"/>
      <c r="N20" s="79"/>
      <c r="O20" s="79"/>
      <c r="P20" s="79"/>
      <c r="Q20" s="79"/>
      <c r="R20" s="79"/>
      <c r="S20" s="79"/>
      <c r="T20" s="79"/>
      <c r="U20" s="79"/>
      <c r="V20" s="79"/>
      <c r="W20" s="79"/>
      <c r="X20" s="79"/>
      <c r="Y20" s="79"/>
      <c r="Z20" s="79"/>
    </row>
    <row r="21" spans="1:26" x14ac:dyDescent="0.25">
      <c r="A21" s="85" t="s">
        <v>25</v>
      </c>
      <c r="B21" s="35" t="s">
        <v>903</v>
      </c>
      <c r="C21" s="84" t="str">
        <f>CONCATENATE("  &lt;Variant hgvs=",CHAR(34),B21,CHAR(34)," name=",CHAR(34),B22,CHAR(34),"&gt; ")</f>
        <v xml:space="preserve">  &lt;Variant hgvs="NC_000015.10:g.78631645C&gt;T" name="C78631645T"&gt; </v>
      </c>
      <c r="H21" s="79" t="s">
        <v>943</v>
      </c>
      <c r="I21" s="79" t="s">
        <v>944</v>
      </c>
      <c r="J21" s="79" t="s">
        <v>147</v>
      </c>
      <c r="K21" s="79"/>
      <c r="M21" s="79"/>
      <c r="N21" s="79"/>
      <c r="O21" s="79"/>
      <c r="P21" s="79"/>
      <c r="Q21" s="79"/>
      <c r="R21" s="79"/>
      <c r="S21" s="79"/>
      <c r="T21" s="79"/>
      <c r="U21" s="79"/>
      <c r="V21" s="79"/>
      <c r="W21" s="79"/>
      <c r="X21" s="79"/>
      <c r="Y21" s="79"/>
      <c r="Z21" s="79"/>
    </row>
    <row r="22" spans="1:26" x14ac:dyDescent="0.25">
      <c r="A22" s="86" t="s">
        <v>26</v>
      </c>
      <c r="B22" s="82" t="s">
        <v>904</v>
      </c>
      <c r="H22" s="79">
        <v>10.4</v>
      </c>
      <c r="I22" s="79">
        <v>29.2</v>
      </c>
      <c r="J22" s="79">
        <v>38.200000000000003</v>
      </c>
      <c r="K22" s="79"/>
      <c r="M22" s="79"/>
      <c r="N22" s="79"/>
      <c r="O22" s="79"/>
      <c r="P22" s="79"/>
      <c r="Q22" s="79"/>
      <c r="R22" s="79"/>
      <c r="S22" s="79"/>
      <c r="T22" s="79"/>
      <c r="U22" s="79"/>
      <c r="V22" s="79"/>
      <c r="W22" s="79"/>
      <c r="X22" s="79"/>
      <c r="Y22" s="79"/>
      <c r="Z22" s="79"/>
    </row>
    <row r="23" spans="1:26" x14ac:dyDescent="0.25">
      <c r="A23" s="86" t="s">
        <v>27</v>
      </c>
      <c r="B23" s="79" t="str">
        <f>"cytosine (C)"</f>
        <v>cytosine (C)</v>
      </c>
      <c r="C23" s="84" t="str">
        <f>CONCATENATE("    This variant is a change at a specific point in the ",B14," gene from ",B23," to ",B24," resulting in incorrect ",B11," function. This substitution of a single nucleotide is known as a missense variant.")</f>
        <v xml:space="preserve">    This variant is a change at a specific point in the CHRNB4 gene from cytosine (C) to thymine (T) resulting in incorrect protein function. This substitution of a single nucleotide is known as a missense variant.</v>
      </c>
      <c r="H23" s="79" t="str">
        <f>CONCATENATE("Your ",B14," gene has no variants. A normal gene is referred to as a ",CHAR(34),"wild-type",CHAR(34)," gene.")</f>
        <v>Your CHRNB4 gene has no variants. A normal gene is referred to as a "wild-type" gene.</v>
      </c>
      <c r="I23" s="79" t="str">
        <f>CONCATENATE("Your ",B14," gene has no variants. A normal gene is referred to as a ",CHAR(34),"wild-type",CHAR(34)," gene.")</f>
        <v>Your CHRNB4 gene has no variants. A normal gene is referred to as a "wild-type" gene.</v>
      </c>
      <c r="J23" s="79" t="str">
        <f>CONCATENATE("Your ",B14," gene has no variants. A normal gene is referred to as a ",CHAR(34),"wild-type",CHAR(34)," gene.")</f>
        <v>Your CHRNB4 gene has no variants. A normal gene is referred to as a "wild-type" gene.</v>
      </c>
      <c r="K23" s="79"/>
      <c r="M23" s="79"/>
      <c r="N23" s="79"/>
      <c r="O23" s="79"/>
      <c r="P23" s="79"/>
      <c r="Q23" s="79"/>
      <c r="R23" s="79"/>
      <c r="S23" s="79"/>
      <c r="T23" s="79"/>
      <c r="U23" s="79"/>
      <c r="V23" s="79"/>
      <c r="W23" s="79"/>
      <c r="X23" s="79"/>
      <c r="Y23" s="79"/>
      <c r="Z23" s="79"/>
    </row>
    <row r="24" spans="1:26" x14ac:dyDescent="0.25">
      <c r="A24" s="86" t="s">
        <v>28</v>
      </c>
      <c r="B24" s="79" t="s">
        <v>33</v>
      </c>
      <c r="H24" s="79" t="s">
        <v>147</v>
      </c>
      <c r="I24" s="79" t="s">
        <v>147</v>
      </c>
      <c r="J24" s="79" t="s">
        <v>147</v>
      </c>
      <c r="K24" s="79"/>
      <c r="M24" s="79"/>
      <c r="N24" s="79"/>
      <c r="O24" s="79"/>
      <c r="P24" s="79"/>
      <c r="Q24" s="79"/>
      <c r="R24" s="79"/>
      <c r="S24" s="79"/>
      <c r="T24" s="79"/>
      <c r="U24" s="79"/>
      <c r="V24" s="79"/>
      <c r="W24" s="79"/>
      <c r="X24" s="79"/>
      <c r="Y24" s="79"/>
      <c r="Z24" s="79"/>
    </row>
    <row r="25" spans="1:26" x14ac:dyDescent="0.25">
      <c r="A25" s="86" t="s">
        <v>36</v>
      </c>
      <c r="B25" s="79" t="s">
        <v>905</v>
      </c>
      <c r="C25" s="84" t="str">
        <f>"  &lt;/Variant&gt;"</f>
        <v xml:space="preserve">  &lt;/Variant&gt;</v>
      </c>
      <c r="H25" s="79">
        <v>60.6</v>
      </c>
      <c r="I25" s="79">
        <v>22.3</v>
      </c>
      <c r="J25" s="79">
        <v>17.5</v>
      </c>
      <c r="K25" s="79"/>
      <c r="M25" s="79"/>
      <c r="N25" s="79"/>
      <c r="O25" s="79"/>
      <c r="P25" s="79"/>
      <c r="Q25" s="79"/>
      <c r="R25" s="79"/>
      <c r="S25" s="79"/>
      <c r="T25" s="79"/>
      <c r="U25" s="79"/>
      <c r="V25" s="79"/>
      <c r="W25" s="79"/>
      <c r="X25" s="79"/>
      <c r="Y25" s="79"/>
      <c r="Z25" s="79"/>
    </row>
    <row r="26" spans="1:26" x14ac:dyDescent="0.25">
      <c r="A26" s="86"/>
      <c r="C26" s="84" t="str">
        <f>CONCATENATE("&lt;# ",B28," #&gt;")</f>
        <v>&lt;# G78635922T #&gt;</v>
      </c>
    </row>
    <row r="27" spans="1:26" x14ac:dyDescent="0.25">
      <c r="A27" s="85" t="s">
        <v>25</v>
      </c>
      <c r="B27" s="40" t="s">
        <v>906</v>
      </c>
      <c r="C27" s="84" t="str">
        <f>CONCATENATE("  &lt;Variant hgvs=",CHAR(34),B27,CHAR(34)," name=",CHAR(34),B28,CHAR(34),"&gt; ")</f>
        <v xml:space="preserve">  &lt;Variant hgvs="NC_000015.10:g.78635922G&gt;T" name="G78635922T"&gt; </v>
      </c>
    </row>
    <row r="28" spans="1:26" x14ac:dyDescent="0.25">
      <c r="A28" s="86" t="s">
        <v>26</v>
      </c>
      <c r="B28" s="79" t="s">
        <v>908</v>
      </c>
    </row>
    <row r="29" spans="1:26" x14ac:dyDescent="0.25">
      <c r="A29" s="86" t="s">
        <v>27</v>
      </c>
      <c r="B29" s="79" t="s">
        <v>34</v>
      </c>
      <c r="C29" s="84" t="str">
        <f>CONCATENATE("    This variant is a change at a specific point in the ",B14," gene from ",B29," to ",B30," resulting in incorrect ",B11," function. This substitution of a single nucleotide is known as a missense variant.")</f>
        <v xml:space="preserve">    This variant is a change at a specific point in the CHRNB4 gene from guanine (G) to thymine (T) resulting in incorrect protein function. This substitution of a single nucleotide is known as a missense variant.</v>
      </c>
    </row>
    <row r="30" spans="1:26" x14ac:dyDescent="0.25">
      <c r="A30" s="86" t="s">
        <v>28</v>
      </c>
      <c r="B30" s="79" t="s">
        <v>33</v>
      </c>
    </row>
    <row r="31" spans="1:26" x14ac:dyDescent="0.25">
      <c r="A31" s="86" t="s">
        <v>36</v>
      </c>
      <c r="B31" s="79" t="s">
        <v>885</v>
      </c>
      <c r="C31" s="84" t="str">
        <f>"  &lt;/Variant&gt;"</f>
        <v xml:space="preserve">  &lt;/Variant&gt;</v>
      </c>
    </row>
    <row r="32" spans="1:26" x14ac:dyDescent="0.25">
      <c r="A32" s="85"/>
      <c r="C32" s="84" t="str">
        <f>CONCATENATE("&lt;# ",B34," #&gt;")</f>
        <v>&lt;# A78638168G #&gt;</v>
      </c>
    </row>
    <row r="33" spans="1:12" x14ac:dyDescent="0.25">
      <c r="A33" s="85" t="s">
        <v>25</v>
      </c>
      <c r="B33" s="35" t="s">
        <v>907</v>
      </c>
      <c r="C33" s="84" t="str">
        <f>CONCATENATE("  &lt;Variant hgvs=",CHAR(34),B33,CHAR(34)," name=",CHAR(34),B34,CHAR(34),"&gt; ")</f>
        <v xml:space="preserve">  &lt;Variant hgvs="NC_000015.10:g.78638168A&gt;G" name="A78638168G"&gt; </v>
      </c>
    </row>
    <row r="34" spans="1:12" x14ac:dyDescent="0.25">
      <c r="A34" s="86" t="s">
        <v>26</v>
      </c>
      <c r="B34" s="79" t="s">
        <v>909</v>
      </c>
    </row>
    <row r="35" spans="1:12" x14ac:dyDescent="0.25">
      <c r="A35" s="86" t="s">
        <v>27</v>
      </c>
      <c r="B35" s="79" t="s">
        <v>61</v>
      </c>
      <c r="C35" s="84" t="str">
        <f>CONCATENATE("    This variant is a change at a specific point in the ",B14," gene from ",B35," to ",B36," resulting in incorrect ",B11," function. This substitution of a single nucleotide is known as a missense variant.")</f>
        <v xml:space="preserve">    This variant is a change at a specific point in the CHRNB4 gene from adenine (A) to guanine (G) resulting in incorrect protein function. This substitution of a single nucleotide is known as a missense variant.</v>
      </c>
    </row>
    <row r="36" spans="1:12" x14ac:dyDescent="0.25">
      <c r="A36" s="86" t="s">
        <v>28</v>
      </c>
      <c r="B36" s="79" t="s">
        <v>34</v>
      </c>
    </row>
    <row r="37" spans="1:12" x14ac:dyDescent="0.25">
      <c r="A37" s="86" t="s">
        <v>36</v>
      </c>
      <c r="B37" s="79" t="s">
        <v>883</v>
      </c>
      <c r="C37" s="84" t="str">
        <f>"  &lt;/Variant&gt;"</f>
        <v xml:space="preserve">  &lt;/Variant&gt;</v>
      </c>
    </row>
    <row r="38" spans="1:12" s="88" customFormat="1" x14ac:dyDescent="0.25">
      <c r="A38" s="90"/>
      <c r="B38" s="81"/>
      <c r="L38" s="84"/>
    </row>
    <row r="39" spans="1:12" s="88" customFormat="1" x14ac:dyDescent="0.25">
      <c r="A39" s="90"/>
      <c r="B39" s="81"/>
      <c r="C39" s="88" t="str">
        <f>C20</f>
        <v>&lt;# C78631645T #&gt;</v>
      </c>
      <c r="L39" s="84"/>
    </row>
    <row r="40" spans="1:12" x14ac:dyDescent="0.25">
      <c r="A40" s="86" t="s">
        <v>35</v>
      </c>
      <c r="B40" s="82" t="str">
        <f>H14</f>
        <v>NC_000015.10:g.</v>
      </c>
      <c r="C40" s="84" t="str">
        <f>CONCATENATE("  &lt;Genotype hgvs=",CHAR(34),B40,B41,";",B42,CHAR(34)," name=",CHAR(34),B22,CHAR(34),"&gt; ")</f>
        <v xml:space="preserve">  &lt;Genotype hgvs="NC_000015.10:g.[78631645C&gt;T];[78631645=]" name="C78631645T"&gt; </v>
      </c>
    </row>
    <row r="41" spans="1:12" x14ac:dyDescent="0.25">
      <c r="A41" s="86" t="s">
        <v>36</v>
      </c>
      <c r="B41" s="82" t="str">
        <f t="shared" ref="B41:B45" si="1">H15</f>
        <v>[78631645C&gt;T]</v>
      </c>
    </row>
    <row r="42" spans="1:12" x14ac:dyDescent="0.25">
      <c r="A42" s="86" t="s">
        <v>27</v>
      </c>
      <c r="B42" s="82" t="str">
        <f t="shared" si="1"/>
        <v>[78631645=]</v>
      </c>
      <c r="C42" s="84" t="s">
        <v>667</v>
      </c>
    </row>
    <row r="43" spans="1:12" x14ac:dyDescent="0.25">
      <c r="A43" s="86" t="s">
        <v>40</v>
      </c>
      <c r="B43" s="82" t="str">
        <f t="shared" si="1"/>
        <v>People with this variant have one copy of the [C78631645T](https://www.ncbi.nlm.nih.gov/projects/SNP/snp_ref.cgi?rs=17487223) variant. This substitution of a single nucleotide is known as a missense mutation.</v>
      </c>
      <c r="C43" s="84" t="s">
        <v>13</v>
      </c>
    </row>
    <row r="44" spans="1:12" x14ac:dyDescent="0.25">
      <c r="A44" s="85" t="s">
        <v>41</v>
      </c>
      <c r="B44" s="82" t="str">
        <f t="shared" si="1"/>
        <v># Moderate Risk
    CHRN genes pay a large role in the risk for nicotine dependence, smoking, and lung cancer. This CHRNB4 variant is associated with a [higher risk of habitual smoking in Caucasians](https://www.ncbi.nlm.nih.gov/pubmed/18519524?dopt=Abstract), with an [odds ratio of 1.45](https://www.ncbi.nlm.nih.gov/pubmed/19259974?dopt=Abstract) for a risk of heavy smoking and an increased [odds ratio of 1.33](https://www.ncbi.nlm.nih.gov/pubmed/19259974?dopt=Abstract) for [nicotine dependence](https://www.ncbi.nlm.nih.gov/pubmed/19443489?dopt=Abstract). There is also an increased susceptibility to [lung cancer](https://www.ncbi.nlm.nih.gov/pubmed/18385738?dopt=Abstract).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c r="C44" s="84" t="str">
        <f>CONCATENATE("    ",B43)</f>
        <v xml:space="preserve">    People with this variant have one copy of the [C78631645T](https://www.ncbi.nlm.nih.gov/projects/SNP/snp_ref.cgi?rs=17487223) variant. This substitution of a single nucleotide is known as a missense mutation.</v>
      </c>
    </row>
    <row r="45" spans="1:12" x14ac:dyDescent="0.25">
      <c r="A45" s="85" t="s">
        <v>42</v>
      </c>
      <c r="B45" s="82">
        <f t="shared" si="1"/>
        <v>29</v>
      </c>
    </row>
    <row r="46" spans="1:12" x14ac:dyDescent="0.25">
      <c r="A46" s="86"/>
      <c r="C46" s="84" t="s">
        <v>668</v>
      </c>
    </row>
    <row r="47" spans="1:12" x14ac:dyDescent="0.25">
      <c r="A47" s="85"/>
    </row>
    <row r="48" spans="1:12" x14ac:dyDescent="0.25">
      <c r="A48" s="85"/>
      <c r="C48" s="84" t="str">
        <f>CONCATENATE("    ",B44)</f>
        <v xml:space="preserve">    # Moderate Risk
    CHRN genes pay a large role in the risk for nicotine dependence, smoking, and lung cancer. This CHRNB4 variant is associated with a [higher risk of habitual smoking in Caucasians](https://www.ncbi.nlm.nih.gov/pubmed/18519524?dopt=Abstract), with an [odds ratio of 1.45](https://www.ncbi.nlm.nih.gov/pubmed/19259974?dopt=Abstract) for a risk of heavy smoking and an increased [odds ratio of 1.33](https://www.ncbi.nlm.nih.gov/pubmed/19259974?dopt=Abstract) for [nicotine dependence](https://www.ncbi.nlm.nih.gov/pubmed/19443489?dopt=Abstract). There is also an increased susceptibility to [lung cancer](https://www.ncbi.nlm.nih.gov/pubmed/18385738?dopt=Abstract).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row>
    <row r="49" spans="1:3" x14ac:dyDescent="0.25">
      <c r="A49" s="85"/>
    </row>
    <row r="50" spans="1:3" x14ac:dyDescent="0.25">
      <c r="A50" s="85"/>
      <c r="C50" s="84" t="s">
        <v>669</v>
      </c>
    </row>
    <row r="51" spans="1:3" x14ac:dyDescent="0.25">
      <c r="A51" s="86"/>
    </row>
    <row r="52" spans="1:3" x14ac:dyDescent="0.25">
      <c r="A52" s="86"/>
      <c r="C52" s="84" t="str">
        <f>CONCATENATE( "    &lt;piechart percentage=",B45," /&gt;")</f>
        <v xml:space="preserve">    &lt;piechart percentage=29 /&gt;</v>
      </c>
    </row>
    <row r="53" spans="1:3" x14ac:dyDescent="0.25">
      <c r="A53" s="86"/>
      <c r="C53" s="84" t="str">
        <f>"  &lt;/Genotype&gt;"</f>
        <v xml:space="preserve">  &lt;/Genotype&gt;</v>
      </c>
    </row>
    <row r="54" spans="1:3" x14ac:dyDescent="0.25">
      <c r="A54" s="86" t="s">
        <v>43</v>
      </c>
      <c r="B54" s="79" t="str">
        <f>H20</f>
        <v>People with this variant have two copies of the [C78631645T](https://www.ncbi.nlm.nih.gov/projects/SNP/snp_ref.cgi?rs=17487223) variant. This substitution of a single nucleotide is known as a missense mutation.</v>
      </c>
      <c r="C54" s="84" t="str">
        <f>CONCATENATE("  &lt;Genotype hgvs=",CHAR(34),B40,B41,";",B41,CHAR(34)," name=",CHAR(34),B22,CHAR(34),"&gt; ")</f>
        <v xml:space="preserve">  &lt;Genotype hgvs="NC_000015.10:g.[78631645C&gt;T];[78631645C&gt;T]" name="C78631645T"&gt; </v>
      </c>
    </row>
    <row r="55" spans="1:3" x14ac:dyDescent="0.25">
      <c r="A55" s="85" t="s">
        <v>44</v>
      </c>
      <c r="B55" s="79" t="str">
        <f t="shared" ref="B55:B56" si="2">H21</f>
        <v># High Risk
    This homozygous CHRNB4 variant is associated with a [much higher risk of habitual smoking in Caucasians](https://www.ncbi.nlm.nih.gov/pubmed/18519524?dopt=Abstract). The risk of heavy smoking has an [odds ratio of 1.64](https://www.ncbi.nlm.nih.gov/pubmed/19259974?dopt=Abstract), and the risk for [nicotine dependence](https://www.ncbi.nlm.nih.gov/pubmed/19443489?dopt=Abstract) has [odds ratio of 1.33](https://www.ncbi.nlm.nih.gov/pubmed/19259974?dopt=Abstract). There is also an greatly increased susceptibility to [lung cancer](https://www.ncbi.nlm.nih.gov/pubmed/18385738?dopt=Abstract), with an odds ratio of 1.28.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c r="C55" s="84" t="s">
        <v>13</v>
      </c>
    </row>
    <row r="56" spans="1:3" x14ac:dyDescent="0.25">
      <c r="A56" s="85" t="s">
        <v>42</v>
      </c>
      <c r="B56" s="79">
        <f t="shared" si="2"/>
        <v>10.4</v>
      </c>
      <c r="C56" s="84" t="s">
        <v>667</v>
      </c>
    </row>
    <row r="57" spans="1:3" x14ac:dyDescent="0.25">
      <c r="A57" s="85"/>
    </row>
    <row r="58" spans="1:3" x14ac:dyDescent="0.25">
      <c r="A58" s="86"/>
      <c r="C58" s="84" t="str">
        <f>CONCATENATE("    ",B54)</f>
        <v xml:space="preserve">    People with this variant have two copies of the [C78631645T](https://www.ncbi.nlm.nih.gov/projects/SNP/snp_ref.cgi?rs=17487223) variant. This substitution of a single nucleotide is known as a missense mutation.</v>
      </c>
    </row>
    <row r="59" spans="1:3" x14ac:dyDescent="0.25">
      <c r="A59" s="85"/>
    </row>
    <row r="60" spans="1:3" x14ac:dyDescent="0.25">
      <c r="A60" s="85"/>
      <c r="C60" s="84" t="s">
        <v>668</v>
      </c>
    </row>
    <row r="61" spans="1:3" x14ac:dyDescent="0.25">
      <c r="A61" s="85"/>
    </row>
    <row r="62" spans="1:3" x14ac:dyDescent="0.25">
      <c r="A62" s="85"/>
      <c r="C62" s="84" t="str">
        <f>CONCATENATE("    ",B55)</f>
        <v xml:space="preserve">    # High Risk
    This homozygous CHRNB4 variant is associated with a [much higher risk of habitual smoking in Caucasians](https://www.ncbi.nlm.nih.gov/pubmed/18519524?dopt=Abstract). The risk of heavy smoking has an [odds ratio of 1.64](https://www.ncbi.nlm.nih.gov/pubmed/19259974?dopt=Abstract), and the risk for [nicotine dependence](https://www.ncbi.nlm.nih.gov/pubmed/19443489?dopt=Abstract) has [odds ratio of 1.33](https://www.ncbi.nlm.nih.gov/pubmed/19259974?dopt=Abstract). There is also an greatly increased susceptibility to [lung cancer](https://www.ncbi.nlm.nih.gov/pubmed/18385738?dopt=Abstract), with an odds ratio of 1.28.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row>
    <row r="63" spans="1:3" x14ac:dyDescent="0.25">
      <c r="A63" s="85"/>
    </row>
    <row r="64" spans="1:3" x14ac:dyDescent="0.25">
      <c r="A64" s="86"/>
      <c r="C64" s="84" t="s">
        <v>669</v>
      </c>
    </row>
    <row r="65" spans="1:3" x14ac:dyDescent="0.25">
      <c r="A65" s="86"/>
    </row>
    <row r="66" spans="1:3" x14ac:dyDescent="0.25">
      <c r="A66" s="86"/>
      <c r="C66" s="84" t="str">
        <f>CONCATENATE( "    &lt;piechart percentage=",B56," /&gt;")</f>
        <v xml:space="preserve">    &lt;piechart percentage=10.4 /&gt;</v>
      </c>
    </row>
    <row r="67" spans="1:3" x14ac:dyDescent="0.25">
      <c r="A67" s="86"/>
      <c r="C67" s="84" t="str">
        <f>"  &lt;/Genotype&gt;"</f>
        <v xml:space="preserve">  &lt;/Genotype&gt;</v>
      </c>
    </row>
    <row r="68" spans="1:3" x14ac:dyDescent="0.25">
      <c r="A68" s="86" t="s">
        <v>45</v>
      </c>
      <c r="B68" s="79" t="str">
        <f>H23</f>
        <v>Your CHRNB4 gene has no variants. A normal gene is referred to as a "wild-type" gene.</v>
      </c>
      <c r="C68" s="84" t="str">
        <f>CONCATENATE("  &lt;Genotype hgvs=",CHAR(34),B40,B42,";",B42,CHAR(34)," name=",CHAR(34),B22,CHAR(34),"&gt; ")</f>
        <v xml:space="preserve">  &lt;Genotype hgvs="NC_000015.10:g.[78631645=];[78631645=]" name="C78631645T"&gt; </v>
      </c>
    </row>
    <row r="69" spans="1:3" x14ac:dyDescent="0.25">
      <c r="A69" s="85" t="s">
        <v>46</v>
      </c>
      <c r="B69" s="79" t="str">
        <f t="shared" ref="B69:B70" si="3">H24</f>
        <v>This variant is not associated with increased risk.</v>
      </c>
      <c r="C69" s="84" t="s">
        <v>13</v>
      </c>
    </row>
    <row r="70" spans="1:3" x14ac:dyDescent="0.25">
      <c r="A70" s="85" t="s">
        <v>42</v>
      </c>
      <c r="B70" s="79">
        <f t="shared" si="3"/>
        <v>60.6</v>
      </c>
      <c r="C70" s="84" t="s">
        <v>667</v>
      </c>
    </row>
    <row r="71" spans="1:3" x14ac:dyDescent="0.25">
      <c r="A71" s="86"/>
    </row>
    <row r="72" spans="1:3" x14ac:dyDescent="0.25">
      <c r="A72" s="85"/>
      <c r="C72" s="84" t="str">
        <f>CONCATENATE("    ",B68)</f>
        <v xml:space="preserve">    Your CHRNB4 gene has no variants. A normal gene is referred to as a "wild-type" gene.</v>
      </c>
    </row>
    <row r="73" spans="1:3" x14ac:dyDescent="0.25">
      <c r="A73" s="85"/>
    </row>
    <row r="74" spans="1:3" x14ac:dyDescent="0.25">
      <c r="A74" s="86"/>
      <c r="C74" s="84" t="s">
        <v>669</v>
      </c>
    </row>
    <row r="75" spans="1:3" x14ac:dyDescent="0.25">
      <c r="A75" s="86"/>
    </row>
    <row r="76" spans="1:3" x14ac:dyDescent="0.25">
      <c r="A76" s="86"/>
      <c r="C76" s="84" t="str">
        <f>CONCATENATE( "    &lt;piechart percentage=",B70," /&gt;")</f>
        <v xml:space="preserve">    &lt;piechart percentage=60.6 /&gt;</v>
      </c>
    </row>
    <row r="77" spans="1:3" x14ac:dyDescent="0.25">
      <c r="A77" s="86"/>
      <c r="C77" s="84" t="str">
        <f>"  &lt;/Genotype&gt;"</f>
        <v xml:space="preserve">  &lt;/Genotype&gt;</v>
      </c>
    </row>
    <row r="78" spans="1:3" x14ac:dyDescent="0.25">
      <c r="A78" s="86"/>
      <c r="C78" s="84" t="str">
        <f>C26</f>
        <v>&lt;# G78635922T #&gt;</v>
      </c>
    </row>
    <row r="79" spans="1:3" x14ac:dyDescent="0.25">
      <c r="A79" s="86" t="s">
        <v>35</v>
      </c>
      <c r="B79" s="82" t="str">
        <f>I14</f>
        <v>NC_000015.10:g.</v>
      </c>
      <c r="C79" s="84" t="str">
        <f>CONCATENATE("  &lt;Genotype hgvs=",CHAR(34),B79,B80,";",B81,CHAR(34)," name=",CHAR(34),B28,CHAR(34),"&gt; ")</f>
        <v xml:space="preserve">  &lt;Genotype hgvs="NC_000015.10:g.[78635922G&gt;T];[78635922=]" name="G78635922T"&gt; </v>
      </c>
    </row>
    <row r="80" spans="1:3" x14ac:dyDescent="0.25">
      <c r="A80" s="86" t="s">
        <v>36</v>
      </c>
      <c r="B80" s="82" t="str">
        <f t="shared" ref="B80:B84" si="4">I15</f>
        <v>[78635922G&gt;T]</v>
      </c>
    </row>
    <row r="81" spans="1:3" x14ac:dyDescent="0.25">
      <c r="A81" s="86" t="s">
        <v>27</v>
      </c>
      <c r="B81" s="82" t="str">
        <f t="shared" si="4"/>
        <v>[78635922=]</v>
      </c>
      <c r="C81" s="84" t="s">
        <v>667</v>
      </c>
    </row>
    <row r="82" spans="1:3" x14ac:dyDescent="0.25">
      <c r="A82" s="86" t="s">
        <v>40</v>
      </c>
      <c r="B82" s="82" t="str">
        <f t="shared" si="4"/>
        <v>People with this variant have one copy of the [T70795494C](http://journals.sagepub.com/doi/10.4137/III.S25147) variant. This substitution of a single nucleotide is known as a missense mutation.</v>
      </c>
      <c r="C82" s="84" t="s">
        <v>13</v>
      </c>
    </row>
    <row r="83" spans="1:3" x14ac:dyDescent="0.25">
      <c r="A83" s="85" t="s">
        <v>41</v>
      </c>
      <c r="B83" s="82" t="str">
        <f t="shared" si="4"/>
        <v>This variant is not associated with increased risk.</v>
      </c>
      <c r="C83" s="84" t="str">
        <f>CONCATENATE("    ",B82)</f>
        <v xml:space="preserve">    People with this variant have one copy of the [T70795494C](http://journals.sagepub.com/doi/10.4137/III.S25147) variant. This substitution of a single nucleotide is known as a missense mutation.</v>
      </c>
    </row>
    <row r="84" spans="1:3" x14ac:dyDescent="0.25">
      <c r="A84" s="85" t="s">
        <v>42</v>
      </c>
      <c r="B84" s="82">
        <f t="shared" si="4"/>
        <v>48.5</v>
      </c>
    </row>
    <row r="85" spans="1:3" x14ac:dyDescent="0.25">
      <c r="A85" s="86"/>
      <c r="C85" s="84" t="s">
        <v>668</v>
      </c>
    </row>
    <row r="86" spans="1:3" x14ac:dyDescent="0.25">
      <c r="A86" s="85"/>
    </row>
    <row r="87" spans="1:3" x14ac:dyDescent="0.25">
      <c r="A87" s="85"/>
      <c r="C87" s="84" t="str">
        <f>CONCATENATE("    ",B83)</f>
        <v xml:space="preserve">    This variant is not associated with increased risk.</v>
      </c>
    </row>
    <row r="88" spans="1:3" x14ac:dyDescent="0.25">
      <c r="A88" s="85"/>
    </row>
    <row r="89" spans="1:3" x14ac:dyDescent="0.25">
      <c r="A89" s="85"/>
      <c r="C89" s="84" t="s">
        <v>669</v>
      </c>
    </row>
    <row r="90" spans="1:3" x14ac:dyDescent="0.25">
      <c r="A90" s="86"/>
    </row>
    <row r="91" spans="1:3" x14ac:dyDescent="0.25">
      <c r="A91" s="86"/>
      <c r="C91" s="84" t="str">
        <f>CONCATENATE( "    &lt;piechart percentage=",B84," /&gt;")</f>
        <v xml:space="preserve">    &lt;piechart percentage=48.5 /&gt;</v>
      </c>
    </row>
    <row r="92" spans="1:3" x14ac:dyDescent="0.25">
      <c r="A92" s="86"/>
      <c r="C92" s="84" t="str">
        <f>"  &lt;/Genotype&gt;"</f>
        <v xml:space="preserve">  &lt;/Genotype&gt;</v>
      </c>
    </row>
    <row r="93" spans="1:3" x14ac:dyDescent="0.25">
      <c r="A93" s="86" t="s">
        <v>43</v>
      </c>
      <c r="B93" s="79" t="str">
        <f>I20</f>
        <v>People with this variant have two copies of the [T70795494C](http://journals.sagepub.com/doi/10.4137/III.S25147) variant. This substitution of a single nucleotide is known as a missense mutation.</v>
      </c>
      <c r="C93" s="84" t="str">
        <f>CONCATENATE("  &lt;Genotype hgvs=",CHAR(34),B79,B80,";",B80,CHAR(34)," name=",CHAR(34),B28,CHAR(34),"&gt; ")</f>
        <v xml:space="preserve">  &lt;Genotype hgvs="NC_000015.10:g.[78635922G&gt;T];[78635922G&gt;T]" name="G78635922T"&gt; </v>
      </c>
    </row>
    <row r="94" spans="1:3" x14ac:dyDescent="0.25">
      <c r="A94" s="85" t="s">
        <v>44</v>
      </c>
      <c r="B94" s="79" t="str">
        <f t="shared" ref="B94:B95" si="5">I21</f>
        <v>#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94" s="84" t="s">
        <v>13</v>
      </c>
    </row>
    <row r="95" spans="1:3" x14ac:dyDescent="0.25">
      <c r="A95" s="85" t="s">
        <v>42</v>
      </c>
      <c r="B95" s="79">
        <f t="shared" si="5"/>
        <v>29.2</v>
      </c>
      <c r="C95" s="84" t="s">
        <v>667</v>
      </c>
    </row>
    <row r="96" spans="1:3" x14ac:dyDescent="0.25">
      <c r="A96" s="85"/>
    </row>
    <row r="97" spans="1:3" x14ac:dyDescent="0.25">
      <c r="A97" s="86"/>
      <c r="C97" s="84" t="str">
        <f>CONCATENATE("    ",B93)</f>
        <v xml:space="preserve">    People with this variant have two copies of the [T70795494C](http://journals.sagepub.com/doi/10.4137/III.S25147) variant. This substitution of a single nucleotide is known as a missense mutation.</v>
      </c>
    </row>
    <row r="98" spans="1:3" x14ac:dyDescent="0.25">
      <c r="A98" s="85"/>
    </row>
    <row r="99" spans="1:3" x14ac:dyDescent="0.25">
      <c r="A99" s="85"/>
      <c r="C99" s="84" t="s">
        <v>668</v>
      </c>
    </row>
    <row r="100" spans="1:3" x14ac:dyDescent="0.25">
      <c r="A100" s="85"/>
    </row>
    <row r="101" spans="1:3" x14ac:dyDescent="0.25">
      <c r="A101" s="85"/>
      <c r="C101" s="84" t="str">
        <f>CONCATENATE("    ",B94)</f>
        <v xml:space="preserve">    #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02" spans="1:3" x14ac:dyDescent="0.25">
      <c r="A102" s="85"/>
    </row>
    <row r="103" spans="1:3" x14ac:dyDescent="0.25">
      <c r="A103" s="86"/>
      <c r="C103" s="84" t="s">
        <v>669</v>
      </c>
    </row>
    <row r="104" spans="1:3" x14ac:dyDescent="0.25">
      <c r="A104" s="86"/>
    </row>
    <row r="105" spans="1:3" x14ac:dyDescent="0.25">
      <c r="A105" s="86"/>
      <c r="C105" s="84" t="str">
        <f>CONCATENATE( "    &lt;piechart percentage=",B95," /&gt;")</f>
        <v xml:space="preserve">    &lt;piechart percentage=29.2 /&gt;</v>
      </c>
    </row>
    <row r="106" spans="1:3" x14ac:dyDescent="0.25">
      <c r="A106" s="86"/>
      <c r="C106" s="84" t="str">
        <f>"  &lt;/Genotype&gt;"</f>
        <v xml:space="preserve">  &lt;/Genotype&gt;</v>
      </c>
    </row>
    <row r="107" spans="1:3" x14ac:dyDescent="0.25">
      <c r="A107" s="86" t="s">
        <v>45</v>
      </c>
      <c r="B107" s="79" t="str">
        <f>I23</f>
        <v>Your CHRNB4 gene has no variants. A normal gene is referred to as a "wild-type" gene.</v>
      </c>
      <c r="C107" s="84" t="str">
        <f>CONCATENATE("  &lt;Genotype hgvs=",CHAR(34),B79,B81,";",B81,CHAR(34)," name=",CHAR(34),B28,CHAR(34),"&gt; ")</f>
        <v xml:space="preserve">  &lt;Genotype hgvs="NC_000015.10:g.[78635922=];[78635922=]" name="G78635922T"&gt; </v>
      </c>
    </row>
    <row r="108" spans="1:3" x14ac:dyDescent="0.25">
      <c r="A108" s="85" t="s">
        <v>46</v>
      </c>
      <c r="B108" s="79" t="str">
        <f t="shared" ref="B108:B109" si="6">I24</f>
        <v>This variant is not associated with increased risk.</v>
      </c>
      <c r="C108" s="84" t="s">
        <v>13</v>
      </c>
    </row>
    <row r="109" spans="1:3" x14ac:dyDescent="0.25">
      <c r="A109" s="85" t="s">
        <v>42</v>
      </c>
      <c r="B109" s="79">
        <f t="shared" si="6"/>
        <v>22.3</v>
      </c>
      <c r="C109" s="84" t="s">
        <v>667</v>
      </c>
    </row>
    <row r="110" spans="1:3" x14ac:dyDescent="0.25">
      <c r="A110" s="86"/>
    </row>
    <row r="111" spans="1:3" x14ac:dyDescent="0.25">
      <c r="A111" s="85"/>
      <c r="C111" s="84" t="str">
        <f>CONCATENATE("    ",B107)</f>
        <v xml:space="preserve">    Your CHRNB4 gene has no variants. A normal gene is referred to as a "wild-type" gene.</v>
      </c>
    </row>
    <row r="112" spans="1:3" x14ac:dyDescent="0.25">
      <c r="A112" s="85"/>
    </row>
    <row r="113" spans="1:3" x14ac:dyDescent="0.25">
      <c r="A113" s="86"/>
      <c r="C113" s="84" t="s">
        <v>669</v>
      </c>
    </row>
    <row r="114" spans="1:3" x14ac:dyDescent="0.25">
      <c r="A114" s="86"/>
    </row>
    <row r="115" spans="1:3" x14ac:dyDescent="0.25">
      <c r="A115" s="86"/>
      <c r="C115" s="84" t="str">
        <f>CONCATENATE( "    &lt;piechart percentage=",B109," /&gt;")</f>
        <v xml:space="preserve">    &lt;piechart percentage=22.3 /&gt;</v>
      </c>
    </row>
    <row r="116" spans="1:3" x14ac:dyDescent="0.25">
      <c r="A116" s="86"/>
      <c r="C116" s="84" t="str">
        <f>"  &lt;/Genotype&gt;"</f>
        <v xml:space="preserve">  &lt;/Genotype&gt;</v>
      </c>
    </row>
    <row r="117" spans="1:3" x14ac:dyDescent="0.25">
      <c r="A117" s="86"/>
      <c r="C117" s="84" t="str">
        <f>C32</f>
        <v>&lt;# A78638168G #&gt;</v>
      </c>
    </row>
    <row r="118" spans="1:3" x14ac:dyDescent="0.25">
      <c r="A118" s="86" t="s">
        <v>35</v>
      </c>
      <c r="B118" s="82" t="str">
        <f>J14</f>
        <v>NC_000015.10:g.</v>
      </c>
      <c r="C118" s="84" t="str">
        <f>CONCATENATE("  &lt;Genotype hgvs=",CHAR(34),B118,B119,";",B120,CHAR(34)," name=",CHAR(34),B34,CHAR(34),"&gt; ")</f>
        <v xml:space="preserve">  &lt;Genotype hgvs="NC_000015.10:g.[78638168A&gt;G];[78638168=]" name="A78638168G"&gt; </v>
      </c>
    </row>
    <row r="119" spans="1:3" x14ac:dyDescent="0.25">
      <c r="A119" s="86" t="s">
        <v>36</v>
      </c>
      <c r="B119" s="82" t="str">
        <f t="shared" ref="B119:B123" si="7">J15</f>
        <v>[78638168A&gt;G]</v>
      </c>
    </row>
    <row r="120" spans="1:3" x14ac:dyDescent="0.25">
      <c r="A120" s="86" t="s">
        <v>27</v>
      </c>
      <c r="B120" s="82" t="str">
        <f t="shared" si="7"/>
        <v>[78638168=]</v>
      </c>
      <c r="C120" s="84" t="s">
        <v>667</v>
      </c>
    </row>
    <row r="121" spans="1:3" x14ac:dyDescent="0.25">
      <c r="A121" s="86" t="s">
        <v>40</v>
      </c>
      <c r="B121" s="82" t="str">
        <f t="shared" si="7"/>
        <v>People with this variant have one copy of the [C70801146T](http://journals.sagepub.com/doi/10.4137/III.S25147) variant. This substitution of a single nucleotide is known as a missense mutation.</v>
      </c>
      <c r="C121" s="84" t="s">
        <v>13</v>
      </c>
    </row>
    <row r="122" spans="1:3" x14ac:dyDescent="0.25">
      <c r="A122" s="85" t="s">
        <v>41</v>
      </c>
      <c r="B122" s="82" t="str">
        <f t="shared" si="7"/>
        <v>#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122" s="84" t="str">
        <f>CONCATENATE("    ",B121)</f>
        <v xml:space="preserve">    People with this variant have one copy of the [C70801146T](http://journals.sagepub.com/doi/10.4137/III.S25147) variant. This substitution of a single nucleotide is known as a missense mutation.</v>
      </c>
    </row>
    <row r="123" spans="1:3" x14ac:dyDescent="0.25">
      <c r="A123" s="85" t="s">
        <v>42</v>
      </c>
      <c r="B123" s="82">
        <f t="shared" si="7"/>
        <v>44.3</v>
      </c>
    </row>
    <row r="124" spans="1:3" x14ac:dyDescent="0.25">
      <c r="A124" s="86"/>
      <c r="C124" s="84" t="s">
        <v>668</v>
      </c>
    </row>
    <row r="125" spans="1:3" x14ac:dyDescent="0.25">
      <c r="A125" s="85"/>
    </row>
    <row r="126" spans="1:3" x14ac:dyDescent="0.25">
      <c r="A126" s="85"/>
      <c r="C126" s="84" t="str">
        <f>CONCATENATE("    ",B122)</f>
        <v xml:space="preserve">    #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27" spans="1:3" x14ac:dyDescent="0.25">
      <c r="A127" s="85"/>
    </row>
    <row r="128" spans="1:3" x14ac:dyDescent="0.25">
      <c r="A128" s="85"/>
      <c r="C128" s="84" t="s">
        <v>669</v>
      </c>
    </row>
    <row r="129" spans="1:3" x14ac:dyDescent="0.25">
      <c r="A129" s="86"/>
    </row>
    <row r="130" spans="1:3" x14ac:dyDescent="0.25">
      <c r="A130" s="86"/>
      <c r="C130" s="84" t="str">
        <f>CONCATENATE( "    &lt;piechart percentage=",B123," /&gt;")</f>
        <v xml:space="preserve">    &lt;piechart percentage=44.3 /&gt;</v>
      </c>
    </row>
    <row r="131" spans="1:3" x14ac:dyDescent="0.25">
      <c r="A131" s="86"/>
      <c r="C131" s="84" t="str">
        <f>"  &lt;/Genotype&gt;"</f>
        <v xml:space="preserve">  &lt;/Genotype&gt;</v>
      </c>
    </row>
    <row r="132" spans="1:3" x14ac:dyDescent="0.25">
      <c r="A132" s="86" t="s">
        <v>43</v>
      </c>
      <c r="B132" s="79" t="str">
        <f>J20</f>
        <v>People with this variant have two copies of the [C70801146T](http://journals.sagepub.com/doi/10.4137/III.S25147) variant. This substitution of a single nucleotide is known as a missense mutation.</v>
      </c>
      <c r="C132" s="84" t="str">
        <f>CONCATENATE("  &lt;Genotype hgvs=",CHAR(34),B118,B119,";",B119,CHAR(34)," name=",CHAR(34),B34,CHAR(34),"&gt; ")</f>
        <v xml:space="preserve">  &lt;Genotype hgvs="NC_000015.10:g.[78638168A&gt;G];[78638168A&gt;G]" name="A78638168G"&gt; </v>
      </c>
    </row>
    <row r="133" spans="1:3" x14ac:dyDescent="0.25">
      <c r="A133" s="85" t="s">
        <v>44</v>
      </c>
      <c r="B133" s="79" t="str">
        <f t="shared" ref="B133:B134" si="8">J21</f>
        <v>This variant is not associated with increased risk.</v>
      </c>
      <c r="C133" s="84" t="s">
        <v>13</v>
      </c>
    </row>
    <row r="134" spans="1:3" x14ac:dyDescent="0.25">
      <c r="A134" s="85" t="s">
        <v>42</v>
      </c>
      <c r="B134" s="79">
        <f t="shared" si="8"/>
        <v>38.200000000000003</v>
      </c>
      <c r="C134" s="84" t="s">
        <v>667</v>
      </c>
    </row>
    <row r="135" spans="1:3" x14ac:dyDescent="0.25">
      <c r="A135" s="85"/>
    </row>
    <row r="136" spans="1:3" x14ac:dyDescent="0.25">
      <c r="A136" s="86"/>
      <c r="C136" s="84" t="str">
        <f>CONCATENATE("    ",B132)</f>
        <v xml:space="preserve">    People with this variant have two copies of the [C70801146T](http://journals.sagepub.com/doi/10.4137/III.S25147) variant. This substitution of a single nucleotide is known as a missense mutation.</v>
      </c>
    </row>
    <row r="137" spans="1:3" x14ac:dyDescent="0.25">
      <c r="A137" s="85"/>
    </row>
    <row r="138" spans="1:3" x14ac:dyDescent="0.25">
      <c r="A138" s="85"/>
      <c r="C138" s="84" t="s">
        <v>668</v>
      </c>
    </row>
    <row r="139" spans="1:3" x14ac:dyDescent="0.25">
      <c r="A139" s="85"/>
    </row>
    <row r="140" spans="1:3" x14ac:dyDescent="0.25">
      <c r="A140" s="85"/>
      <c r="C140" s="84" t="str">
        <f>CONCATENATE("    ",B133)</f>
        <v xml:space="preserve">    This variant is not associated with increased risk.</v>
      </c>
    </row>
    <row r="141" spans="1:3" x14ac:dyDescent="0.25">
      <c r="A141" s="85"/>
    </row>
    <row r="142" spans="1:3" x14ac:dyDescent="0.25">
      <c r="A142" s="86"/>
      <c r="C142" s="84" t="s">
        <v>669</v>
      </c>
    </row>
    <row r="143" spans="1:3" x14ac:dyDescent="0.25">
      <c r="A143" s="86"/>
    </row>
    <row r="144" spans="1:3" x14ac:dyDescent="0.25">
      <c r="A144" s="86"/>
      <c r="C144" s="84" t="str">
        <f>CONCATENATE( "    &lt;piechart percentage=",B134," /&gt;")</f>
        <v xml:space="preserve">    &lt;piechart percentage=38.2 /&gt;</v>
      </c>
    </row>
    <row r="145" spans="1:12" x14ac:dyDescent="0.25">
      <c r="A145" s="86"/>
      <c r="C145" s="84" t="str">
        <f>"  &lt;/Genotype&gt;"</f>
        <v xml:space="preserve">  &lt;/Genotype&gt;</v>
      </c>
    </row>
    <row r="146" spans="1:12" x14ac:dyDescent="0.25">
      <c r="A146" s="86" t="s">
        <v>45</v>
      </c>
      <c r="B146" s="79" t="str">
        <f>J23</f>
        <v>Your CHRNB4 gene has no variants. A normal gene is referred to as a "wild-type" gene.</v>
      </c>
      <c r="C146" s="84" t="str">
        <f>CONCATENATE("  &lt;Genotype hgvs=",CHAR(34),B118,B120,";",B120,CHAR(34)," name=",CHAR(34),B34,CHAR(34),"&gt; ")</f>
        <v xml:space="preserve">  &lt;Genotype hgvs="NC_000015.10:g.[78638168=];[78638168=]" name="A78638168G"&gt; </v>
      </c>
    </row>
    <row r="147" spans="1:12" x14ac:dyDescent="0.25">
      <c r="A147" s="85" t="s">
        <v>46</v>
      </c>
      <c r="B147" s="79" t="str">
        <f t="shared" ref="B147:B148" si="9">J24</f>
        <v>This variant is not associated with increased risk.</v>
      </c>
      <c r="C147" s="84" t="s">
        <v>13</v>
      </c>
    </row>
    <row r="148" spans="1:12" x14ac:dyDescent="0.25">
      <c r="A148" s="85" t="s">
        <v>42</v>
      </c>
      <c r="B148" s="79">
        <f t="shared" si="9"/>
        <v>17.5</v>
      </c>
      <c r="C148" s="84" t="s">
        <v>667</v>
      </c>
    </row>
    <row r="149" spans="1:12" x14ac:dyDescent="0.25">
      <c r="A149" s="86"/>
    </row>
    <row r="150" spans="1:12" x14ac:dyDescent="0.25">
      <c r="A150" s="85"/>
      <c r="C150" s="84" t="str">
        <f>CONCATENATE("    ",B146)</f>
        <v xml:space="preserve">    Your CHRNB4 gene has no variants. A normal gene is referred to as a "wild-type" gene.</v>
      </c>
    </row>
    <row r="151" spans="1:12" x14ac:dyDescent="0.25">
      <c r="A151" s="85"/>
    </row>
    <row r="152" spans="1:12" x14ac:dyDescent="0.25">
      <c r="A152" s="86"/>
      <c r="C152" s="84" t="s">
        <v>669</v>
      </c>
    </row>
    <row r="153" spans="1:12" x14ac:dyDescent="0.25">
      <c r="A153" s="86"/>
      <c r="L153" s="88"/>
    </row>
    <row r="154" spans="1:12" x14ac:dyDescent="0.25">
      <c r="A154" s="86"/>
      <c r="C154" s="84" t="str">
        <f>CONCATENATE( "    &lt;piechart percentage=",B148," /&gt;")</f>
        <v xml:space="preserve">    &lt;piechart percentage=17.5 /&gt;</v>
      </c>
      <c r="L154" s="88"/>
    </row>
    <row r="155" spans="1:12" x14ac:dyDescent="0.25">
      <c r="A155" s="86"/>
      <c r="C155" s="84" t="str">
        <f>"  &lt;/Genotype&gt;"</f>
        <v xml:space="preserve">  &lt;/Genotype&gt;</v>
      </c>
      <c r="L155" s="88"/>
    </row>
    <row r="156" spans="1:12" x14ac:dyDescent="0.25">
      <c r="A156" s="86"/>
      <c r="C156" s="84" t="s">
        <v>671</v>
      </c>
      <c r="L156" s="88"/>
    </row>
    <row r="157" spans="1:12" x14ac:dyDescent="0.25">
      <c r="A157" s="86" t="s">
        <v>47</v>
      </c>
      <c r="B157" s="79" t="str">
        <f>CONCATENATE("Your ",B14," gene has an unknown variant.")</f>
        <v>Your CHRNB4 gene has an unknown variant.</v>
      </c>
      <c r="C157" s="84" t="str">
        <f>CONCATENATE("  &lt;Genotype hgvs=",CHAR(34),"unknown",CHAR(34),"&gt; ")</f>
        <v xml:space="preserve">  &lt;Genotype hgvs="unknown"&gt; </v>
      </c>
    </row>
    <row r="158" spans="1:12" x14ac:dyDescent="0.25">
      <c r="A158" s="85" t="s">
        <v>47</v>
      </c>
      <c r="B158" s="79" t="s">
        <v>149</v>
      </c>
      <c r="C158" s="84" t="s">
        <v>13</v>
      </c>
    </row>
    <row r="159" spans="1:12" x14ac:dyDescent="0.25">
      <c r="A159" s="85" t="s">
        <v>42</v>
      </c>
      <c r="C159" s="84" t="s">
        <v>667</v>
      </c>
    </row>
    <row r="160" spans="1:12" x14ac:dyDescent="0.25">
      <c r="A160" s="85"/>
    </row>
    <row r="161" spans="1:12" x14ac:dyDescent="0.25">
      <c r="A161" s="85"/>
      <c r="C161" s="84" t="str">
        <f>CONCATENATE("    ",B157)</f>
        <v xml:space="preserve">    Your CHRNB4 gene has an unknown variant.</v>
      </c>
    </row>
    <row r="162" spans="1:12" x14ac:dyDescent="0.25">
      <c r="A162" s="85"/>
    </row>
    <row r="163" spans="1:12" x14ac:dyDescent="0.25">
      <c r="A163" s="85"/>
      <c r="L163" s="88"/>
    </row>
    <row r="164" spans="1:12" x14ac:dyDescent="0.25">
      <c r="A164" s="86"/>
      <c r="C164" s="84" t="s">
        <v>669</v>
      </c>
      <c r="L164" s="88"/>
    </row>
    <row r="165" spans="1:12" x14ac:dyDescent="0.25">
      <c r="A165" s="86"/>
      <c r="L165" s="88"/>
    </row>
    <row r="166" spans="1:12" x14ac:dyDescent="0.25">
      <c r="A166" s="86"/>
      <c r="C166" s="84" t="str">
        <f>CONCATENATE( "    &lt;piechart percentage=",B159," /&gt;")</f>
        <v xml:space="preserve">    &lt;piechart percentage= /&gt;</v>
      </c>
    </row>
    <row r="167" spans="1:12" x14ac:dyDescent="0.25">
      <c r="A167" s="86"/>
      <c r="C167" s="84" t="str">
        <f>"  &lt;/Genotype&gt;"</f>
        <v xml:space="preserve">  &lt;/Genotype&gt;</v>
      </c>
    </row>
    <row r="168" spans="1:12" x14ac:dyDescent="0.25">
      <c r="A168" s="86"/>
      <c r="C168" s="84" t="s">
        <v>672</v>
      </c>
    </row>
    <row r="169" spans="1:12" x14ac:dyDescent="0.25">
      <c r="A169" s="86" t="s">
        <v>45</v>
      </c>
      <c r="B169" s="79" t="str">
        <f>CONCATENATE("Your ",B14," gene has no variants. A normal gene is referred to as a ",CHAR(34),"wild-type",CHAR(34)," gene.")</f>
        <v>Your CHRNB4 gene has no variants. A normal gene is referred to as a "wild-type" gene.</v>
      </c>
      <c r="C169" s="84" t="str">
        <f>CONCATENATE("  &lt;Genotype hgvs=",CHAR(34),"wildtype",CHAR(34),"&gt;")</f>
        <v xml:space="preserve">  &lt;Genotype hgvs="wildtype"&gt;</v>
      </c>
    </row>
    <row r="170" spans="1:12" x14ac:dyDescent="0.25">
      <c r="A170" s="85" t="s">
        <v>46</v>
      </c>
      <c r="B170" s="79" t="s">
        <v>217</v>
      </c>
      <c r="C170" s="84" t="s">
        <v>13</v>
      </c>
    </row>
    <row r="171" spans="1:12" x14ac:dyDescent="0.25">
      <c r="A171" s="85" t="s">
        <v>42</v>
      </c>
      <c r="C171" s="84" t="s">
        <v>667</v>
      </c>
    </row>
    <row r="172" spans="1:12" x14ac:dyDescent="0.25">
      <c r="A172" s="85"/>
    </row>
    <row r="173" spans="1:12" x14ac:dyDescent="0.25">
      <c r="A173" s="85"/>
      <c r="C173" s="84" t="str">
        <f>CONCATENATE("    ",B169)</f>
        <v xml:space="preserve">    Your CHRNB4 gene has no variants. A normal gene is referred to as a "wild-type" gene.</v>
      </c>
    </row>
    <row r="174" spans="1:12" x14ac:dyDescent="0.25">
      <c r="A174" s="85"/>
      <c r="L174" s="88"/>
    </row>
    <row r="175" spans="1:12" x14ac:dyDescent="0.25">
      <c r="A175" s="85"/>
    </row>
    <row r="176" spans="1:12" x14ac:dyDescent="0.25">
      <c r="A176" s="85"/>
      <c r="C176" s="84" t="s">
        <v>669</v>
      </c>
    </row>
    <row r="177" spans="1:12" x14ac:dyDescent="0.25">
      <c r="A177" s="86"/>
    </row>
    <row r="178" spans="1:12" x14ac:dyDescent="0.25">
      <c r="A178" s="85"/>
      <c r="C178" s="84" t="str">
        <f>CONCATENATE( "    &lt;piechart percentage=",B171," /&gt;")</f>
        <v xml:space="preserve">    &lt;piechart percentage= /&gt;</v>
      </c>
    </row>
    <row r="179" spans="1:12" x14ac:dyDescent="0.25">
      <c r="A179" s="85"/>
      <c r="C179" s="84" t="str">
        <f>"  &lt;/Genotype&gt;"</f>
        <v xml:space="preserve">  &lt;/Genotype&gt;</v>
      </c>
    </row>
    <row r="180" spans="1:12" x14ac:dyDescent="0.25">
      <c r="A180" s="85"/>
      <c r="C180" s="84" t="str">
        <f>"&lt;/GeneAnalysis&gt;"</f>
        <v>&lt;/GeneAnalysis&gt;</v>
      </c>
    </row>
    <row r="181" spans="1:12" s="88" customFormat="1" x14ac:dyDescent="0.25">
      <c r="A181" s="90"/>
      <c r="B181" s="81"/>
      <c r="L181" s="84"/>
    </row>
    <row r="182" spans="1:12" x14ac:dyDescent="0.25">
      <c r="A182" s="84" t="s">
        <v>927</v>
      </c>
      <c r="B182" s="79" t="s">
        <v>929</v>
      </c>
      <c r="C182" s="84" t="str">
        <f>CONCATENATE("&lt;# ",A182," ",B182," #&gt;")</f>
        <v>&lt;# symptoms inflamation #&gt;</v>
      </c>
    </row>
    <row r="184" spans="1:12" x14ac:dyDescent="0.25">
      <c r="B184" s="79" t="s">
        <v>930</v>
      </c>
      <c r="C184" s="84" t="str">
        <f>CONCATENATE("&lt;symptoms ",B184," /&gt;")</f>
        <v>&lt;symptoms D007249 /&gt;</v>
      </c>
    </row>
    <row r="186" spans="1:12" x14ac:dyDescent="0.25">
      <c r="A186" s="84" t="s">
        <v>928</v>
      </c>
      <c r="B186" s="79" t="s">
        <v>933</v>
      </c>
      <c r="C186" s="84" t="str">
        <f>CONCATENATE("&lt;# ",A186," ",B186," #&gt;")</f>
        <v>&lt;# Tissue List male tissue, endocrine tissues  #&gt;</v>
      </c>
    </row>
    <row r="188" spans="1:12" x14ac:dyDescent="0.25">
      <c r="B188" s="79" t="s">
        <v>932</v>
      </c>
      <c r="C188" s="84" t="str">
        <f>CONCATENATE("&lt;TissueList ",B188," /&gt;")</f>
        <v>&lt;TissueList D005837  D004703 /&gt;</v>
      </c>
    </row>
    <row r="190" spans="1:12" x14ac:dyDescent="0.25">
      <c r="A190" s="84" t="s">
        <v>931</v>
      </c>
      <c r="B190" s="79" t="s">
        <v>937</v>
      </c>
      <c r="C190" s="84" t="str">
        <f>CONCATENATE("&lt;# ",A190," ",B190," #&gt;")</f>
        <v>&lt;# Pathways Nicotine metabolism, ion transport, ion channel gating #&gt;</v>
      </c>
    </row>
    <row r="192" spans="1:12" x14ac:dyDescent="0.25">
      <c r="B192" s="79" t="s">
        <v>938</v>
      </c>
      <c r="C192" s="84" t="str">
        <f>CONCATENATE("&lt;Pathways ",B192," /&gt;")</f>
        <v>&lt;Pathways D011978 D017136 D015640 /&gt;</v>
      </c>
    </row>
    <row r="194" spans="1:3" x14ac:dyDescent="0.25">
      <c r="A194" s="84" t="s">
        <v>934</v>
      </c>
      <c r="B194" s="84" t="s">
        <v>936</v>
      </c>
      <c r="C194" s="84" t="str">
        <f>CONCATENATE("&lt;# ",A194," ",B194," #&gt;")</f>
        <v>&lt;# Diseases cancer; cancer, lung cancer; Disease susceptibility - increased susceptibility to viral, bacterial, and parasitical infections; disease, Genetic Predisposition to Disease; nicotine dependency; #&gt;</v>
      </c>
    </row>
    <row r="196" spans="1:3" x14ac:dyDescent="0.25">
      <c r="B196" s="84" t="s">
        <v>935</v>
      </c>
      <c r="C196" s="84" t="str">
        <f>CONCATENATE("&lt;diseases ",B196," /&gt;")</f>
        <v>&lt;diseases D009369 D008175 D004198 D01402 /&gt;</v>
      </c>
    </row>
    <row r="859" spans="3:3" x14ac:dyDescent="0.25">
      <c r="C859" s="84" t="str">
        <f>CONCATENATE("    This variant is a change at a specific point in the ",B850," gene from ",B859," to ",B860," resulting in incorrect ",B853,"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65" spans="3:3" x14ac:dyDescent="0.25">
      <c r="C865" s="84" t="str">
        <f>CONCATENATE("    This variant is a change at a specific point in the ",B850," gene from ",B865," to ",B866," resulting in incorrect ",B853,"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5" spans="3:3" x14ac:dyDescent="0.25">
      <c r="C995" s="84" t="str">
        <f>CONCATENATE("    This variant is a change at a specific point in the ",B986," gene from ",B995," to ",B996," resulting in incorrect ",B989,"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01" spans="3:3" x14ac:dyDescent="0.25">
      <c r="C1001" s="84" t="str">
        <f>CONCATENATE("    This variant is a change at a specific point in the ",B986," gene from ",B1001," to ",B1002," resulting in incorrect ",B989,"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3" spans="3:3" x14ac:dyDescent="0.25">
      <c r="C1403" s="84" t="str">
        <f>CONCATENATE("    This variant is a change at a specific point in the ",B1394," gene from ",B1403," to ",B1404," resulting in incorrect ",B1397,"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9" spans="3:3" x14ac:dyDescent="0.25">
      <c r="C1409" s="84" t="str">
        <f>CONCATENATE("    This variant is a change at a specific point in the ",B1394," gene from ",B1409," to ",B1410," resulting in incorrect ",B1397,"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9" spans="3:3" x14ac:dyDescent="0.25">
      <c r="C1539" s="84" t="str">
        <f>CONCATENATE("    This variant is a change at a specific point in the ",B1530," gene from ",B1539," to ",B1540," resulting in incorrect ",B1533,"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45" spans="3:3" x14ac:dyDescent="0.25">
      <c r="C1545" s="84" t="str">
        <f>CONCATENATE("    This variant is a change at a specific point in the ",B1530," gene from ",B1545," to ",B1546," resulting in incorrect ",B1533,"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5" spans="3:3" x14ac:dyDescent="0.25">
      <c r="C1675" s="84" t="str">
        <f>CONCATENATE("    This variant is a change at a specific point in the ",B1666," gene from ",B1675," to ",B1676," resulting in incorrect ",B1669,"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81" spans="3:3" x14ac:dyDescent="0.25">
      <c r="C1681" s="84" t="str">
        <f>CONCATENATE("    This variant is a change at a specific point in the ",B1666," gene from ",B1681," to ",B1682," resulting in incorrect ",B1669,"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11" spans="3:3" x14ac:dyDescent="0.25">
      <c r="C1811" s="84" t="str">
        <f>CONCATENATE("    This variant is a change at a specific point in the ",B1802," gene from ",B1811," to ",B1812," resulting in incorrect ",B1805,"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17" spans="3:3" x14ac:dyDescent="0.25">
      <c r="C1817" s="84" t="str">
        <f>CONCATENATE("    This variant is a change at a specific point in the ",B1802," gene from ",B1817," to ",B1818," resulting in incorrect ",B1805,"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47" spans="3:3" x14ac:dyDescent="0.25">
      <c r="C1947" s="84" t="str">
        <f>CONCATENATE("    This variant is a change at a specific point in the ",B1938," gene from ",B1947," to ",B1948," resulting in incorrect ",B1941,"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53" spans="3:3" x14ac:dyDescent="0.25">
      <c r="C1953" s="84" t="str">
        <f>CONCATENATE("    This variant is a change at a specific point in the ",B1938," gene from ",B1953," to ",B1954," resulting in incorrect ",B1941,"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3" spans="3:3" x14ac:dyDescent="0.25">
      <c r="C2083" s="84" t="str">
        <f>CONCATENATE("    This variant is a change at a specific point in the ",B2074," gene from ",B2083," to ",B2084," resulting in incorrect ",B2077,"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9" spans="3:3" x14ac:dyDescent="0.25">
      <c r="C2089" s="84" t="str">
        <f>CONCATENATE("    This variant is a change at a specific point in the ",B2074," gene from ",B2089," to ",B2090," resulting in incorrect ",B2077,"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9" spans="3:3" x14ac:dyDescent="0.25">
      <c r="C2219" s="84" t="str">
        <f>CONCATENATE("    This variant is a change at a specific point in the ",B2210," gene from ",B2219," to ",B2220," resulting in incorrect ",B2213,"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25" spans="3:3" x14ac:dyDescent="0.25">
      <c r="C2225" s="84" t="str">
        <f>CONCATENATE("    This variant is a change at a specific point in the ",B2210," gene from ",B2225," to ",B2226," resulting in incorrect ",B2213,"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5" spans="3:3" x14ac:dyDescent="0.25">
      <c r="C2355" s="84" t="str">
        <f>CONCATENATE("    This variant is a change at a specific point in the ",B2346," gene from ",B2355," to ",B2356," resulting in incorrect ",B2349,"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61" spans="3:3" x14ac:dyDescent="0.25">
      <c r="C2361" s="84" t="str">
        <f>CONCATENATE("    This variant is a change at a specific point in the ",B2346," gene from ",B2361," to ",B2362," resulting in incorrect ",B2349,"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DE4EA-62BD-4F79-AF3F-AF5C353A21D4}">
  <dimension ref="A1:AJ2359"/>
  <sheetViews>
    <sheetView tabSelected="1" topLeftCell="A13" workbookViewId="0">
      <selection activeCell="C19" sqref="C19"/>
    </sheetView>
  </sheetViews>
  <sheetFormatPr defaultRowHeight="15" x14ac:dyDescent="0.25"/>
  <cols>
    <col min="1" max="1" width="16.28515625" style="84" customWidth="1"/>
    <col min="2" max="2" width="35.28515625" style="79" customWidth="1"/>
    <col min="3" max="7" width="9.140625" style="84"/>
    <col min="8" max="8" width="13" style="84" customWidth="1"/>
    <col min="9" max="9" width="13.14062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ht="15.75" x14ac:dyDescent="0.25">
      <c r="A1" s="83" t="s">
        <v>14</v>
      </c>
      <c r="B1" s="78" t="s">
        <v>15</v>
      </c>
      <c r="C1" s="83" t="s">
        <v>16</v>
      </c>
      <c r="D1" s="79"/>
      <c r="H1" s="96"/>
      <c r="I1" s="100"/>
      <c r="J1" s="96"/>
      <c r="K1" s="96"/>
      <c r="L1" s="96"/>
      <c r="Y1" s="93"/>
      <c r="AC1" s="93"/>
      <c r="AF1" s="92"/>
      <c r="AG1" s="92"/>
      <c r="AJ1" s="92"/>
    </row>
    <row r="2" spans="1:36" ht="15.75" x14ac:dyDescent="0.25">
      <c r="A2" s="85" t="s">
        <v>939</v>
      </c>
      <c r="B2" s="79" t="s">
        <v>29</v>
      </c>
      <c r="C2" s="84" t="str">
        <f>CONCATENATE("&lt;",A2," ",B2," /&gt;")</f>
        <v>&lt;Gene_Name GRIK3 /&gt;</v>
      </c>
      <c r="D2" s="79"/>
      <c r="H2" s="96"/>
      <c r="I2" s="100"/>
      <c r="J2" s="96"/>
      <c r="K2" s="96"/>
      <c r="L2" s="96"/>
      <c r="Y2" s="93"/>
      <c r="AC2" s="93"/>
      <c r="AF2" s="92"/>
      <c r="AG2" s="92"/>
      <c r="AJ2" s="92"/>
    </row>
    <row r="3" spans="1:36" ht="15.75" x14ac:dyDescent="0.25">
      <c r="A3" s="83"/>
      <c r="B3" s="78"/>
      <c r="C3" s="83"/>
      <c r="D3" s="79"/>
      <c r="H3" s="96"/>
      <c r="I3" s="100"/>
      <c r="J3" s="96"/>
      <c r="K3" s="96"/>
      <c r="L3" s="96"/>
      <c r="Y3" s="93"/>
      <c r="AC3" s="93"/>
      <c r="AF3" s="92"/>
      <c r="AG3" s="92"/>
      <c r="AJ3" s="92"/>
    </row>
    <row r="4" spans="1:36" ht="15.75" x14ac:dyDescent="0.25">
      <c r="A4" s="85" t="s">
        <v>940</v>
      </c>
      <c r="B4" s="79" t="s">
        <v>958</v>
      </c>
      <c r="C4" s="84" t="str">
        <f>CONCATENATE("&lt;",A4," ",B4," /&gt;")</f>
        <v>&lt;GeneName_full Glutamate receptor ionotropic, kainate 3 /&gt;</v>
      </c>
      <c r="D4" s="79"/>
      <c r="H4" s="96"/>
      <c r="I4" s="100"/>
      <c r="J4" s="96"/>
      <c r="K4" s="96"/>
      <c r="L4" s="96"/>
      <c r="Y4" s="93"/>
      <c r="AC4" s="93"/>
      <c r="AF4" s="92"/>
      <c r="AG4" s="92"/>
      <c r="AJ4" s="92"/>
    </row>
    <row r="5" spans="1:36" ht="15.75" x14ac:dyDescent="0.25">
      <c r="A5" s="85"/>
      <c r="B5" s="78"/>
      <c r="C5" s="83"/>
      <c r="D5" s="79"/>
      <c r="H5" s="96"/>
      <c r="I5" s="100"/>
      <c r="J5" s="96"/>
      <c r="K5" s="96"/>
      <c r="L5" s="96"/>
      <c r="Y5" s="93"/>
      <c r="AC5" s="93"/>
      <c r="AF5" s="92"/>
      <c r="AG5" s="92"/>
      <c r="AJ5" s="92"/>
    </row>
    <row r="6" spans="1:36" ht="15.75" x14ac:dyDescent="0.25">
      <c r="B6" s="84"/>
      <c r="C6" s="84" t="str">
        <f>CONCATENATE("# What does the ",B2," gene do?")</f>
        <v># What does the GRIK3 gene do?</v>
      </c>
      <c r="D6" s="79"/>
      <c r="H6" s="96"/>
      <c r="I6" s="100"/>
      <c r="J6" s="96"/>
      <c r="K6" s="96"/>
      <c r="L6" s="96"/>
      <c r="Y6" s="21"/>
      <c r="Z6" s="21"/>
      <c r="AA6" s="21"/>
      <c r="AC6" s="21"/>
      <c r="AF6" s="92"/>
      <c r="AJ6" s="92"/>
    </row>
    <row r="7" spans="1:36" ht="15.75" x14ac:dyDescent="0.25">
      <c r="A7" s="85"/>
      <c r="D7" s="79"/>
      <c r="H7" s="84" t="s">
        <v>886</v>
      </c>
      <c r="I7" s="101" t="s">
        <v>902</v>
      </c>
      <c r="J7" s="84">
        <v>71.400000000000006</v>
      </c>
      <c r="K7" s="84">
        <v>28.6</v>
      </c>
      <c r="L7" s="84">
        <f t="shared" ref="L7:L12" si="0">J7/K7</f>
        <v>2.4965034965034967</v>
      </c>
      <c r="M7" s="84">
        <v>3.57</v>
      </c>
      <c r="Y7" s="21"/>
      <c r="Z7" s="21"/>
      <c r="AA7" s="21"/>
      <c r="AC7" s="21"/>
      <c r="AF7" s="92"/>
      <c r="AJ7" s="92"/>
    </row>
    <row r="8" spans="1:36" ht="15.75" x14ac:dyDescent="0.25">
      <c r="A8" s="85" t="s">
        <v>18</v>
      </c>
      <c r="B8" s="79" t="s">
        <v>506</v>
      </c>
      <c r="C8" s="84" t="str">
        <f>B8</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v>
      </c>
      <c r="H8" s="84" t="s">
        <v>884</v>
      </c>
      <c r="I8" s="101" t="s">
        <v>901</v>
      </c>
      <c r="J8" s="84">
        <v>38</v>
      </c>
      <c r="K8" s="84">
        <v>32</v>
      </c>
      <c r="L8" s="84">
        <f t="shared" si="0"/>
        <v>1.1875</v>
      </c>
      <c r="M8" s="84">
        <v>0.65</v>
      </c>
      <c r="X8" s="91"/>
      <c r="Y8" s="21"/>
      <c r="Z8" s="21"/>
      <c r="AA8" s="21"/>
      <c r="AC8" s="21"/>
    </row>
    <row r="9" spans="1:36" ht="15.75" x14ac:dyDescent="0.25">
      <c r="A9" s="85"/>
      <c r="B9" s="80"/>
      <c r="I9" s="47"/>
      <c r="L9" s="84" t="e">
        <f t="shared" si="0"/>
        <v>#DIV/0!</v>
      </c>
      <c r="Y9" s="21"/>
      <c r="Z9" s="21"/>
      <c r="AA9" s="21"/>
      <c r="AC9" s="21"/>
    </row>
    <row r="10" spans="1:36" ht="15.75" x14ac:dyDescent="0.25">
      <c r="A10" s="85" t="s">
        <v>19</v>
      </c>
      <c r="B10" s="79">
        <v>1</v>
      </c>
      <c r="C10" s="84" t="str">
        <f>CONCATENATE("This gene is located on chromosome ",B10,". The ",B11," it creates acts in your ",B12)</f>
        <v>This gene is located on chromosome 1. The protein it creates acts in your brain and nervous system.</v>
      </c>
      <c r="I10" s="47"/>
      <c r="L10" s="84" t="e">
        <f t="shared" si="0"/>
        <v>#DIV/0!</v>
      </c>
      <c r="Y10" s="21"/>
      <c r="Z10" s="21"/>
      <c r="AA10" s="21"/>
      <c r="AC10" s="21"/>
    </row>
    <row r="11" spans="1:36" ht="15.75" x14ac:dyDescent="0.25">
      <c r="A11" s="85" t="s">
        <v>20</v>
      </c>
      <c r="B11" s="79" t="s">
        <v>21</v>
      </c>
      <c r="I11" s="47"/>
      <c r="L11" s="84" t="e">
        <f t="shared" si="0"/>
        <v>#DIV/0!</v>
      </c>
      <c r="Y11" s="93"/>
      <c r="AC11" s="21"/>
    </row>
    <row r="12" spans="1:36" ht="15.75" x14ac:dyDescent="0.25">
      <c r="A12" s="85" t="s">
        <v>17</v>
      </c>
      <c r="B12" s="79" t="s">
        <v>12</v>
      </c>
      <c r="I12" s="47"/>
      <c r="L12" s="84" t="e">
        <f t="shared" si="0"/>
        <v>#DIV/0!</v>
      </c>
      <c r="Y12" s="93"/>
      <c r="AC12" s="21"/>
    </row>
    <row r="13" spans="1:36" s="88" customFormat="1" ht="15.75" x14ac:dyDescent="0.25">
      <c r="A13" s="87"/>
      <c r="B13" s="81"/>
      <c r="H13" s="88" t="str">
        <f>B22</f>
        <v>T928G</v>
      </c>
      <c r="I13" s="88" t="str">
        <f>B28</f>
        <v>C36983994T</v>
      </c>
      <c r="J13" s="88" t="str">
        <f>B34</f>
        <v>A7783504C</v>
      </c>
    </row>
    <row r="14" spans="1:36" ht="15.75" x14ac:dyDescent="0.25">
      <c r="A14" s="85" t="s">
        <v>4</v>
      </c>
      <c r="B14" s="79" t="s">
        <v>29</v>
      </c>
      <c r="C14" s="84" t="str">
        <f>CONCATENATE("&lt;GeneAnalysis gene=",CHAR(34),B14,CHAR(34)," interval=",CHAR(34),B15,CHAR(34),"&gt; ")</f>
        <v xml:space="preserve">&lt;GeneAnalysis gene="GRIK3" interval="NC000001_1.11:g.1111_9999"&gt; </v>
      </c>
      <c r="H14" t="s">
        <v>37</v>
      </c>
      <c r="I14" s="1" t="s">
        <v>56</v>
      </c>
      <c r="J14" t="s">
        <v>962</v>
      </c>
      <c r="K14" s="35"/>
      <c r="M14" s="35"/>
      <c r="N14" s="35"/>
      <c r="O14" s="89"/>
      <c r="P14" s="89"/>
      <c r="Q14" s="89"/>
      <c r="R14" s="89"/>
      <c r="S14" s="89"/>
      <c r="T14" s="89"/>
      <c r="U14" s="89"/>
      <c r="V14" s="89"/>
      <c r="W14" s="89"/>
      <c r="X14" s="89"/>
      <c r="Y14" s="89"/>
      <c r="Z14" s="89"/>
    </row>
    <row r="15" spans="1:36" ht="15.75" x14ac:dyDescent="0.25">
      <c r="A15" s="85" t="s">
        <v>23</v>
      </c>
      <c r="B15" s="79" t="s">
        <v>30</v>
      </c>
      <c r="H15" s="79" t="s">
        <v>38</v>
      </c>
      <c r="I15" s="79" t="s">
        <v>57</v>
      </c>
      <c r="J15" s="79" t="s">
        <v>54</v>
      </c>
      <c r="K15" s="79"/>
      <c r="M15" s="79"/>
      <c r="N15" s="79"/>
      <c r="O15" s="79"/>
      <c r="P15" s="79"/>
      <c r="Q15" s="79"/>
      <c r="R15" s="79"/>
      <c r="S15" s="79"/>
      <c r="T15" s="79"/>
      <c r="U15" s="79"/>
      <c r="V15" s="79"/>
      <c r="W15" s="79"/>
      <c r="X15" s="79"/>
      <c r="Y15" s="79"/>
      <c r="Z15" s="79"/>
    </row>
    <row r="16" spans="1:36" ht="15.75" x14ac:dyDescent="0.25">
      <c r="A16" s="85" t="s">
        <v>24</v>
      </c>
      <c r="B16" s="79" t="s">
        <v>330</v>
      </c>
      <c r="C16" s="84" t="str">
        <f>CONCATENATE("# What are some common mutations of ",B14,"?")</f>
        <v># What are some common mutations of GRIK3?</v>
      </c>
      <c r="H16" s="79" t="s">
        <v>39</v>
      </c>
      <c r="I16" s="79" t="s">
        <v>58</v>
      </c>
      <c r="J16" s="79" t="s">
        <v>55</v>
      </c>
      <c r="K16" s="79"/>
      <c r="M16" s="79"/>
      <c r="N16" s="79"/>
      <c r="O16" s="79"/>
      <c r="P16" s="79"/>
      <c r="Q16" s="79"/>
      <c r="R16" s="79"/>
      <c r="S16" s="79"/>
      <c r="T16" s="79"/>
      <c r="U16" s="79"/>
      <c r="V16" s="79"/>
      <c r="W16" s="79"/>
      <c r="X16" s="79"/>
      <c r="Y16" s="79"/>
      <c r="Z16" s="79"/>
    </row>
    <row r="17" spans="1:26" ht="15.75" x14ac:dyDescent="0.25">
      <c r="A17" s="85"/>
      <c r="C17" s="84" t="s">
        <v>13</v>
      </c>
      <c r="H17" s="79" t="str">
        <f>CONCATENATE("People with this variant have one copy of the ",B25," variant. This substitution of a single nucleotide is known as a missense mutation.")</f>
        <v>People with this variant have one copy of the [T928G](https://www.ncbi.nlm.nih.gov/gene?Db=gene&amp;Cmd=ShowDetailView&amp;TermToSearch=2899) [(Ser310Ala)](https://www.ncbi.nlm.nih.gov/pubmed/11986986) variant. This substitution of a single nucleotide is known as a missense mutation.</v>
      </c>
      <c r="I17" s="79" t="str">
        <f>CONCATENATE("People with this variant have one copy of the ",B31," variant. This substitution of a single nucleotide is known as a missense mutation.")</f>
        <v>People with this variant have one copy of the [C36983994T](https://www.ncbi.nlm.nih.gov/projects/SNP/snp_ref.cgi?rs=3913434) variant. This substitution of a single nucleotide is known as a missense mutation.</v>
      </c>
      <c r="J17" s="79" t="str">
        <f>CONCATENATE("People with this variant have one copy of the ",B37," variant. This substitution of a single nucleotide is known as a missense mutation.")</f>
        <v>People with this variant have one copy of the [A7783504C](https://www.ncbi.nlm.nih.gov/projects/SNP/snp_ref.cgi?rs=270838) variant. This substitution of a single nucleotide is known as a missense mutation.</v>
      </c>
      <c r="K17" s="79"/>
      <c r="M17" s="79"/>
      <c r="N17" s="79"/>
      <c r="O17" s="79"/>
      <c r="P17" s="79"/>
      <c r="Q17" s="79"/>
      <c r="R17" s="79"/>
      <c r="S17" s="79"/>
      <c r="T17" s="79"/>
      <c r="U17" s="79"/>
      <c r="V17" s="79"/>
      <c r="W17" s="79"/>
      <c r="X17" s="79"/>
      <c r="Y17" s="79"/>
      <c r="Z17" s="79"/>
    </row>
    <row r="18" spans="1:26" ht="15.75" x14ac:dyDescent="0.25">
      <c r="C18" s="84" t="str">
        <f>CONCATENATE("There are ",B16," well-known variants in ",B14,": ",B25,", ",B31,", and ",B37,".")</f>
        <v>There are three well-known variants in GRIK3: [T928G](https://www.ncbi.nlm.nih.gov/gene?Db=gene&amp;Cmd=ShowDetailView&amp;TermToSearch=2899) [(Ser310Ala)](https://www.ncbi.nlm.nih.gov/pubmed/11986986), [C36983994T](https://www.ncbi.nlm.nih.gov/projects/SNP/snp_ref.cgi?rs=3913434), and [A7783504C](https://www.ncbi.nlm.nih.gov/projects/SNP/snp_ref.cgi?rs=270838).</v>
      </c>
      <c r="H18" s="79" t="s">
        <v>970</v>
      </c>
      <c r="I18" s="79" t="s">
        <v>971</v>
      </c>
      <c r="J18" s="79" t="s">
        <v>971</v>
      </c>
      <c r="K18" s="79"/>
      <c r="M18" s="79"/>
      <c r="N18" s="79"/>
      <c r="O18" s="79"/>
      <c r="P18" s="79"/>
      <c r="Q18" s="79"/>
      <c r="R18" s="79"/>
      <c r="S18" s="79"/>
      <c r="T18" s="79"/>
      <c r="U18" s="79"/>
      <c r="V18" s="79"/>
      <c r="W18" s="79"/>
      <c r="X18" s="79"/>
      <c r="Y18" s="79"/>
      <c r="Z18" s="79"/>
    </row>
    <row r="19" spans="1:26" ht="15.75" x14ac:dyDescent="0.25">
      <c r="H19" s="79">
        <v>43</v>
      </c>
      <c r="I19" s="79">
        <v>15.8</v>
      </c>
      <c r="J19" s="79">
        <v>1.8</v>
      </c>
      <c r="K19" s="79"/>
      <c r="M19" s="79"/>
      <c r="N19" s="79"/>
      <c r="O19" s="79"/>
      <c r="P19" s="79"/>
      <c r="Q19" s="79"/>
      <c r="R19" s="79"/>
      <c r="S19" s="79"/>
      <c r="T19" s="79"/>
      <c r="U19" s="79"/>
      <c r="V19" s="79"/>
      <c r="W19" s="79"/>
      <c r="X19" s="79"/>
      <c r="Y19" s="79"/>
      <c r="Z19" s="79"/>
    </row>
    <row r="20" spans="1:26" ht="15.75" x14ac:dyDescent="0.25">
      <c r="C20" s="84" t="str">
        <f>CONCATENATE("&lt;# ",B22," #&gt;")</f>
        <v>&lt;# T928G #&gt;</v>
      </c>
      <c r="H20" s="79" t="str">
        <f>CONCATENATE("People with this variant have two copies of the ",B25," variant. This substitution of a single nucleotide is known as a missense mutation.")</f>
        <v>People with this variant have two copies of the [T928G](https://www.ncbi.nlm.nih.gov/gene?Db=gene&amp;Cmd=ShowDetailView&amp;TermToSearch=2899) [(Ser310Ala)](https://www.ncbi.nlm.nih.gov/pubmed/11986986) variant. This substitution of a single nucleotide is known as a missense mutation.</v>
      </c>
      <c r="I20" s="79" t="str">
        <f>CONCATENATE("People with this variant have two copies of the ",B31," variant. This substitution of a single nucleotide is known as a missense mutation.")</f>
        <v>People with this variant have two copies of the [C36983994T](https://www.ncbi.nlm.nih.gov/projects/SNP/snp_ref.cgi?rs=3913434) variant. This substitution of a single nucleotide is known as a missense mutation.</v>
      </c>
      <c r="J20" s="79" t="str">
        <f>CONCATENATE("People with this variant have two copies of the ",B37," variant. This substitution of a single nucleotide is known as a missense mutation.")</f>
        <v>People with this variant have two copies of the [A7783504C](https://www.ncbi.nlm.nih.gov/projects/SNP/snp_ref.cgi?rs=270838) variant. This substitution of a single nucleotide is known as a missense mutation.</v>
      </c>
      <c r="K20" s="79"/>
      <c r="M20" s="79"/>
      <c r="N20" s="79"/>
      <c r="O20" s="79"/>
      <c r="P20" s="79"/>
      <c r="Q20" s="79"/>
      <c r="R20" s="79"/>
      <c r="S20" s="79"/>
      <c r="T20" s="79"/>
      <c r="U20" s="79"/>
      <c r="V20" s="79"/>
      <c r="W20" s="79"/>
      <c r="X20" s="79"/>
      <c r="Y20" s="79"/>
      <c r="Z20" s="79"/>
    </row>
    <row r="21" spans="1:26" ht="15.75" x14ac:dyDescent="0.25">
      <c r="A21" s="85" t="s">
        <v>25</v>
      </c>
      <c r="B21" t="s">
        <v>31</v>
      </c>
      <c r="C21" s="84" t="str">
        <f>CONCATENATE("  &lt;Variant hgvs=",CHAR(34),B21,CHAR(34)," name=",CHAR(34),B22,CHAR(34),"&gt; ")</f>
        <v xml:space="preserve">  &lt;Variant hgvs="NC000001_1.11:g.2222T&gt;G" name="T928G"&gt; </v>
      </c>
      <c r="H21" s="79" t="s">
        <v>970</v>
      </c>
      <c r="I21" s="79" t="s">
        <v>147</v>
      </c>
      <c r="J21" s="79" t="s">
        <v>147</v>
      </c>
      <c r="K21" s="79"/>
      <c r="M21" s="79"/>
      <c r="N21" s="79"/>
      <c r="O21" s="79"/>
      <c r="P21" s="79"/>
      <c r="Q21" s="79"/>
      <c r="R21" s="79"/>
      <c r="S21" s="79"/>
      <c r="T21" s="79"/>
      <c r="U21" s="79"/>
      <c r="V21" s="79"/>
      <c r="W21" s="79"/>
      <c r="X21" s="79"/>
      <c r="Y21" s="79"/>
      <c r="Z21" s="79"/>
    </row>
    <row r="22" spans="1:26" ht="15.75" x14ac:dyDescent="0.25">
      <c r="A22" s="86" t="s">
        <v>26</v>
      </c>
      <c r="B22" t="s">
        <v>32</v>
      </c>
      <c r="H22" s="79">
        <v>19.899999999999999</v>
      </c>
      <c r="I22" s="79">
        <v>4.7</v>
      </c>
      <c r="J22" s="79">
        <v>0.5</v>
      </c>
      <c r="K22" s="79"/>
      <c r="M22" s="79"/>
      <c r="N22" s="79"/>
      <c r="O22" s="79"/>
      <c r="P22" s="79"/>
      <c r="Q22" s="79"/>
      <c r="R22" s="79"/>
      <c r="S22" s="79"/>
      <c r="T22" s="79"/>
      <c r="U22" s="79"/>
      <c r="V22" s="79"/>
      <c r="W22" s="79"/>
      <c r="X22" s="79"/>
      <c r="Y22" s="79"/>
      <c r="Z22" s="79"/>
    </row>
    <row r="23" spans="1:26" ht="15.75" x14ac:dyDescent="0.25">
      <c r="A23" s="86" t="s">
        <v>27</v>
      </c>
      <c r="B23" t="s">
        <v>33</v>
      </c>
      <c r="C23" s="84" t="str">
        <f>CONCATENATE("    This variant is a change at a specific point in the ",B14," gene from ",B23," to ",B24," resulting in incorrect ",B11,"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c r="H23" s="79" t="str">
        <f>CONCATENATE("Your ",B14," gene has no variants. A normal gene is referred to as a ",CHAR(34),"wild-type",CHAR(34)," gene.")</f>
        <v>Your GRIK3 gene has no variants. A normal gene is referred to as a "wild-type" gene.</v>
      </c>
      <c r="I23" s="79" t="str">
        <f>CONCATENATE("Your ",B14," gene has no variants. A normal gene is referred to as a ",CHAR(34),"wild-type",CHAR(34)," gene.")</f>
        <v>Your GRIK3 gene has no variants. A normal gene is referred to as a "wild-type" gene.</v>
      </c>
      <c r="J23" s="79" t="str">
        <f>CONCATENATE("Your ",B14," gene has no variants. A normal gene is referred to as a ",CHAR(34),"wild-type",CHAR(34)," gene.")</f>
        <v>Your GRIK3 gene has no variants. A normal gene is referred to as a "wild-type" gene.</v>
      </c>
      <c r="K23" s="79"/>
      <c r="M23" s="79"/>
      <c r="N23" s="79"/>
      <c r="O23" s="79"/>
      <c r="P23" s="79"/>
      <c r="Q23" s="79"/>
      <c r="R23" s="79"/>
      <c r="S23" s="79"/>
      <c r="T23" s="79"/>
      <c r="U23" s="79"/>
      <c r="V23" s="79"/>
      <c r="W23" s="79"/>
      <c r="X23" s="79"/>
      <c r="Y23" s="79"/>
      <c r="Z23" s="79"/>
    </row>
    <row r="24" spans="1:26" ht="15.75" x14ac:dyDescent="0.25">
      <c r="A24" s="86" t="s">
        <v>28</v>
      </c>
      <c r="B24" t="s">
        <v>34</v>
      </c>
      <c r="H24" s="79" t="s">
        <v>147</v>
      </c>
      <c r="I24" s="79" t="s">
        <v>147</v>
      </c>
      <c r="J24" s="79" t="s">
        <v>147</v>
      </c>
      <c r="K24" s="79"/>
      <c r="M24" s="79"/>
      <c r="N24" s="79"/>
      <c r="O24" s="79"/>
      <c r="P24" s="79"/>
      <c r="Q24" s="79"/>
      <c r="R24" s="79"/>
      <c r="S24" s="79"/>
      <c r="T24" s="79"/>
      <c r="U24" s="79"/>
      <c r="V24" s="79"/>
      <c r="W24" s="79"/>
      <c r="X24" s="79"/>
      <c r="Y24" s="79"/>
      <c r="Z24" s="79"/>
    </row>
    <row r="25" spans="1:26" ht="15.75" x14ac:dyDescent="0.25">
      <c r="A25" s="86" t="s">
        <v>36</v>
      </c>
      <c r="B25" t="s">
        <v>959</v>
      </c>
      <c r="C25" s="84" t="str">
        <f>"  &lt;/Variant&gt;"</f>
        <v xml:space="preserve">  &lt;/Variant&gt;</v>
      </c>
      <c r="H25" s="79">
        <v>37.1</v>
      </c>
      <c r="I25" s="79">
        <v>79.5</v>
      </c>
      <c r="J25" s="79">
        <v>97.8</v>
      </c>
      <c r="K25" s="79"/>
      <c r="M25" s="79"/>
      <c r="N25" s="79"/>
      <c r="O25" s="79"/>
      <c r="P25" s="79"/>
      <c r="Q25" s="79"/>
      <c r="R25" s="79"/>
      <c r="S25" s="79"/>
      <c r="T25" s="79"/>
      <c r="U25" s="79"/>
      <c r="V25" s="79"/>
      <c r="W25" s="79"/>
      <c r="X25" s="79"/>
      <c r="Y25" s="79"/>
      <c r="Z25" s="79"/>
    </row>
    <row r="26" spans="1:26" ht="15.75" x14ac:dyDescent="0.25">
      <c r="A26" s="86"/>
      <c r="B26"/>
      <c r="C26" s="84" t="str">
        <f>CONCATENATE("&lt;# ",B28," #&gt;")</f>
        <v>&lt;# C36983994T #&gt;</v>
      </c>
    </row>
    <row r="27" spans="1:26" ht="15.75" x14ac:dyDescent="0.25">
      <c r="A27" s="85" t="s">
        <v>25</v>
      </c>
      <c r="B27" s="1" t="s">
        <v>62</v>
      </c>
      <c r="C27" s="84" t="str">
        <f>CONCATENATE("  &lt;Variant hgvs=",CHAR(34),B27,CHAR(34)," name=",CHAR(34),B28,CHAR(34),"&gt; ")</f>
        <v xml:space="preserve">  &lt;Variant hgvs="NC_000001.11:g.36983994C&gt;T" name="C36983994T"&gt; </v>
      </c>
    </row>
    <row r="28" spans="1:26" ht="15.75" x14ac:dyDescent="0.25">
      <c r="A28" s="86" t="s">
        <v>26</v>
      </c>
      <c r="B28" t="s">
        <v>59</v>
      </c>
    </row>
    <row r="29" spans="1:26" ht="15.75" x14ac:dyDescent="0.25">
      <c r="A29" s="86" t="s">
        <v>27</v>
      </c>
      <c r="B29" t="str">
        <f>"cytosine (C)"</f>
        <v>cytosine (C)</v>
      </c>
      <c r="C29" s="84" t="str">
        <f>CONCATENATE("    This variant is a change at a specific point in the ",B14," gene from ",B29," to ",B30," resulting in incorrect ",B11,"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30" spans="1:26" ht="15.75" x14ac:dyDescent="0.25">
      <c r="A30" s="86" t="s">
        <v>28</v>
      </c>
      <c r="B30" t="s">
        <v>33</v>
      </c>
    </row>
    <row r="31" spans="1:26" ht="15.75" x14ac:dyDescent="0.25">
      <c r="A31" s="86" t="s">
        <v>36</v>
      </c>
      <c r="B31" t="s">
        <v>960</v>
      </c>
      <c r="C31" s="84" t="str">
        <f>"  &lt;/Variant&gt;"</f>
        <v xml:space="preserve">  &lt;/Variant&gt;</v>
      </c>
    </row>
    <row r="32" spans="1:26" ht="15.75" x14ac:dyDescent="0.25">
      <c r="A32" s="85"/>
      <c r="B32"/>
      <c r="C32" s="84" t="str">
        <f>CONCATENATE("&lt;# ",B34," #&gt;")</f>
        <v>&lt;# A7783504C #&gt;</v>
      </c>
    </row>
    <row r="33" spans="1:12" ht="15.75" x14ac:dyDescent="0.25">
      <c r="A33" s="85" t="s">
        <v>25</v>
      </c>
      <c r="B33" t="s">
        <v>63</v>
      </c>
      <c r="C33" s="84" t="str">
        <f>CONCATENATE("  &lt;Variant hgvs=",CHAR(34),B33,CHAR(34)," name=",CHAR(34),B34,CHAR(34),"&gt; ")</f>
        <v xml:space="preserve">  &lt;Variant hgvs="NC_000002.11:g.7783504A&gt;C" name="A7783504C"&gt; </v>
      </c>
    </row>
    <row r="34" spans="1:12" ht="15.75" x14ac:dyDescent="0.25">
      <c r="A34" s="86" t="s">
        <v>26</v>
      </c>
      <c r="B34" t="s">
        <v>60</v>
      </c>
    </row>
    <row r="35" spans="1:12" ht="15.75" x14ac:dyDescent="0.25">
      <c r="A35" s="86" t="s">
        <v>27</v>
      </c>
      <c r="B35" t="s">
        <v>61</v>
      </c>
      <c r="C35" s="84" t="str">
        <f>CONCATENATE("    This variant is a change at a specific point in the ",B14," gene from ",B35," to ",B36," resulting in incorrect ",B11,"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6" spans="1:12" ht="15.75" x14ac:dyDescent="0.25">
      <c r="A36" s="86" t="s">
        <v>28</v>
      </c>
      <c r="B36" t="str">
        <f>"cytosine (C)"</f>
        <v>cytosine (C)</v>
      </c>
    </row>
    <row r="37" spans="1:12" ht="15.75" x14ac:dyDescent="0.25">
      <c r="A37" s="86" t="s">
        <v>36</v>
      </c>
      <c r="B37" t="s">
        <v>961</v>
      </c>
      <c r="C37" s="84" t="str">
        <f>"  &lt;/Variant&gt;"</f>
        <v xml:space="preserve">  &lt;/Variant&gt;</v>
      </c>
    </row>
    <row r="38" spans="1:12" s="88" customFormat="1" ht="15.75" x14ac:dyDescent="0.25">
      <c r="A38" s="90"/>
      <c r="B38" s="81"/>
      <c r="L38" s="84"/>
    </row>
    <row r="39" spans="1:12" s="88" customFormat="1" ht="15.75" x14ac:dyDescent="0.25">
      <c r="A39" s="90"/>
      <c r="B39" s="81"/>
      <c r="C39" s="88" t="str">
        <f>C20</f>
        <v>&lt;# T928G #&gt;</v>
      </c>
      <c r="L39" s="84"/>
    </row>
    <row r="40" spans="1:12" ht="15.75" x14ac:dyDescent="0.25">
      <c r="A40" s="86" t="s">
        <v>35</v>
      </c>
      <c r="B40" s="82" t="str">
        <f>H14</f>
        <v>NC000001_1.11:g.</v>
      </c>
      <c r="C40" s="84" t="str">
        <f>CONCATENATE("  &lt;Genotype hgvs=",CHAR(34),B40,B41,";",B42,CHAR(34)," name=",CHAR(34),B22,CHAR(34),"&gt; ")</f>
        <v xml:space="preserve">  &lt;Genotype hgvs="NC000001_1.11:g.[2222T&gt;G];[2222=]" name="T928G"&gt; </v>
      </c>
    </row>
    <row r="41" spans="1:12" ht="15.75" x14ac:dyDescent="0.25">
      <c r="A41" s="86" t="s">
        <v>36</v>
      </c>
      <c r="B41" s="82" t="str">
        <f t="shared" ref="B41:B45" si="1">H15</f>
        <v>[2222T&gt;G]</v>
      </c>
    </row>
    <row r="42" spans="1:12" ht="15.75" x14ac:dyDescent="0.25">
      <c r="A42" s="86" t="s">
        <v>27</v>
      </c>
      <c r="B42" s="82" t="str">
        <f t="shared" si="1"/>
        <v>[2222=]</v>
      </c>
      <c r="C42" s="84" t="s">
        <v>667</v>
      </c>
    </row>
    <row r="43" spans="1:12" ht="15.75" x14ac:dyDescent="0.25">
      <c r="A43" s="86" t="s">
        <v>40</v>
      </c>
      <c r="B43" s="82" t="str">
        <f t="shared" si="1"/>
        <v>People with this variant have one copy of the [T928G](https://www.ncbi.nlm.nih.gov/gene?Db=gene&amp;Cmd=ShowDetailView&amp;TermToSearch=2899) [(Ser310Ala)](https://www.ncbi.nlm.nih.gov/pubmed/11986986) variant. This substitution of a single nucleotide is known as a missense mutation.</v>
      </c>
      <c r="C43" s="84" t="s">
        <v>13</v>
      </c>
    </row>
    <row r="44" spans="1:12" ht="15.75" x14ac:dyDescent="0.25">
      <c r="A44" s="85" t="s">
        <v>41</v>
      </c>
      <c r="B44" s="82" t="str">
        <f t="shared" si="1"/>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c r="C44" s="84" t="str">
        <f>CONCATENATE("    ",B43)</f>
        <v xml:space="preserve">    People with this variant have one copy of the [T928G](https://www.ncbi.nlm.nih.gov/gene?Db=gene&amp;Cmd=ShowDetailView&amp;TermToSearch=2899) [(Ser310Ala)](https://www.ncbi.nlm.nih.gov/pubmed/11986986) variant. This substitution of a single nucleotide is known as a missense mutation.</v>
      </c>
    </row>
    <row r="45" spans="1:12" ht="15.75" x14ac:dyDescent="0.25">
      <c r="A45" s="85" t="s">
        <v>42</v>
      </c>
      <c r="B45" s="82">
        <f t="shared" si="1"/>
        <v>43</v>
      </c>
    </row>
    <row r="46" spans="1:12" ht="15.75" x14ac:dyDescent="0.25">
      <c r="A46" s="86"/>
      <c r="C46" s="84" t="s">
        <v>668</v>
      </c>
    </row>
    <row r="47" spans="1:12" ht="15.75" x14ac:dyDescent="0.25">
      <c r="A47" s="85"/>
    </row>
    <row r="48" spans="1:12" ht="15.75" x14ac:dyDescent="0.25">
      <c r="A48" s="85"/>
      <c r="C48" s="84" t="str">
        <f>CONCATENATE("    ",B44)</f>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row>
    <row r="49" spans="1:3" ht="15.75" x14ac:dyDescent="0.25">
      <c r="A49" s="85"/>
    </row>
    <row r="50" spans="1:3" ht="15.75" x14ac:dyDescent="0.25">
      <c r="A50" s="85"/>
      <c r="C50" s="84" t="s">
        <v>669</v>
      </c>
    </row>
    <row r="51" spans="1:3" ht="15.75" x14ac:dyDescent="0.25">
      <c r="A51" s="86"/>
    </row>
    <row r="52" spans="1:3" ht="15.75" x14ac:dyDescent="0.25">
      <c r="A52" s="86"/>
      <c r="C52" s="84" t="str">
        <f>CONCATENATE( "    &lt;piechart percentage=",B45," /&gt;")</f>
        <v xml:space="preserve">    &lt;piechart percentage=43 /&gt;</v>
      </c>
    </row>
    <row r="53" spans="1:3" ht="15.75" x14ac:dyDescent="0.25">
      <c r="A53" s="86"/>
      <c r="C53" s="84" t="str">
        <f>"  &lt;/Genotype&gt;"</f>
        <v xml:space="preserve">  &lt;/Genotype&gt;</v>
      </c>
    </row>
    <row r="54" spans="1:3" ht="15.75" x14ac:dyDescent="0.25">
      <c r="A54" s="86" t="s">
        <v>43</v>
      </c>
      <c r="B54" s="79" t="str">
        <f>H20</f>
        <v>People with this variant have two copies of the [T928G](https://www.ncbi.nlm.nih.gov/gene?Db=gene&amp;Cmd=ShowDetailView&amp;TermToSearch=2899) [(Ser310Ala)](https://www.ncbi.nlm.nih.gov/pubmed/11986986) variant. This substitution of a single nucleotide is known as a missense mutation.</v>
      </c>
      <c r="C54" s="84" t="str">
        <f>CONCATENATE("  &lt;Genotype hgvs=",CHAR(34),B40,B41,";",B41,CHAR(34)," name=",CHAR(34),B22,CHAR(34),"&gt; ")</f>
        <v xml:space="preserve">  &lt;Genotype hgvs="NC000001_1.11:g.[2222T&gt;G];[2222T&gt;G]" name="T928G"&gt; </v>
      </c>
    </row>
    <row r="55" spans="1:3" ht="15.75" x14ac:dyDescent="0.25">
      <c r="A55" s="85" t="s">
        <v>44</v>
      </c>
      <c r="B55" s="79" t="str">
        <f t="shared" ref="B55:B56" si="2">H21</f>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c r="C55" s="84" t="s">
        <v>13</v>
      </c>
    </row>
    <row r="56" spans="1:3" ht="15.75" x14ac:dyDescent="0.25">
      <c r="A56" s="85" t="s">
        <v>42</v>
      </c>
      <c r="B56" s="79">
        <f t="shared" si="2"/>
        <v>19.899999999999999</v>
      </c>
      <c r="C56" s="84" t="s">
        <v>667</v>
      </c>
    </row>
    <row r="57" spans="1:3" ht="15.75" x14ac:dyDescent="0.25">
      <c r="A57" s="85"/>
    </row>
    <row r="58" spans="1:3" ht="15.75" x14ac:dyDescent="0.25">
      <c r="A58" s="86"/>
      <c r="C58" s="84" t="str">
        <f>CONCATENATE("    ",B54)</f>
        <v xml:space="preserve">    People with this variant have two copies of the [T928G](https://www.ncbi.nlm.nih.gov/gene?Db=gene&amp;Cmd=ShowDetailView&amp;TermToSearch=2899) [(Ser310Ala)](https://www.ncbi.nlm.nih.gov/pubmed/11986986) variant. This substitution of a single nucleotide is known as a missense mutation.</v>
      </c>
    </row>
    <row r="59" spans="1:3" ht="15.75" x14ac:dyDescent="0.25">
      <c r="A59" s="85"/>
    </row>
    <row r="60" spans="1:3" ht="15.75" x14ac:dyDescent="0.25">
      <c r="A60" s="85"/>
      <c r="C60" s="84" t="s">
        <v>668</v>
      </c>
    </row>
    <row r="61" spans="1:3" ht="15.75" x14ac:dyDescent="0.25">
      <c r="A61" s="85"/>
    </row>
    <row r="62" spans="1:3" ht="15.75" x14ac:dyDescent="0.25">
      <c r="A62" s="85"/>
      <c r="C62" s="84" t="str">
        <f>CONCATENATE("    ",B55)</f>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row>
    <row r="63" spans="1:3" ht="15.75" x14ac:dyDescent="0.25">
      <c r="A63" s="85"/>
    </row>
    <row r="64" spans="1:3" ht="15.75" x14ac:dyDescent="0.25">
      <c r="A64" s="86"/>
      <c r="C64" s="84" t="s">
        <v>669</v>
      </c>
    </row>
    <row r="65" spans="1:3" ht="15.75" x14ac:dyDescent="0.25">
      <c r="A65" s="86"/>
    </row>
    <row r="66" spans="1:3" ht="15.75" x14ac:dyDescent="0.25">
      <c r="A66" s="86"/>
      <c r="C66" s="84" t="str">
        <f>CONCATENATE( "    &lt;piechart percentage=",B56," /&gt;")</f>
        <v xml:space="preserve">    &lt;piechart percentage=19.9 /&gt;</v>
      </c>
    </row>
    <row r="67" spans="1:3" ht="15.75" x14ac:dyDescent="0.25">
      <c r="A67" s="86"/>
      <c r="C67" s="84" t="str">
        <f>"  &lt;/Genotype&gt;"</f>
        <v xml:space="preserve">  &lt;/Genotype&gt;</v>
      </c>
    </row>
    <row r="68" spans="1:3" ht="15.75" x14ac:dyDescent="0.25">
      <c r="A68" s="86" t="s">
        <v>45</v>
      </c>
      <c r="B68" s="79" t="str">
        <f>H23</f>
        <v>Your GRIK3 gene has no variants. A normal gene is referred to as a "wild-type" gene.</v>
      </c>
      <c r="C68" s="84" t="str">
        <f>CONCATENATE("  &lt;Genotype hgvs=",CHAR(34),B40,B42,";",B42,CHAR(34)," name=",CHAR(34),B22,CHAR(34),"&gt; ")</f>
        <v xml:space="preserve">  &lt;Genotype hgvs="NC000001_1.11:g.[2222=];[2222=]" name="T928G"&gt; </v>
      </c>
    </row>
    <row r="69" spans="1:3" ht="15.75" x14ac:dyDescent="0.25">
      <c r="A69" s="85" t="s">
        <v>46</v>
      </c>
      <c r="B69" s="79" t="str">
        <f t="shared" ref="B69:B70" si="3">H24</f>
        <v>This variant is not associated with increased risk.</v>
      </c>
      <c r="C69" s="84" t="s">
        <v>13</v>
      </c>
    </row>
    <row r="70" spans="1:3" ht="15.75" x14ac:dyDescent="0.25">
      <c r="A70" s="85" t="s">
        <v>42</v>
      </c>
      <c r="B70" s="79">
        <f t="shared" si="3"/>
        <v>37.1</v>
      </c>
      <c r="C70" s="84" t="s">
        <v>667</v>
      </c>
    </row>
    <row r="71" spans="1:3" ht="15.75" x14ac:dyDescent="0.25">
      <c r="A71" s="86"/>
    </row>
    <row r="72" spans="1:3" ht="15.75" x14ac:dyDescent="0.25">
      <c r="A72" s="85"/>
      <c r="C72" s="84" t="str">
        <f>CONCATENATE("    ",B68)</f>
        <v xml:space="preserve">    Your GRIK3 gene has no variants. A normal gene is referred to as a "wild-type" gene.</v>
      </c>
    </row>
    <row r="73" spans="1:3" ht="15.75" x14ac:dyDescent="0.25">
      <c r="A73" s="85"/>
    </row>
    <row r="74" spans="1:3" ht="15.75" x14ac:dyDescent="0.25">
      <c r="A74" s="86"/>
      <c r="C74" s="84" t="s">
        <v>669</v>
      </c>
    </row>
    <row r="75" spans="1:3" ht="15.75" x14ac:dyDescent="0.25">
      <c r="A75" s="86"/>
    </row>
    <row r="76" spans="1:3" ht="15.75" x14ac:dyDescent="0.25">
      <c r="A76" s="86"/>
      <c r="C76" s="84" t="str">
        <f>CONCATENATE( "    &lt;piechart percentage=",B70," /&gt;")</f>
        <v xml:space="preserve">    &lt;piechart percentage=37.1 /&gt;</v>
      </c>
    </row>
    <row r="77" spans="1:3" ht="15.75" x14ac:dyDescent="0.25">
      <c r="A77" s="86"/>
      <c r="C77" s="84" t="str">
        <f>"  &lt;/Genotype&gt;"</f>
        <v xml:space="preserve">  &lt;/Genotype&gt;</v>
      </c>
    </row>
    <row r="78" spans="1:3" ht="15.75" x14ac:dyDescent="0.25">
      <c r="A78" s="86"/>
      <c r="C78" s="84" t="str">
        <f>C26</f>
        <v>&lt;# C36983994T #&gt;</v>
      </c>
    </row>
    <row r="79" spans="1:3" ht="15.75" x14ac:dyDescent="0.25">
      <c r="A79" s="86" t="s">
        <v>35</v>
      </c>
      <c r="B79" s="82" t="str">
        <f>I14</f>
        <v>NC_000001.11:g.</v>
      </c>
      <c r="C79" s="84" t="str">
        <f>CONCATENATE("  &lt;Genotype hgvs=",CHAR(34),B79,B80,";",B81,CHAR(34)," name=",CHAR(34),B28,CHAR(34),"&gt; ")</f>
        <v xml:space="preserve">  &lt;Genotype hgvs="NC_000001.11:g.[36983994C&gt;T];[36983994=]" name="C36983994T"&gt; </v>
      </c>
    </row>
    <row r="80" spans="1:3" ht="15.75" x14ac:dyDescent="0.25">
      <c r="A80" s="86" t="s">
        <v>36</v>
      </c>
      <c r="B80" s="82" t="str">
        <f t="shared" ref="B80:B84" si="4">I15</f>
        <v>[36983994C&gt;T]</v>
      </c>
    </row>
    <row r="81" spans="1:3" ht="15.75" x14ac:dyDescent="0.25">
      <c r="A81" s="86" t="s">
        <v>27</v>
      </c>
      <c r="B81" s="82" t="str">
        <f t="shared" si="4"/>
        <v>[36983994=]</v>
      </c>
      <c r="C81" s="84" t="s">
        <v>667</v>
      </c>
    </row>
    <row r="82" spans="1:3" ht="15.75" x14ac:dyDescent="0.25">
      <c r="A82" s="86" t="s">
        <v>40</v>
      </c>
      <c r="B82" s="82" t="str">
        <f t="shared" si="4"/>
        <v>People with this variant have one copy of the [C36983994T](https://www.ncbi.nlm.nih.gov/projects/SNP/snp_ref.cgi?rs=3913434) variant. This substitution of a single nucleotide is known as a missense mutation.</v>
      </c>
      <c r="C82" s="84" t="s">
        <v>13</v>
      </c>
    </row>
    <row r="83" spans="1:3" ht="15.75" x14ac:dyDescent="0.25">
      <c r="A83" s="85" t="s">
        <v>41</v>
      </c>
      <c r="B83" s="82" t="str">
        <f t="shared" si="4"/>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
    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c r="C83" s="84" t="str">
        <f>CONCATENATE("    ",B82)</f>
        <v xml:space="preserve">    People with this variant have one copy of the [C36983994T](https://www.ncbi.nlm.nih.gov/projects/SNP/snp_ref.cgi?rs=3913434) variant. This substitution of a single nucleotide is known as a missense mutation.</v>
      </c>
    </row>
    <row r="84" spans="1:3" ht="15.75" x14ac:dyDescent="0.25">
      <c r="A84" s="85" t="s">
        <v>42</v>
      </c>
      <c r="B84" s="82">
        <f t="shared" si="4"/>
        <v>15.8</v>
      </c>
    </row>
    <row r="85" spans="1:3" ht="15.75" x14ac:dyDescent="0.25">
      <c r="A85" s="86"/>
      <c r="C85" s="84" t="s">
        <v>668</v>
      </c>
    </row>
    <row r="86" spans="1:3" ht="15.75" x14ac:dyDescent="0.25">
      <c r="A86" s="85"/>
    </row>
    <row r="87" spans="1:3" ht="15.75" x14ac:dyDescent="0.25">
      <c r="A87" s="85"/>
      <c r="C87" s="84" t="str">
        <f>CONCATENATE("    ",B83)</f>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
    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row>
    <row r="88" spans="1:3" ht="15.75" x14ac:dyDescent="0.25">
      <c r="A88" s="85"/>
    </row>
    <row r="89" spans="1:3" ht="15.75" x14ac:dyDescent="0.25">
      <c r="A89" s="85"/>
      <c r="C89" s="84" t="s">
        <v>669</v>
      </c>
    </row>
    <row r="90" spans="1:3" ht="15.75" x14ac:dyDescent="0.25">
      <c r="A90" s="86"/>
    </row>
    <row r="91" spans="1:3" ht="15.75" x14ac:dyDescent="0.25">
      <c r="A91" s="86"/>
      <c r="C91" s="84" t="str">
        <f>CONCATENATE( "    &lt;piechart percentage=",B84," /&gt;")</f>
        <v xml:space="preserve">    &lt;piechart percentage=15.8 /&gt;</v>
      </c>
    </row>
    <row r="92" spans="1:3" ht="15.75" x14ac:dyDescent="0.25">
      <c r="A92" s="86"/>
      <c r="C92" s="84" t="str">
        <f>"  &lt;/Genotype&gt;"</f>
        <v xml:space="preserve">  &lt;/Genotype&gt;</v>
      </c>
    </row>
    <row r="93" spans="1:3" ht="15.75" x14ac:dyDescent="0.25">
      <c r="A93" s="86" t="s">
        <v>43</v>
      </c>
      <c r="B93" s="79" t="str">
        <f>I20</f>
        <v>People with this variant have two copies of the [C36983994T](https://www.ncbi.nlm.nih.gov/projects/SNP/snp_ref.cgi?rs=3913434) variant. This substitution of a single nucleotide is known as a missense mutation.</v>
      </c>
      <c r="C93" s="84" t="str">
        <f>CONCATENATE("  &lt;Genotype hgvs=",CHAR(34),B79,B80,";",B80,CHAR(34)," name=",CHAR(34),B28,CHAR(34),"&gt; ")</f>
        <v xml:space="preserve">  &lt;Genotype hgvs="NC_000001.11:g.[36983994C&gt;T];[36983994C&gt;T]" name="C36983994T"&gt; </v>
      </c>
    </row>
    <row r="94" spans="1:3" ht="15.75" x14ac:dyDescent="0.25">
      <c r="A94" s="85" t="s">
        <v>44</v>
      </c>
      <c r="B94" s="79" t="str">
        <f t="shared" ref="B94:B95" si="5">I21</f>
        <v>This variant is not associated with increased risk.</v>
      </c>
      <c r="C94" s="84" t="s">
        <v>13</v>
      </c>
    </row>
    <row r="95" spans="1:3" ht="15.75" x14ac:dyDescent="0.25">
      <c r="A95" s="85" t="s">
        <v>42</v>
      </c>
      <c r="B95" s="79">
        <f t="shared" si="5"/>
        <v>4.7</v>
      </c>
      <c r="C95" s="84" t="s">
        <v>667</v>
      </c>
    </row>
    <row r="96" spans="1:3" ht="15.75" x14ac:dyDescent="0.25">
      <c r="A96" s="85"/>
    </row>
    <row r="97" spans="1:3" ht="15.75" x14ac:dyDescent="0.25">
      <c r="A97" s="86"/>
      <c r="C97" s="84" t="str">
        <f>CONCATENATE("    ",B93)</f>
        <v xml:space="preserve">    People with this variant have two copies of the [C36983994T](https://www.ncbi.nlm.nih.gov/projects/SNP/snp_ref.cgi?rs=3913434) variant. This substitution of a single nucleotide is known as a missense mutation.</v>
      </c>
    </row>
    <row r="98" spans="1:3" ht="15.75" x14ac:dyDescent="0.25">
      <c r="A98" s="85"/>
    </row>
    <row r="99" spans="1:3" ht="15.75" x14ac:dyDescent="0.25">
      <c r="A99" s="85"/>
      <c r="C99" s="84" t="s">
        <v>668</v>
      </c>
    </row>
    <row r="100" spans="1:3" ht="15.75" x14ac:dyDescent="0.25">
      <c r="A100" s="85"/>
    </row>
    <row r="101" spans="1:3" ht="15.75" x14ac:dyDescent="0.25">
      <c r="A101" s="85"/>
      <c r="C101" s="84" t="str">
        <f>CONCATENATE("    ",B94)</f>
        <v xml:space="preserve">    This variant is not associated with increased risk.</v>
      </c>
    </row>
    <row r="102" spans="1:3" ht="15.75" x14ac:dyDescent="0.25">
      <c r="A102" s="85"/>
    </row>
    <row r="103" spans="1:3" ht="15.75" x14ac:dyDescent="0.25">
      <c r="A103" s="86"/>
      <c r="C103" s="84" t="s">
        <v>669</v>
      </c>
    </row>
    <row r="104" spans="1:3" ht="15.75" x14ac:dyDescent="0.25">
      <c r="A104" s="86"/>
    </row>
    <row r="105" spans="1:3" ht="15.75" x14ac:dyDescent="0.25">
      <c r="A105" s="86"/>
      <c r="C105" s="84" t="str">
        <f>CONCATENATE( "    &lt;piechart percentage=",B95," /&gt;")</f>
        <v xml:space="preserve">    &lt;piechart percentage=4.7 /&gt;</v>
      </c>
    </row>
    <row r="106" spans="1:3" ht="15.75" x14ac:dyDescent="0.25">
      <c r="A106" s="86"/>
      <c r="C106" s="84" t="str">
        <f>"  &lt;/Genotype&gt;"</f>
        <v xml:space="preserve">  &lt;/Genotype&gt;</v>
      </c>
    </row>
    <row r="107" spans="1:3" ht="15.75" x14ac:dyDescent="0.25">
      <c r="A107" s="86" t="s">
        <v>45</v>
      </c>
      <c r="B107" s="79" t="str">
        <f>I23</f>
        <v>Your GRIK3 gene has no variants. A normal gene is referred to as a "wild-type" gene.</v>
      </c>
      <c r="C107" s="84" t="str">
        <f>CONCATENATE("  &lt;Genotype hgvs=",CHAR(34),B79,B81,";",B81,CHAR(34)," name=",CHAR(34),B28,CHAR(34),"&gt; ")</f>
        <v xml:space="preserve">  &lt;Genotype hgvs="NC_000001.11:g.[36983994=];[36983994=]" name="C36983994T"&gt; </v>
      </c>
    </row>
    <row r="108" spans="1:3" ht="15.75" x14ac:dyDescent="0.25">
      <c r="A108" s="85" t="s">
        <v>46</v>
      </c>
      <c r="B108" s="79" t="str">
        <f t="shared" ref="B108:B109" si="6">I24</f>
        <v>This variant is not associated with increased risk.</v>
      </c>
      <c r="C108" s="84" t="s">
        <v>13</v>
      </c>
    </row>
    <row r="109" spans="1:3" ht="15.75" x14ac:dyDescent="0.25">
      <c r="A109" s="85" t="s">
        <v>42</v>
      </c>
      <c r="B109" s="79">
        <f t="shared" si="6"/>
        <v>79.5</v>
      </c>
      <c r="C109" s="84" t="s">
        <v>667</v>
      </c>
    </row>
    <row r="110" spans="1:3" ht="15.75" x14ac:dyDescent="0.25">
      <c r="A110" s="86"/>
    </row>
    <row r="111" spans="1:3" ht="15.75" x14ac:dyDescent="0.25">
      <c r="A111" s="85"/>
      <c r="C111" s="84" t="str">
        <f>CONCATENATE("    ",B107)</f>
        <v xml:space="preserve">    Your GRIK3 gene has no variants. A normal gene is referred to as a "wild-type" gene.</v>
      </c>
    </row>
    <row r="112" spans="1:3" ht="15.75" x14ac:dyDescent="0.25">
      <c r="A112" s="85"/>
    </row>
    <row r="113" spans="1:3" ht="15.75" x14ac:dyDescent="0.25">
      <c r="A113" s="86"/>
      <c r="C113" s="84" t="s">
        <v>669</v>
      </c>
    </row>
    <row r="114" spans="1:3" ht="15.75" x14ac:dyDescent="0.25">
      <c r="A114" s="86"/>
    </row>
    <row r="115" spans="1:3" ht="15.75" x14ac:dyDescent="0.25">
      <c r="A115" s="86"/>
      <c r="C115" s="84" t="str">
        <f>CONCATENATE( "    &lt;piechart percentage=",B109," /&gt;")</f>
        <v xml:space="preserve">    &lt;piechart percentage=79.5 /&gt;</v>
      </c>
    </row>
    <row r="116" spans="1:3" ht="15.75" x14ac:dyDescent="0.25">
      <c r="A116" s="86"/>
      <c r="C116" s="84" t="str">
        <f>"  &lt;/Genotype&gt;"</f>
        <v xml:space="preserve">  &lt;/Genotype&gt;</v>
      </c>
    </row>
    <row r="117" spans="1:3" ht="15.75" x14ac:dyDescent="0.25">
      <c r="A117" s="86"/>
      <c r="C117" s="84" t="str">
        <f>C32</f>
        <v>&lt;# A7783504C #&gt;</v>
      </c>
    </row>
    <row r="118" spans="1:3" ht="15.75" x14ac:dyDescent="0.25">
      <c r="A118" s="86" t="s">
        <v>35</v>
      </c>
      <c r="B118" s="82" t="str">
        <f>J14</f>
        <v>NC_000002.11:g.</v>
      </c>
      <c r="C118" s="84" t="str">
        <f>CONCATENATE("  &lt;Genotype hgvs=",CHAR(34),B118,B119,";",B120,CHAR(34)," name=",CHAR(34),B34,CHAR(34),"&gt; ")</f>
        <v xml:space="preserve">  &lt;Genotype hgvs="NC_000002.11:g.[7783504A&gt;C];[7783504=]" name="A7783504C"&gt; </v>
      </c>
    </row>
    <row r="119" spans="1:3" ht="15.75" x14ac:dyDescent="0.25">
      <c r="A119" s="86" t="s">
        <v>36</v>
      </c>
      <c r="B119" s="82" t="str">
        <f t="shared" ref="B119:B123" si="7">J15</f>
        <v>[7783504A&gt;C]</v>
      </c>
    </row>
    <row r="120" spans="1:3" ht="15.75" x14ac:dyDescent="0.25">
      <c r="A120" s="86" t="s">
        <v>27</v>
      </c>
      <c r="B120" s="82" t="str">
        <f t="shared" si="7"/>
        <v>[7783504=]</v>
      </c>
      <c r="C120" s="84" t="s">
        <v>667</v>
      </c>
    </row>
    <row r="121" spans="1:3" ht="15.75" x14ac:dyDescent="0.25">
      <c r="A121" s="86" t="s">
        <v>40</v>
      </c>
      <c r="B121" s="82" t="str">
        <f t="shared" si="7"/>
        <v>People with this variant have one copy of the [A7783504C](https://www.ncbi.nlm.nih.gov/projects/SNP/snp_ref.cgi?rs=270838) variant. This substitution of a single nucleotide is known as a missense mutation.</v>
      </c>
      <c r="C121" s="84" t="s">
        <v>13</v>
      </c>
    </row>
    <row r="122" spans="1:3" ht="15.75" x14ac:dyDescent="0.25">
      <c r="A122" s="85" t="s">
        <v>41</v>
      </c>
      <c r="B122" s="82" t="str">
        <f t="shared" si="7"/>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
    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c r="C122" s="84" t="str">
        <f>CONCATENATE("    ",B121)</f>
        <v xml:space="preserve">    People with this variant have one copy of the [A7783504C](https://www.ncbi.nlm.nih.gov/projects/SNP/snp_ref.cgi?rs=270838) variant. This substitution of a single nucleotide is known as a missense mutation.</v>
      </c>
    </row>
    <row r="123" spans="1:3" ht="15.75" x14ac:dyDescent="0.25">
      <c r="A123" s="85" t="s">
        <v>42</v>
      </c>
      <c r="B123" s="82">
        <f t="shared" si="7"/>
        <v>1.8</v>
      </c>
    </row>
    <row r="124" spans="1:3" ht="15.75" x14ac:dyDescent="0.25">
      <c r="A124" s="86"/>
      <c r="C124" s="84" t="s">
        <v>668</v>
      </c>
    </row>
    <row r="125" spans="1:3" ht="15.75" x14ac:dyDescent="0.25">
      <c r="A125" s="85"/>
    </row>
    <row r="126" spans="1:3" ht="15.75" x14ac:dyDescent="0.25">
      <c r="A126" s="85"/>
      <c r="C126" s="84" t="str">
        <f>CONCATENATE("    ",B122)</f>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
    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row>
    <row r="127" spans="1:3" ht="15.75" x14ac:dyDescent="0.25">
      <c r="A127" s="85"/>
    </row>
    <row r="128" spans="1:3" ht="15.75" x14ac:dyDescent="0.25">
      <c r="A128" s="85"/>
      <c r="C128" s="84" t="s">
        <v>669</v>
      </c>
    </row>
    <row r="129" spans="1:3" ht="15.75" x14ac:dyDescent="0.25">
      <c r="A129" s="86"/>
    </row>
    <row r="130" spans="1:3" ht="15.75" x14ac:dyDescent="0.25">
      <c r="A130" s="86"/>
      <c r="C130" s="84" t="str">
        <f>CONCATENATE( "    &lt;piechart percentage=",B123," /&gt;")</f>
        <v xml:space="preserve">    &lt;piechart percentage=1.8 /&gt;</v>
      </c>
    </row>
    <row r="131" spans="1:3" ht="15.75" x14ac:dyDescent="0.25">
      <c r="A131" s="86"/>
      <c r="C131" s="84" t="str">
        <f>"  &lt;/Genotype&gt;"</f>
        <v xml:space="preserve">  &lt;/Genotype&gt;</v>
      </c>
    </row>
    <row r="132" spans="1:3" ht="15.75" x14ac:dyDescent="0.25">
      <c r="A132" s="86" t="s">
        <v>43</v>
      </c>
      <c r="B132" s="79" t="str">
        <f>J20</f>
        <v>People with this variant have two copies of the [A7783504C](https://www.ncbi.nlm.nih.gov/projects/SNP/snp_ref.cgi?rs=270838) variant. This substitution of a single nucleotide is known as a missense mutation.</v>
      </c>
      <c r="C132" s="84" t="str">
        <f>CONCATENATE("  &lt;Genotype hgvs=",CHAR(34),B118,B119,";",B119,CHAR(34)," name=",CHAR(34),B34,CHAR(34),"&gt; ")</f>
        <v xml:space="preserve">  &lt;Genotype hgvs="NC_000002.11:g.[7783504A&gt;C];[7783504A&gt;C]" name="A7783504C"&gt; </v>
      </c>
    </row>
    <row r="133" spans="1:3" ht="15.75" x14ac:dyDescent="0.25">
      <c r="A133" s="85" t="s">
        <v>44</v>
      </c>
      <c r="B133" s="79" t="str">
        <f t="shared" ref="B133:B134" si="8">J21</f>
        <v>This variant is not associated with increased risk.</v>
      </c>
      <c r="C133" s="84" t="s">
        <v>13</v>
      </c>
    </row>
    <row r="134" spans="1:3" ht="15.75" x14ac:dyDescent="0.25">
      <c r="A134" s="85" t="s">
        <v>42</v>
      </c>
      <c r="B134" s="79">
        <f t="shared" si="8"/>
        <v>0.5</v>
      </c>
      <c r="C134" s="84" t="s">
        <v>667</v>
      </c>
    </row>
    <row r="135" spans="1:3" ht="15.75" x14ac:dyDescent="0.25">
      <c r="A135" s="85"/>
    </row>
    <row r="136" spans="1:3" ht="15.75" x14ac:dyDescent="0.25">
      <c r="A136" s="86"/>
      <c r="C136" s="84" t="str">
        <f>CONCATENATE("    ",B132)</f>
        <v xml:space="preserve">    People with this variant have two copies of the [A7783504C](https://www.ncbi.nlm.nih.gov/projects/SNP/snp_ref.cgi?rs=270838) variant. This substitution of a single nucleotide is known as a missense mutation.</v>
      </c>
    </row>
    <row r="137" spans="1:3" ht="15.75" x14ac:dyDescent="0.25">
      <c r="A137" s="85"/>
    </row>
    <row r="138" spans="1:3" ht="15.75" x14ac:dyDescent="0.25">
      <c r="A138" s="85"/>
      <c r="C138" s="84" t="s">
        <v>668</v>
      </c>
    </row>
    <row r="139" spans="1:3" ht="15.75" x14ac:dyDescent="0.25">
      <c r="A139" s="85"/>
    </row>
    <row r="140" spans="1:3" ht="15.75" x14ac:dyDescent="0.25">
      <c r="A140" s="85"/>
      <c r="C140" s="84" t="str">
        <f>CONCATENATE("    ",B133)</f>
        <v xml:space="preserve">    This variant is not associated with increased risk.</v>
      </c>
    </row>
    <row r="141" spans="1:3" ht="15.75" x14ac:dyDescent="0.25">
      <c r="A141" s="85"/>
    </row>
    <row r="142" spans="1:3" ht="15.75" x14ac:dyDescent="0.25">
      <c r="A142" s="86"/>
      <c r="C142" s="84" t="s">
        <v>669</v>
      </c>
    </row>
    <row r="143" spans="1:3" ht="15.75" x14ac:dyDescent="0.25">
      <c r="A143" s="86"/>
    </row>
    <row r="144" spans="1:3" ht="15.75" x14ac:dyDescent="0.25">
      <c r="A144" s="86"/>
      <c r="C144" s="84" t="str">
        <f>CONCATENATE( "    &lt;piechart percentage=",B134," /&gt;")</f>
        <v xml:space="preserve">    &lt;piechart percentage=0.5 /&gt;</v>
      </c>
    </row>
    <row r="145" spans="1:12" ht="15.75" x14ac:dyDescent="0.25">
      <c r="A145" s="86"/>
      <c r="C145" s="84" t="str">
        <f>"  &lt;/Genotype&gt;"</f>
        <v xml:space="preserve">  &lt;/Genotype&gt;</v>
      </c>
    </row>
    <row r="146" spans="1:12" ht="15.75" x14ac:dyDescent="0.25">
      <c r="A146" s="86" t="s">
        <v>45</v>
      </c>
      <c r="B146" s="79" t="str">
        <f>J23</f>
        <v>Your GRIK3 gene has no variants. A normal gene is referred to as a "wild-type" gene.</v>
      </c>
      <c r="C146" s="84" t="str">
        <f>CONCATENATE("  &lt;Genotype hgvs=",CHAR(34),B118,B120,";",B120,CHAR(34)," name=",CHAR(34),B34,CHAR(34),"&gt; ")</f>
        <v xml:space="preserve">  &lt;Genotype hgvs="NC_000002.11:g.[7783504=];[7783504=]" name="A7783504C"&gt; </v>
      </c>
    </row>
    <row r="147" spans="1:12" ht="15.75" x14ac:dyDescent="0.25">
      <c r="A147" s="85" t="s">
        <v>46</v>
      </c>
      <c r="B147" s="79" t="str">
        <f t="shared" ref="B147:B148" si="9">J24</f>
        <v>This variant is not associated with increased risk.</v>
      </c>
      <c r="C147" s="84" t="s">
        <v>13</v>
      </c>
    </row>
    <row r="148" spans="1:12" ht="15.75" x14ac:dyDescent="0.25">
      <c r="A148" s="85" t="s">
        <v>42</v>
      </c>
      <c r="B148" s="79">
        <f t="shared" si="9"/>
        <v>97.8</v>
      </c>
      <c r="C148" s="84" t="s">
        <v>667</v>
      </c>
    </row>
    <row r="149" spans="1:12" ht="15.75" x14ac:dyDescent="0.25">
      <c r="A149" s="86"/>
    </row>
    <row r="150" spans="1:12" ht="15.75" x14ac:dyDescent="0.25">
      <c r="A150" s="85"/>
      <c r="C150" s="84" t="str">
        <f>CONCATENATE("    ",B146)</f>
        <v xml:space="preserve">    Your GRIK3 gene has no variants. A normal gene is referred to as a "wild-type" gene.</v>
      </c>
    </row>
    <row r="151" spans="1:12" ht="15.75" x14ac:dyDescent="0.25">
      <c r="A151" s="85"/>
    </row>
    <row r="152" spans="1:12" ht="15.75" x14ac:dyDescent="0.25">
      <c r="A152" s="86"/>
      <c r="C152" s="84" t="s">
        <v>669</v>
      </c>
    </row>
    <row r="153" spans="1:12" ht="15.75" x14ac:dyDescent="0.25">
      <c r="A153" s="86"/>
      <c r="L153" s="88"/>
    </row>
    <row r="154" spans="1:12" ht="15.75" x14ac:dyDescent="0.25">
      <c r="A154" s="86"/>
      <c r="C154" s="84" t="str">
        <f>CONCATENATE( "    &lt;piechart percentage=",B148," /&gt;")</f>
        <v xml:space="preserve">    &lt;piechart percentage=97.8 /&gt;</v>
      </c>
      <c r="L154" s="88"/>
    </row>
    <row r="155" spans="1:12" ht="15.75" x14ac:dyDescent="0.25">
      <c r="A155" s="86"/>
      <c r="C155" s="84" t="str">
        <f>"  &lt;/Genotype&gt;"</f>
        <v xml:space="preserve">  &lt;/Genotype&gt;</v>
      </c>
      <c r="L155" s="88"/>
    </row>
    <row r="156" spans="1:12" ht="15.75" x14ac:dyDescent="0.25">
      <c r="A156" s="86"/>
      <c r="C156" s="84" t="s">
        <v>671</v>
      </c>
      <c r="L156" s="88"/>
    </row>
    <row r="157" spans="1:12" ht="15.75" x14ac:dyDescent="0.25">
      <c r="A157" s="86" t="s">
        <v>47</v>
      </c>
      <c r="B157" s="79" t="str">
        <f>CONCATENATE("Your ",B14," gene has an unknown variant.")</f>
        <v>Your GRIK3 gene has an unknown variant.</v>
      </c>
      <c r="C157" s="84" t="str">
        <f>CONCATENATE("  &lt;Genotype hgvs=",CHAR(34),"unknown",CHAR(34),"&gt; ")</f>
        <v xml:space="preserve">  &lt;Genotype hgvs="unknown"&gt; </v>
      </c>
    </row>
    <row r="158" spans="1:12" ht="15.75" x14ac:dyDescent="0.25">
      <c r="A158" s="85" t="s">
        <v>47</v>
      </c>
      <c r="B158" s="79" t="s">
        <v>149</v>
      </c>
      <c r="C158" s="84" t="s">
        <v>13</v>
      </c>
    </row>
    <row r="159" spans="1:12" ht="15.75" x14ac:dyDescent="0.25">
      <c r="A159" s="85" t="s">
        <v>42</v>
      </c>
      <c r="C159" s="84" t="s">
        <v>667</v>
      </c>
    </row>
    <row r="160" spans="1:12" ht="15.75" x14ac:dyDescent="0.25">
      <c r="A160" s="85"/>
    </row>
    <row r="161" spans="1:12" ht="15.75" x14ac:dyDescent="0.25">
      <c r="A161" s="85"/>
      <c r="C161" s="84" t="str">
        <f>CONCATENATE("    ",B157)</f>
        <v xml:space="preserve">    Your GRIK3 gene has an unknown variant.</v>
      </c>
    </row>
    <row r="162" spans="1:12" ht="15.75" x14ac:dyDescent="0.25">
      <c r="A162" s="85"/>
      <c r="L162" s="88"/>
    </row>
    <row r="163" spans="1:12" ht="15.75" x14ac:dyDescent="0.25">
      <c r="A163" s="86"/>
      <c r="C163" s="84" t="s">
        <v>669</v>
      </c>
      <c r="L163" s="88"/>
    </row>
    <row r="164" spans="1:12" ht="15.75" x14ac:dyDescent="0.25">
      <c r="A164" s="86"/>
      <c r="L164" s="88"/>
    </row>
    <row r="165" spans="1:12" ht="15.75" x14ac:dyDescent="0.25">
      <c r="A165" s="86"/>
      <c r="C165" s="84" t="str">
        <f>CONCATENATE( "    &lt;piechart percentage=",B159," /&gt;")</f>
        <v xml:space="preserve">    &lt;piechart percentage= /&gt;</v>
      </c>
    </row>
    <row r="166" spans="1:12" ht="15.75" x14ac:dyDescent="0.25">
      <c r="A166" s="86"/>
      <c r="C166" s="84" t="str">
        <f>"  &lt;/Genotype&gt;"</f>
        <v xml:space="preserve">  &lt;/Genotype&gt;</v>
      </c>
    </row>
    <row r="167" spans="1:12" ht="15.75" x14ac:dyDescent="0.25">
      <c r="A167" s="86"/>
      <c r="C167" s="84" t="s">
        <v>672</v>
      </c>
    </row>
    <row r="168" spans="1:12" ht="15.75" x14ac:dyDescent="0.25">
      <c r="A168" s="86" t="s">
        <v>45</v>
      </c>
      <c r="B168" s="79" t="str">
        <f>CONCATENATE("Your ",B14," gene has no variants. A normal gene is referred to as a ",CHAR(34),"wild-type",CHAR(34)," gene.")</f>
        <v>Your GRIK3 gene has no variants. A normal gene is referred to as a "wild-type" gene.</v>
      </c>
      <c r="C168" s="84" t="str">
        <f>CONCATENATE("  &lt;Genotype hgvs=",CHAR(34),"wildtype",CHAR(34),"&gt;")</f>
        <v xml:space="preserve">  &lt;Genotype hgvs="wildtype"&gt;</v>
      </c>
    </row>
    <row r="169" spans="1:12" ht="15.75" x14ac:dyDescent="0.25">
      <c r="A169" s="85" t="s">
        <v>46</v>
      </c>
      <c r="B169" s="79" t="s">
        <v>217</v>
      </c>
      <c r="C169" s="84" t="s">
        <v>13</v>
      </c>
    </row>
    <row r="170" spans="1:12" ht="15.75" x14ac:dyDescent="0.25">
      <c r="A170" s="85" t="s">
        <v>42</v>
      </c>
      <c r="C170" s="84" t="s">
        <v>667</v>
      </c>
    </row>
    <row r="171" spans="1:12" ht="15.75" x14ac:dyDescent="0.25">
      <c r="A171" s="85"/>
    </row>
    <row r="172" spans="1:12" ht="15.75" x14ac:dyDescent="0.25">
      <c r="A172" s="85"/>
      <c r="C172" s="84" t="str">
        <f>CONCATENATE("    ",B168)</f>
        <v xml:space="preserve">    Your GRIK3 gene has no variants. A normal gene is referred to as a "wild-type" gene.</v>
      </c>
    </row>
    <row r="173" spans="1:12" ht="15.75" x14ac:dyDescent="0.25">
      <c r="A173" s="85"/>
    </row>
    <row r="174" spans="1:12" ht="15.75" x14ac:dyDescent="0.25">
      <c r="A174" s="85"/>
      <c r="C174" s="84" t="s">
        <v>669</v>
      </c>
    </row>
    <row r="175" spans="1:12" ht="15.75" x14ac:dyDescent="0.25">
      <c r="A175" s="86"/>
    </row>
    <row r="176" spans="1:12" ht="15.75" x14ac:dyDescent="0.25">
      <c r="A176" s="85"/>
      <c r="C176" s="84" t="str">
        <f>CONCATENATE( "    &lt;piechart percentage=",B170," /&gt;")</f>
        <v xml:space="preserve">    &lt;piechart percentage= /&gt;</v>
      </c>
    </row>
    <row r="177" spans="1:12" ht="15.75" x14ac:dyDescent="0.25">
      <c r="A177" s="85"/>
      <c r="C177" s="84" t="str">
        <f>"  &lt;/Genotype&gt;"</f>
        <v xml:space="preserve">  &lt;/Genotype&gt;</v>
      </c>
    </row>
    <row r="178" spans="1:12" ht="15.75" x14ac:dyDescent="0.25">
      <c r="A178" s="85"/>
      <c r="C178" s="84" t="str">
        <f>"&lt;/GeneAnalysis&gt;"</f>
        <v>&lt;/GeneAnalysis&gt;</v>
      </c>
    </row>
    <row r="179" spans="1:12" s="88" customFormat="1" ht="15.75" x14ac:dyDescent="0.25">
      <c r="A179" s="90"/>
      <c r="B179" s="81"/>
      <c r="L179" s="84"/>
    </row>
    <row r="180" spans="1:12" ht="15.75" x14ac:dyDescent="0.25">
      <c r="A180" s="84" t="s">
        <v>927</v>
      </c>
      <c r="B180" s="79" t="s">
        <v>52</v>
      </c>
      <c r="C180" s="84" t="str">
        <f>CONCATENATE("&lt;# ",A180," ",B180," #&gt;")</f>
        <v>&lt;# symptoms depression, stress, problems with thinking or memory, brain fog, pain #&gt;</v>
      </c>
    </row>
    <row r="182" spans="1:12" ht="15.75" x14ac:dyDescent="0.25">
      <c r="B182" s="79" t="s">
        <v>967</v>
      </c>
      <c r="C182" s="84" t="str">
        <f>CONCATENATE("&lt;symptoms ",B182," /&gt;")</f>
        <v>&lt;symptoms D003863 D040701 D008569 D010146 /&gt;</v>
      </c>
    </row>
    <row r="184" spans="1:12" ht="15.75" x14ac:dyDescent="0.25">
      <c r="A184" s="84" t="s">
        <v>928</v>
      </c>
      <c r="B184" s="79" t="s">
        <v>968</v>
      </c>
      <c r="C184" s="84" t="str">
        <f>CONCATENATE("&lt;# ",A184," ",B184," #&gt;")</f>
        <v>&lt;# Tissue List brain #&gt;</v>
      </c>
    </row>
    <row r="186" spans="1:12" ht="15.75" x14ac:dyDescent="0.25">
      <c r="B186" s="79" t="s">
        <v>969</v>
      </c>
      <c r="C186" s="84" t="str">
        <f>CONCATENATE("&lt;TissueList ",B186," /&gt;")</f>
        <v>&lt;TissueList D001921 /&gt;</v>
      </c>
    </row>
    <row r="188" spans="1:12" ht="15.75" x14ac:dyDescent="0.25">
      <c r="A188" s="84" t="s">
        <v>931</v>
      </c>
      <c r="B188" s="79" t="s">
        <v>964</v>
      </c>
      <c r="C188" s="84" t="str">
        <f>CONCATENATE("&lt;# ",A188," ",B188," #&gt;")</f>
        <v>&lt;# Pathways Ion Transport; Ion Channel Gating; Receptors, Ionotropic Glutamate;  Ion Channels, Ligand-Gated;  #&gt;</v>
      </c>
    </row>
    <row r="190" spans="1:12" ht="15.75" x14ac:dyDescent="0.25">
      <c r="B190" s="79" t="s">
        <v>963</v>
      </c>
      <c r="C190" s="84" t="str">
        <f>CONCATENATE("&lt;Pathways ",B190," /&gt;")</f>
        <v>&lt;Pathways D017136 D015640 D058468  D058446 /&gt;</v>
      </c>
    </row>
    <row r="192" spans="1:12" ht="15.75" x14ac:dyDescent="0.25">
      <c r="A192" s="84" t="s">
        <v>934</v>
      </c>
      <c r="B192" s="84" t="s">
        <v>965</v>
      </c>
      <c r="C192" s="84" t="str">
        <f>CONCATENATE("&lt;# ",A192," ",B192," #&gt;")</f>
        <v>&lt;# Diseases diseases schizophrenia D012559; depression D003866; ME/CFS D015673; Disease susceptibility - increased susceptibility to viral, bacterial, and parasitical infections D004198; disease, Genetic Predisposition to Disease D020022; #&gt;</v>
      </c>
    </row>
    <row r="194" spans="2:3" ht="15.75" x14ac:dyDescent="0.25">
      <c r="B194" s="84" t="s">
        <v>966</v>
      </c>
      <c r="C194" s="84" t="str">
        <f>CONCATENATE("&lt;diseases ",B194," /&gt;")</f>
        <v>&lt;diseases D012559 D003866 D015673 D004198 D020022 /&gt;</v>
      </c>
    </row>
    <row r="857" spans="3:3" ht="15.75" x14ac:dyDescent="0.25">
      <c r="C857" s="84" t="str">
        <f>CONCATENATE("    This variant is a change at a specific point in the ",B848," gene from ",B857," to ",B858," resulting in incorrect ",B851,"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63" spans="3:3" ht="15.75" x14ac:dyDescent="0.25">
      <c r="C863" s="84" t="str">
        <f>CONCATENATE("    This variant is a change at a specific point in the ",B848," gene from ",B863," to ",B864," resulting in incorrect ",B851,"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3" spans="3:3" ht="15.75" x14ac:dyDescent="0.25">
      <c r="C993" s="84" t="str">
        <f>CONCATENATE("    This variant is a change at a specific point in the ",B984," gene from ",B993," to ",B994," resulting in incorrect ",B987,"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9" spans="3:3" ht="15.75" x14ac:dyDescent="0.25">
      <c r="C999" s="84" t="str">
        <f>CONCATENATE("    This variant is a change at a specific point in the ",B984," gene from ",B999," to ",B1000," resulting in incorrect ",B987,"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1" spans="3:3" ht="15.75" x14ac:dyDescent="0.25">
      <c r="C1401" s="84" t="str">
        <f>CONCATENATE("    This variant is a change at a specific point in the ",B1392," gene from ",B1401," to ",B1402," resulting in incorrect ",B1395,"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7" spans="3:3" ht="15.75" x14ac:dyDescent="0.25">
      <c r="C1407" s="84" t="str">
        <f>CONCATENATE("    This variant is a change at a specific point in the ",B1392," gene from ",B1407," to ",B1408," resulting in incorrect ",B1395,"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7" spans="3:3" ht="15.75" x14ac:dyDescent="0.25">
      <c r="C1537" s="84" t="str">
        <f>CONCATENATE("    This variant is a change at a specific point in the ",B1528," gene from ",B1537," to ",B1538," resulting in incorrect ",B1531,"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43" spans="3:3" ht="15.75" x14ac:dyDescent="0.25">
      <c r="C1543" s="84" t="str">
        <f>CONCATENATE("    This variant is a change at a specific point in the ",B1528," gene from ",B1543," to ",B1544," resulting in incorrect ",B1531,"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3" spans="3:3" ht="15.75" x14ac:dyDescent="0.25">
      <c r="C1673" s="84" t="str">
        <f>CONCATENATE("    This variant is a change at a specific point in the ",B1664," gene from ",B1673," to ",B1674," resulting in incorrect ",B1667,"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9" spans="3:3" ht="15.75" x14ac:dyDescent="0.25">
      <c r="C1679" s="84" t="str">
        <f>CONCATENATE("    This variant is a change at a specific point in the ",B1664," gene from ",B1679," to ",B1680," resulting in incorrect ",B1667,"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09" spans="3:3" ht="15.75" x14ac:dyDescent="0.25">
      <c r="C1809" s="84" t="str">
        <f>CONCATENATE("    This variant is a change at a specific point in the ",B1800," gene from ",B1809," to ",B1810," resulting in incorrect ",B1803,"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15" spans="3:3" ht="15.75" x14ac:dyDescent="0.25">
      <c r="C1815" s="84" t="str">
        <f>CONCATENATE("    This variant is a change at a specific point in the ",B1800," gene from ",B1815," to ",B1816," resulting in incorrect ",B1803,"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45" spans="3:3" ht="15.75" x14ac:dyDescent="0.25">
      <c r="C1945" s="84" t="str">
        <f>CONCATENATE("    This variant is a change at a specific point in the ",B1936," gene from ",B1945," to ",B1946," resulting in incorrect ",B1939,"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51" spans="3:3" ht="15.75" x14ac:dyDescent="0.25">
      <c r="C1951" s="84" t="str">
        <f>CONCATENATE("    This variant is a change at a specific point in the ",B1936," gene from ",B1951," to ",B1952," resulting in incorrect ",B1939,"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1" spans="3:3" ht="15.75" x14ac:dyDescent="0.25">
      <c r="C2081" s="84" t="str">
        <f>CONCATENATE("    This variant is a change at a specific point in the ",B2072," gene from ",B2081," to ",B2082," resulting in incorrect ",B2075,"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7" spans="3:3" ht="15.75" x14ac:dyDescent="0.25">
      <c r="C2087" s="84" t="str">
        <f>CONCATENATE("    This variant is a change at a specific point in the ",B2072," gene from ",B2087," to ",B2088," resulting in incorrect ",B2075,"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7" spans="3:3" ht="15.75" x14ac:dyDescent="0.25">
      <c r="C2217" s="84" t="str">
        <f>CONCATENATE("    This variant is a change at a specific point in the ",B2208," gene from ",B2217," to ",B2218," resulting in incorrect ",B2211,"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23" spans="3:3" ht="15.75" x14ac:dyDescent="0.25">
      <c r="C2223" s="84" t="str">
        <f>CONCATENATE("    This variant is a change at a specific point in the ",B2208," gene from ",B2223," to ",B2224," resulting in incorrect ",B2211,"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3" spans="3:3" ht="15.75" x14ac:dyDescent="0.25">
      <c r="C2353" s="84" t="str">
        <f>CONCATENATE("    This variant is a change at a specific point in the ",B2344," gene from ",B2353," to ",B2354," resulting in incorrect ",B2347,"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9" spans="3:3" ht="15.75" x14ac:dyDescent="0.25">
      <c r="C2359" s="84" t="str">
        <f>CONCATENATE("    This variant is a change at a specific point in the ",B2344," gene from ",B2359," to ",B2360," resulting in incorrect ",B2347,"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F5C6B-B0E8-4D48-81F7-CCA1A745BFFC}">
  <dimension ref="A1:C215"/>
  <sheetViews>
    <sheetView topLeftCell="A10" workbookViewId="0">
      <selection activeCell="B14" sqref="B14"/>
    </sheetView>
  </sheetViews>
  <sheetFormatPr defaultRowHeight="15" x14ac:dyDescent="0.25"/>
  <cols>
    <col min="1" max="1" width="16.28515625" customWidth="1"/>
    <col min="2" max="2" width="35.28515625" customWidth="1"/>
  </cols>
  <sheetData>
    <row r="1" spans="1:3" x14ac:dyDescent="0.25">
      <c r="A1" s="4" t="s">
        <v>14</v>
      </c>
      <c r="B1" s="4" t="s">
        <v>15</v>
      </c>
      <c r="C1" s="4" t="s">
        <v>16</v>
      </c>
    </row>
    <row r="2" spans="1:3" x14ac:dyDescent="0.25">
      <c r="A2" s="6" t="s">
        <v>4</v>
      </c>
      <c r="B2" t="s">
        <v>29</v>
      </c>
      <c r="C2" t="str">
        <f>CONCATENATE("# What does the ",B2," gene do?")</f>
        <v># What does the GRIK3 gene do?</v>
      </c>
    </row>
    <row r="3" spans="1:3" x14ac:dyDescent="0.25">
      <c r="A3" s="6"/>
    </row>
    <row r="4" spans="1:3" ht="17.25" x14ac:dyDescent="0.3">
      <c r="A4" s="6" t="s">
        <v>18</v>
      </c>
      <c r="B4" s="3" t="s">
        <v>506</v>
      </c>
      <c r="C4" t="str">
        <f>B4</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v>
      </c>
    </row>
    <row r="5" spans="1:3" ht="17.25" x14ac:dyDescent="0.3">
      <c r="A5" s="6"/>
      <c r="B5" s="3"/>
    </row>
    <row r="6" spans="1:3" x14ac:dyDescent="0.25">
      <c r="A6" s="6" t="s">
        <v>19</v>
      </c>
      <c r="B6">
        <v>1</v>
      </c>
      <c r="C6" t="str">
        <f>CONCATENATE("This gene is located on chromosome ",B6,". The ",B7," it creates acts in your ",B8)</f>
        <v>This gene is located on chromosome 1. The protein it creates acts in your brain and nervous system.</v>
      </c>
    </row>
    <row r="7" spans="1:3" x14ac:dyDescent="0.25">
      <c r="A7" s="6" t="s">
        <v>20</v>
      </c>
      <c r="B7" t="s">
        <v>21</v>
      </c>
    </row>
    <row r="8" spans="1:3" x14ac:dyDescent="0.25">
      <c r="A8" s="6" t="s">
        <v>17</v>
      </c>
      <c r="B8" t="s">
        <v>12</v>
      </c>
    </row>
    <row r="9" spans="1:3" x14ac:dyDescent="0.25">
      <c r="A9" s="5" t="s">
        <v>22</v>
      </c>
      <c r="B9" t="s">
        <v>507</v>
      </c>
      <c r="C9" t="str">
        <f>CONCATENATE("&lt;TissueList ",B9," /&gt;")</f>
        <v>&lt;TissueList brain  /&gt;</v>
      </c>
    </row>
    <row r="10" spans="1:3" x14ac:dyDescent="0.25">
      <c r="A10" s="6"/>
    </row>
    <row r="11" spans="1:3" x14ac:dyDescent="0.25">
      <c r="A11" s="6" t="s">
        <v>4</v>
      </c>
      <c r="B11" t="s">
        <v>29</v>
      </c>
      <c r="C11" t="str">
        <f>CONCATENATE("&lt;GeneAnalysis gene=",CHAR(34),B11,CHAR(34)," interval=",CHAR(34),B12,CHAR(34),"&gt; ")</f>
        <v xml:space="preserve">&lt;GeneAnalysis gene="GRIK3" interval="NC000001_1.11:g.1111_9999"&gt; </v>
      </c>
    </row>
    <row r="12" spans="1:3" x14ac:dyDescent="0.25">
      <c r="A12" s="6" t="s">
        <v>23</v>
      </c>
      <c r="B12" t="s">
        <v>30</v>
      </c>
    </row>
    <row r="13" spans="1:3" x14ac:dyDescent="0.25">
      <c r="A13" s="6" t="s">
        <v>24</v>
      </c>
      <c r="B13" t="s">
        <v>330</v>
      </c>
      <c r="C13" t="str">
        <f>CONCATENATE("# What are some common mutations of ",B11,"?")</f>
        <v># What are some common mutations of GRIK3?</v>
      </c>
    </row>
    <row r="14" spans="1:3" x14ac:dyDescent="0.25">
      <c r="A14" s="6" t="s">
        <v>508</v>
      </c>
      <c r="C14" t="s">
        <v>13</v>
      </c>
    </row>
    <row r="15" spans="1:3" x14ac:dyDescent="0.25">
      <c r="C15" t="str">
        <f>CONCATENATE("There are ",B13," well-known variants in ",B11,": ",B14,", [C36983994T](https://www.ncbi.nlm.nih.gov/pubmed/27835969), and [A7783504C](https://www.ncbi.nlm.nih.gov/pubmed/26859813).")</f>
        <v>There are three well-known variants in GRIK3: , [C36983994T](https://www.ncbi.nlm.nih.gov/pubmed/27835969), and [A7783504C](https://www.ncbi.nlm.nih.gov/pubmed/26859813).</v>
      </c>
    </row>
    <row r="17" spans="1:3" x14ac:dyDescent="0.25">
      <c r="A17" s="6"/>
      <c r="C17" t="s">
        <v>166</v>
      </c>
    </row>
    <row r="18" spans="1:3" x14ac:dyDescent="0.25">
      <c r="A18" s="6" t="s">
        <v>25</v>
      </c>
      <c r="B18" t="s">
        <v>31</v>
      </c>
      <c r="C18" t="str">
        <f>CONCATENATE("  &lt;Variant hgvs=",CHAR(34),B18,CHAR(34)," name=",CHAR(34),B19,CHAR(34),"&gt; ")</f>
        <v xml:space="preserve">  &lt;Variant hgvs="NC000001_1.11:g.2222T&gt;G" name="T928G"&gt; </v>
      </c>
    </row>
    <row r="19" spans="1:3" x14ac:dyDescent="0.25">
      <c r="A19" s="5" t="s">
        <v>26</v>
      </c>
      <c r="B19" t="s">
        <v>32</v>
      </c>
    </row>
    <row r="20" spans="1:3" x14ac:dyDescent="0.25">
      <c r="A20" s="5" t="s">
        <v>27</v>
      </c>
      <c r="B20" t="s">
        <v>33</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row>
    <row r="21" spans="1:3" x14ac:dyDescent="0.25">
      <c r="A21" s="5" t="s">
        <v>28</v>
      </c>
      <c r="B21" t="s">
        <v>34</v>
      </c>
      <c r="C21" t="s">
        <v>13</v>
      </c>
    </row>
    <row r="22" spans="1:3" x14ac:dyDescent="0.25">
      <c r="C22" t="str">
        <f>"  &lt;/Variant&gt;"</f>
        <v xml:space="preserve">  &lt;/Variant&gt;</v>
      </c>
    </row>
    <row r="23" spans="1:3" x14ac:dyDescent="0.25">
      <c r="C23" t="s">
        <v>167</v>
      </c>
    </row>
    <row r="24" spans="1:3" x14ac:dyDescent="0.25">
      <c r="A24" s="6" t="s">
        <v>25</v>
      </c>
      <c r="B24" s="1" t="s">
        <v>62</v>
      </c>
      <c r="C24" t="str">
        <f>CONCATENATE("  &lt;Variant hgvs=",CHAR(34),B24,CHAR(34)," name=",CHAR(34),B25,CHAR(34),"&gt; ")</f>
        <v xml:space="preserve">  &lt;Variant hgvs="NC_000001.11:g.36983994C&gt;T" name="C36983994T"&gt; </v>
      </c>
    </row>
    <row r="25" spans="1:3" x14ac:dyDescent="0.25">
      <c r="A25" s="5" t="s">
        <v>26</v>
      </c>
      <c r="B25" t="s">
        <v>59</v>
      </c>
    </row>
    <row r="26" spans="1:3" x14ac:dyDescent="0.25">
      <c r="A26" s="5" t="s">
        <v>27</v>
      </c>
      <c r="B26"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27" spans="1:3" x14ac:dyDescent="0.25">
      <c r="A27" s="5" t="s">
        <v>28</v>
      </c>
      <c r="B27" t="s">
        <v>33</v>
      </c>
    </row>
    <row r="28" spans="1:3" x14ac:dyDescent="0.25">
      <c r="A28" s="6"/>
      <c r="C28" t="str">
        <f>"  &lt;/Variant&gt;"</f>
        <v xml:space="preserve">  &lt;/Variant&gt;</v>
      </c>
    </row>
    <row r="29" spans="1:3" x14ac:dyDescent="0.25">
      <c r="C29" t="s">
        <v>13</v>
      </c>
    </row>
    <row r="30" spans="1:3" x14ac:dyDescent="0.25">
      <c r="A30" s="6"/>
      <c r="C30" t="s">
        <v>168</v>
      </c>
    </row>
    <row r="31" spans="1:3" x14ac:dyDescent="0.25">
      <c r="A31" s="6" t="s">
        <v>25</v>
      </c>
      <c r="B31" t="s">
        <v>63</v>
      </c>
      <c r="C31" t="str">
        <f>CONCATENATE("  &lt;Variant hgvs=",CHAR(34),B31,CHAR(34)," name=",CHAR(34),B32,CHAR(34),"&gt; ")</f>
        <v xml:space="preserve">  &lt;Variant hgvs="NC_000002.11:g.7783504A&gt;C" name="A7783504C"&gt; </v>
      </c>
    </row>
    <row r="32" spans="1:3" x14ac:dyDescent="0.25">
      <c r="A32" s="5" t="s">
        <v>26</v>
      </c>
      <c r="B32" t="s">
        <v>60</v>
      </c>
    </row>
    <row r="33" spans="1:3" x14ac:dyDescent="0.25">
      <c r="A33" s="5" t="s">
        <v>27</v>
      </c>
      <c r="B33" t="s">
        <v>61</v>
      </c>
      <c r="C33" t="str">
        <f>CONCATENATE("    This variant is a change at a specific point in the ",B11," gene from ",B33," to ",B34," resulting in incorrect ",B7,"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4" spans="1:3" x14ac:dyDescent="0.25">
      <c r="A34" s="5" t="s">
        <v>28</v>
      </c>
      <c r="B34" t="str">
        <f>"cytosine (C)"</f>
        <v>cytosine (C)</v>
      </c>
    </row>
    <row r="35" spans="1:3" x14ac:dyDescent="0.25">
      <c r="A35" s="5"/>
      <c r="C35" t="str">
        <f>"  &lt;/Variant&gt;"</f>
        <v xml:space="preserve">  &lt;/Variant&gt;</v>
      </c>
    </row>
    <row r="36" spans="1:3" s="33" customFormat="1" x14ac:dyDescent="0.25">
      <c r="A36" s="31"/>
      <c r="C36" s="33" t="s">
        <v>166</v>
      </c>
    </row>
    <row r="37" spans="1:3" x14ac:dyDescent="0.25">
      <c r="A37" s="5" t="s">
        <v>35</v>
      </c>
      <c r="B37" t="s">
        <v>37</v>
      </c>
      <c r="C37" t="str">
        <f>CONCATENATE("  &lt;Genotype hgvs=",CHAR(34),B37,B38,";",B39,CHAR(34)," name=",CHAR(34),B19,CHAR(34),"&gt; ")</f>
        <v xml:space="preserve">  &lt;Genotype hgvs="NC000001_1.11:g.[2222T&gt;G];[2222=]" name="T928G"&gt; </v>
      </c>
    </row>
    <row r="38" spans="1:3" x14ac:dyDescent="0.25">
      <c r="A38" s="5" t="s">
        <v>36</v>
      </c>
      <c r="B38" t="s">
        <v>38</v>
      </c>
    </row>
    <row r="39" spans="1:3" x14ac:dyDescent="0.25">
      <c r="A39" s="5" t="s">
        <v>27</v>
      </c>
      <c r="B39" t="s">
        <v>39</v>
      </c>
      <c r="C39" t="s">
        <v>667</v>
      </c>
    </row>
    <row r="40" spans="1:3" x14ac:dyDescent="0.25">
      <c r="A40" s="5" t="s">
        <v>40</v>
      </c>
      <c r="B40" t="str">
        <f>CONCATENATE("People with this variant have one copy of the ",B19," variant. This substitution of a single nucleotide is known as a missense mutation.")</f>
        <v>People with this variant have one copy of the T928G variant. This substitution of a single nucleotide is known as a missense mutation.</v>
      </c>
      <c r="C40" t="s">
        <v>13</v>
      </c>
    </row>
    <row r="41" spans="1:3" x14ac:dyDescent="0.25">
      <c r="A41" s="6" t="s">
        <v>41</v>
      </c>
      <c r="B41" t="s">
        <v>509</v>
      </c>
      <c r="C41" t="str">
        <f>CONCATENATE("    ",B40)</f>
        <v xml:space="preserve">    People with this variant have one copy of the T928G variant. This substitution of a single nucleotide is known as a missense mutation.</v>
      </c>
    </row>
    <row r="42" spans="1:3" x14ac:dyDescent="0.25">
      <c r="A42" s="6" t="s">
        <v>42</v>
      </c>
      <c r="B42">
        <v>43</v>
      </c>
    </row>
    <row r="43" spans="1:3" x14ac:dyDescent="0.25">
      <c r="A43" s="5"/>
      <c r="C43" t="s">
        <v>668</v>
      </c>
    </row>
    <row r="44" spans="1:3" x14ac:dyDescent="0.25">
      <c r="A44" s="6"/>
    </row>
    <row r="45" spans="1:3" x14ac:dyDescent="0.25">
      <c r="A45" s="6"/>
      <c r="C45" t="str">
        <f>CONCATENATE("    ",B41)</f>
        <v xml:space="preserve">    You are at greater risk for schizophrenia, depression, and glutamate problems. See below for more information.</v>
      </c>
    </row>
    <row r="46" spans="1:3" x14ac:dyDescent="0.25">
      <c r="A46" s="6"/>
    </row>
    <row r="47" spans="1:3" x14ac:dyDescent="0.25">
      <c r="A47" s="6"/>
      <c r="C47" t="s">
        <v>669</v>
      </c>
    </row>
    <row r="48" spans="1:3" x14ac:dyDescent="0.25">
      <c r="A48" s="5"/>
    </row>
    <row r="49" spans="1:3" x14ac:dyDescent="0.25">
      <c r="A49" s="5"/>
      <c r="C49" t="str">
        <f>CONCATENATE( "    &lt;piechart percentage=",B42," /&gt;")</f>
        <v xml:space="preserve">    &lt;piechart percentage=43 /&gt;</v>
      </c>
    </row>
    <row r="50" spans="1:3" x14ac:dyDescent="0.25">
      <c r="A50" s="5"/>
      <c r="C50" t="str">
        <f>"  &lt;/Genotype&gt;"</f>
        <v xml:space="preserve">  &lt;/Genotype&gt;</v>
      </c>
    </row>
    <row r="51" spans="1:3" x14ac:dyDescent="0.25">
      <c r="A51" s="5" t="s">
        <v>43</v>
      </c>
      <c r="B51" t="str">
        <f>CONCATENATE("People with this variant have two copies of the ",B19," variant. This substitution of a single nucleotide is known as a missense mutation.")</f>
        <v>People with this variant have two copies of the T928G variant. This substitution of a single nucleotide is known as a missense mutation.</v>
      </c>
      <c r="C51" t="str">
        <f>CONCATENATE("  &lt;Genotype hgvs=",CHAR(34),B37,B38,";",B38,CHAR(34)," name=",CHAR(34),B19,CHAR(34),"&gt; ")</f>
        <v xml:space="preserve">  &lt;Genotype hgvs="NC000001_1.11:g.[2222T&gt;G];[2222T&gt;G]" name="T928G"&gt; </v>
      </c>
    </row>
    <row r="52" spans="1:3" x14ac:dyDescent="0.25">
      <c r="A52" s="6" t="s">
        <v>44</v>
      </c>
      <c r="B52" t="s">
        <v>509</v>
      </c>
      <c r="C52" t="s">
        <v>13</v>
      </c>
    </row>
    <row r="53" spans="1:3" x14ac:dyDescent="0.25">
      <c r="A53" s="6" t="s">
        <v>42</v>
      </c>
      <c r="B53">
        <v>19.899999999999999</v>
      </c>
      <c r="C53" t="s">
        <v>667</v>
      </c>
    </row>
    <row r="54" spans="1:3" x14ac:dyDescent="0.25">
      <c r="A54" s="6"/>
    </row>
    <row r="55" spans="1:3" x14ac:dyDescent="0.25">
      <c r="A55" s="5"/>
      <c r="C55" t="str">
        <f>CONCATENATE("    ",B51)</f>
        <v xml:space="preserve">    People with this variant have two copies of the T928G variant. This substitution of a single nucleotide is known as a missense mutation.</v>
      </c>
    </row>
    <row r="56" spans="1:3" x14ac:dyDescent="0.25">
      <c r="A56" s="6"/>
    </row>
    <row r="57" spans="1:3" x14ac:dyDescent="0.25">
      <c r="A57" s="6"/>
      <c r="C57" t="s">
        <v>668</v>
      </c>
    </row>
    <row r="58" spans="1:3" x14ac:dyDescent="0.25">
      <c r="A58" s="6"/>
    </row>
    <row r="59" spans="1:3" x14ac:dyDescent="0.25">
      <c r="A59" s="6"/>
      <c r="C59" t="str">
        <f>CONCATENATE("    ",B52)</f>
        <v xml:space="preserve">    You are at greater risk for schizophrenia, depression, and glutamate problems. See below for more information.</v>
      </c>
    </row>
    <row r="60" spans="1:3" x14ac:dyDescent="0.25">
      <c r="A60" s="6"/>
    </row>
    <row r="61" spans="1:3" x14ac:dyDescent="0.25">
      <c r="A61" s="5"/>
      <c r="C61" t="s">
        <v>669</v>
      </c>
    </row>
    <row r="62" spans="1:3" x14ac:dyDescent="0.25">
      <c r="A62" s="5"/>
    </row>
    <row r="63" spans="1:3" x14ac:dyDescent="0.25">
      <c r="A63" s="5"/>
      <c r="C63" t="str">
        <f>CONCATENATE( "    &lt;piechart percentage=",B53," /&gt;")</f>
        <v xml:space="preserve">    &lt;piechart percentage=19.9 /&gt;</v>
      </c>
    </row>
    <row r="64" spans="1:3" x14ac:dyDescent="0.25">
      <c r="A64" s="5"/>
      <c r="C64" t="str">
        <f>"  &lt;/Genotype&gt;"</f>
        <v xml:space="preserve">  &lt;/Genotype&gt;</v>
      </c>
    </row>
    <row r="65" spans="1:3" x14ac:dyDescent="0.25">
      <c r="A65" s="5" t="s">
        <v>45</v>
      </c>
      <c r="B65" t="str">
        <f>CONCATENATE("Your ",B11," gene has no variants. A normal gene is referred to as a ",CHAR(34),"wild-type",CHAR(34)," gene.")</f>
        <v>Your GRIK3 gene has no variants. A normal gene is referred to as a "wild-type" gene.</v>
      </c>
      <c r="C65" t="str">
        <f>CONCATENATE("  &lt;Genotype hgvs=",CHAR(34),B37,B39,";",B39,CHAR(34)," name=",CHAR(34),B19,CHAR(34),"&gt; ")</f>
        <v xml:space="preserve">  &lt;Genotype hgvs="NC000001_1.11:g.[2222=];[2222=]" name="T928G"&gt; </v>
      </c>
    </row>
    <row r="66" spans="1:3" x14ac:dyDescent="0.25">
      <c r="A66" s="6" t="s">
        <v>46</v>
      </c>
      <c r="B66" s="27" t="s">
        <v>217</v>
      </c>
      <c r="C66" t="s">
        <v>13</v>
      </c>
    </row>
    <row r="67" spans="1:3" x14ac:dyDescent="0.25">
      <c r="A67" s="6" t="s">
        <v>42</v>
      </c>
      <c r="B67">
        <v>37.1</v>
      </c>
      <c r="C67" t="s">
        <v>667</v>
      </c>
    </row>
    <row r="68" spans="1:3" x14ac:dyDescent="0.25">
      <c r="A68" s="5"/>
    </row>
    <row r="69" spans="1:3" x14ac:dyDescent="0.25">
      <c r="A69" s="6"/>
      <c r="C69" t="str">
        <f>CONCATENATE("    ",B65)</f>
        <v xml:space="preserve">    Your GRIK3 gene has no variants. A normal gene is referred to as a "wild-type" gene.</v>
      </c>
    </row>
    <row r="70" spans="1:3" x14ac:dyDescent="0.25">
      <c r="A70" s="6"/>
    </row>
    <row r="71" spans="1:3" x14ac:dyDescent="0.25">
      <c r="A71" s="6"/>
      <c r="C71" t="s">
        <v>668</v>
      </c>
    </row>
    <row r="72" spans="1:3" x14ac:dyDescent="0.25">
      <c r="A72" s="6"/>
    </row>
    <row r="73" spans="1:3" x14ac:dyDescent="0.25">
      <c r="A73" s="6"/>
      <c r="C73" t="str">
        <f>CONCATENATE("    ",B66)</f>
        <v xml:space="preserve">    Your variant is not associated with any loss of function.</v>
      </c>
    </row>
    <row r="74" spans="1:3" x14ac:dyDescent="0.25">
      <c r="A74" s="5"/>
    </row>
    <row r="75" spans="1:3" x14ac:dyDescent="0.25">
      <c r="A75" s="5"/>
      <c r="C75" t="s">
        <v>669</v>
      </c>
    </row>
    <row r="76" spans="1:3" x14ac:dyDescent="0.25">
      <c r="A76" s="5"/>
    </row>
    <row r="77" spans="1:3" x14ac:dyDescent="0.25">
      <c r="A77" s="5"/>
      <c r="C77" t="str">
        <f>CONCATENATE( "    &lt;piechart percentage=",B67," /&gt;")</f>
        <v xml:space="preserve">    &lt;piechart percentage=37.1 /&gt;</v>
      </c>
    </row>
    <row r="78" spans="1:3" x14ac:dyDescent="0.25">
      <c r="A78" s="5"/>
      <c r="C78" t="str">
        <f>"  &lt;/Genotype&gt;"</f>
        <v xml:space="preserve">  &lt;/Genotype&gt;</v>
      </c>
    </row>
    <row r="79" spans="1:3" x14ac:dyDescent="0.25">
      <c r="A79" s="5"/>
      <c r="C79" t="s">
        <v>167</v>
      </c>
    </row>
    <row r="80" spans="1:3" x14ac:dyDescent="0.25">
      <c r="A80" s="5" t="s">
        <v>35</v>
      </c>
      <c r="B80" s="1" t="s">
        <v>53</v>
      </c>
      <c r="C80" t="str">
        <f>CONCATENATE("  &lt;Genotype hgvs=",CHAR(34),B80,B81,";",B82,CHAR(34)," name=",CHAR(34),B25,CHAR(34),"&gt; ")</f>
        <v xml:space="preserve">  &lt;Genotype hgvs="NC_000002.11:g[7783504A&gt;C];[7783504=]" name="C36983994T"&gt; </v>
      </c>
    </row>
    <row r="81" spans="1:3" x14ac:dyDescent="0.25">
      <c r="A81" s="5" t="s">
        <v>36</v>
      </c>
      <c r="B81" s="1" t="s">
        <v>54</v>
      </c>
    </row>
    <row r="82" spans="1:3" x14ac:dyDescent="0.25">
      <c r="A82" s="5" t="s">
        <v>27</v>
      </c>
      <c r="B82" s="1" t="s">
        <v>55</v>
      </c>
      <c r="C82" t="s">
        <v>667</v>
      </c>
    </row>
    <row r="83" spans="1:3" x14ac:dyDescent="0.25">
      <c r="A83" s="5" t="s">
        <v>40</v>
      </c>
      <c r="B83" t="str">
        <f>CONCATENATE("People with this variant have one copy of the ",B25," variant. This substitution of a single nucleotide is known as a missense mutation.")</f>
        <v>People with this variant have one copy of the C36983994T variant. This substitution of a single nucleotide is known as a missense mutation.</v>
      </c>
      <c r="C83" t="s">
        <v>13</v>
      </c>
    </row>
    <row r="84" spans="1:3" x14ac:dyDescent="0.25">
      <c r="A84" s="6" t="s">
        <v>41</v>
      </c>
      <c r="B84" t="s">
        <v>510</v>
      </c>
      <c r="C84" t="str">
        <f>CONCATENATE("    ",B83)</f>
        <v xml:space="preserve">    People with this variant have one copy of the C36983994T variant. This substitution of a single nucleotide is known as a missense mutation.</v>
      </c>
    </row>
    <row r="85" spans="1:3" x14ac:dyDescent="0.25">
      <c r="A85" s="6" t="s">
        <v>42</v>
      </c>
      <c r="B85">
        <v>15.8</v>
      </c>
    </row>
    <row r="86" spans="1:3" x14ac:dyDescent="0.25">
      <c r="A86" s="5"/>
      <c r="C86" t="s">
        <v>668</v>
      </c>
    </row>
    <row r="87" spans="1:3" x14ac:dyDescent="0.25">
      <c r="A87" s="6"/>
    </row>
    <row r="88" spans="1:3" x14ac:dyDescent="0.25">
      <c r="A88" s="6"/>
      <c r="C88" t="str">
        <f>CONCATENATE("    ",B84)</f>
        <v xml:space="preserve">    People with this variant have an increased risk of CFS. See below for more information.</v>
      </c>
    </row>
    <row r="89" spans="1:3" x14ac:dyDescent="0.25">
      <c r="A89" s="6"/>
    </row>
    <row r="90" spans="1:3" x14ac:dyDescent="0.25">
      <c r="A90" s="6"/>
      <c r="C90" t="s">
        <v>669</v>
      </c>
    </row>
    <row r="91" spans="1:3" x14ac:dyDescent="0.25">
      <c r="A91" s="5"/>
    </row>
    <row r="92" spans="1:3" x14ac:dyDescent="0.25">
      <c r="A92" s="5"/>
      <c r="C92" t="str">
        <f>CONCATENATE( "    &lt;piechart percentage=",B85," /&gt;")</f>
        <v xml:space="preserve">    &lt;piechart percentage=15.8 /&gt;</v>
      </c>
    </row>
    <row r="93" spans="1:3" x14ac:dyDescent="0.25">
      <c r="A93" s="5"/>
      <c r="C93" t="str">
        <f>"  &lt;/Genotype&gt;"</f>
        <v xml:space="preserve">  &lt;/Genotype&gt;</v>
      </c>
    </row>
    <row r="94" spans="1:3" x14ac:dyDescent="0.25">
      <c r="A94" s="5" t="s">
        <v>43</v>
      </c>
      <c r="B94" t="str">
        <f>CONCATENATE("People with this variant have two copies of the ",B25," variant. This substitution of a single nucleotide is known as a missense mutation.")</f>
        <v>People with this variant have two copies of the C36983994T variant. This substitution of a single nucleotide is known as a missense mutation.</v>
      </c>
      <c r="C94" t="str">
        <f>CONCATENATE("  &lt;Genotype hgvs=",CHAR(34),B80,B81,";",B81,CHAR(34)," name=",CHAR(34),B25,CHAR(34),"&gt; ")</f>
        <v xml:space="preserve">  &lt;Genotype hgvs="NC_000002.11:g[7783504A&gt;C];[7783504A&gt;C]" name="C36983994T"&gt; </v>
      </c>
    </row>
    <row r="95" spans="1:3" x14ac:dyDescent="0.25">
      <c r="A95" s="6" t="s">
        <v>44</v>
      </c>
      <c r="B95" s="27" t="s">
        <v>217</v>
      </c>
      <c r="C95" t="s">
        <v>13</v>
      </c>
    </row>
    <row r="96" spans="1:3" x14ac:dyDescent="0.25">
      <c r="A96" s="6" t="s">
        <v>42</v>
      </c>
      <c r="B96">
        <v>4.7</v>
      </c>
      <c r="C96" t="s">
        <v>667</v>
      </c>
    </row>
    <row r="97" spans="1:3" x14ac:dyDescent="0.25">
      <c r="A97" s="6"/>
    </row>
    <row r="98" spans="1:3" x14ac:dyDescent="0.25">
      <c r="A98" s="5"/>
      <c r="C98" t="str">
        <f>CONCATENATE("    ",B94)</f>
        <v xml:space="preserve">    People with this variant have two copies of the C36983994T variant. This substitution of a single nucleotide is known as a missense mutation.</v>
      </c>
    </row>
    <row r="99" spans="1:3" x14ac:dyDescent="0.25">
      <c r="A99" s="6"/>
    </row>
    <row r="100" spans="1:3" x14ac:dyDescent="0.25">
      <c r="A100" s="6"/>
      <c r="C100" t="s">
        <v>668</v>
      </c>
    </row>
    <row r="101" spans="1:3" x14ac:dyDescent="0.25">
      <c r="A101" s="6"/>
    </row>
    <row r="102" spans="1:3" x14ac:dyDescent="0.25">
      <c r="A102" s="6"/>
      <c r="C102" t="str">
        <f>CONCATENATE("    ",B95)</f>
        <v xml:space="preserve">    Your variant is not associated with any loss of function.</v>
      </c>
    </row>
    <row r="103" spans="1:3" x14ac:dyDescent="0.25">
      <c r="A103" s="6"/>
    </row>
    <row r="104" spans="1:3" x14ac:dyDescent="0.25">
      <c r="A104" s="5"/>
      <c r="C104" t="s">
        <v>669</v>
      </c>
    </row>
    <row r="105" spans="1:3" x14ac:dyDescent="0.25">
      <c r="A105" s="5"/>
    </row>
    <row r="106" spans="1:3" x14ac:dyDescent="0.25">
      <c r="A106" s="5"/>
      <c r="C106" t="str">
        <f>CONCATENATE( "    &lt;piechart percentage=",B96," /&gt;")</f>
        <v xml:space="preserve">    &lt;piechart percentage=4.7 /&gt;</v>
      </c>
    </row>
    <row r="107" spans="1:3" x14ac:dyDescent="0.25">
      <c r="A107" s="5"/>
      <c r="C107" t="str">
        <f>"  &lt;/Genotype&gt;"</f>
        <v xml:space="preserve">  &lt;/Genotype&gt;</v>
      </c>
    </row>
    <row r="108" spans="1:3" x14ac:dyDescent="0.25">
      <c r="A108" s="5" t="s">
        <v>45</v>
      </c>
      <c r="B108" t="str">
        <f>CONCATENATE("Your ",B11," gene has no variants. A normal gene is referred to as a ",CHAR(34),"wild-type",CHAR(34)," gene.")</f>
        <v>Your GRIK3 gene has no variants. A normal gene is referred to as a "wild-type" gene.</v>
      </c>
      <c r="C108" t="str">
        <f>CONCATENATE("  &lt;Genotype hgvs=",CHAR(34),B80,B82,";",B82,CHAR(34)," name=",CHAR(34),B25,CHAR(34),"&gt; ")</f>
        <v xml:space="preserve">  &lt;Genotype hgvs="NC_000002.11:g[7783504=];[7783504=]" name="C36983994T"&gt; </v>
      </c>
    </row>
    <row r="109" spans="1:3" x14ac:dyDescent="0.25">
      <c r="A109" s="6" t="s">
        <v>46</v>
      </c>
      <c r="B109" s="27" t="s">
        <v>217</v>
      </c>
      <c r="C109" t="s">
        <v>13</v>
      </c>
    </row>
    <row r="110" spans="1:3" x14ac:dyDescent="0.25">
      <c r="A110" s="6" t="s">
        <v>42</v>
      </c>
      <c r="B110">
        <v>79.5</v>
      </c>
      <c r="C110" t="s">
        <v>667</v>
      </c>
    </row>
    <row r="111" spans="1:3" x14ac:dyDescent="0.25">
      <c r="A111" s="5"/>
    </row>
    <row r="112" spans="1:3" x14ac:dyDescent="0.25">
      <c r="A112" s="6"/>
      <c r="C112" t="str">
        <f>CONCATENATE("    ",B108)</f>
        <v xml:space="preserve">    Your GRIK3 gene has no variants. A normal gene is referred to as a "wild-type" gene.</v>
      </c>
    </row>
    <row r="113" spans="1:3" x14ac:dyDescent="0.25">
      <c r="A113" s="6"/>
    </row>
    <row r="114" spans="1:3" x14ac:dyDescent="0.25">
      <c r="A114" s="6"/>
      <c r="C114" t="s">
        <v>668</v>
      </c>
    </row>
    <row r="115" spans="1:3" x14ac:dyDescent="0.25">
      <c r="A115" s="6"/>
    </row>
    <row r="116" spans="1:3" x14ac:dyDescent="0.25">
      <c r="A116" s="6"/>
      <c r="C116" t="str">
        <f>CONCATENATE("    ",B109)</f>
        <v xml:space="preserve">    Your variant is not associated with any loss of function.</v>
      </c>
    </row>
    <row r="117" spans="1:3" x14ac:dyDescent="0.25">
      <c r="A117" s="5"/>
    </row>
    <row r="118" spans="1:3" x14ac:dyDescent="0.25">
      <c r="A118" s="5"/>
      <c r="C118" t="s">
        <v>669</v>
      </c>
    </row>
    <row r="119" spans="1:3" x14ac:dyDescent="0.25">
      <c r="A119" s="5"/>
    </row>
    <row r="120" spans="1:3" x14ac:dyDescent="0.25">
      <c r="A120" s="5"/>
      <c r="C120" t="str">
        <f>CONCATENATE( "    &lt;piechart percentage=",B110," /&gt;")</f>
        <v xml:space="preserve">    &lt;piechart percentage=79.5 /&gt;</v>
      </c>
    </row>
    <row r="121" spans="1:3" x14ac:dyDescent="0.25">
      <c r="A121" s="5"/>
      <c r="C121" t="str">
        <f>"  &lt;/Genotype&gt;"</f>
        <v xml:space="preserve">  &lt;/Genotype&gt;</v>
      </c>
    </row>
    <row r="122" spans="1:3" x14ac:dyDescent="0.25">
      <c r="A122" s="5"/>
      <c r="C122" t="s">
        <v>168</v>
      </c>
    </row>
    <row r="123" spans="1:3" x14ac:dyDescent="0.25">
      <c r="A123" s="5" t="s">
        <v>35</v>
      </c>
      <c r="B123" s="1" t="s">
        <v>56</v>
      </c>
      <c r="C123" t="str">
        <f>CONCATENATE("  &lt;Genotype hgvs=",CHAR(34),B123,B124,";",B125,CHAR(34)," name=",CHAR(34),B32,CHAR(34),"&gt; ")</f>
        <v xml:space="preserve">  &lt;Genotype hgvs="NC_000001.11:g.[36983994C&gt;T];[36983994=]" name="A7783504C"&gt; </v>
      </c>
    </row>
    <row r="124" spans="1:3" x14ac:dyDescent="0.25">
      <c r="A124" s="5" t="s">
        <v>36</v>
      </c>
      <c r="B124" s="1" t="s">
        <v>57</v>
      </c>
    </row>
    <row r="125" spans="1:3" x14ac:dyDescent="0.25">
      <c r="A125" s="5" t="s">
        <v>27</v>
      </c>
      <c r="B125" s="1" t="s">
        <v>58</v>
      </c>
      <c r="C125" t="s">
        <v>667</v>
      </c>
    </row>
    <row r="126" spans="1:3" x14ac:dyDescent="0.25">
      <c r="A126" s="5" t="s">
        <v>40</v>
      </c>
      <c r="B126" t="str">
        <f>CONCATENATE("People with this variant have one copy of the ",B32," variant. This substitution of a single nucleotide is known as a missense mutation.")</f>
        <v>People with this variant have one copy of the A7783504C variant. This substitution of a single nucleotide is known as a missense mutation.</v>
      </c>
      <c r="C126" t="s">
        <v>13</v>
      </c>
    </row>
    <row r="127" spans="1:3" x14ac:dyDescent="0.25">
      <c r="A127" s="6" t="s">
        <v>41</v>
      </c>
      <c r="B127" t="s">
        <v>510</v>
      </c>
      <c r="C127" t="str">
        <f>CONCATENATE("    ",B126)</f>
        <v xml:space="preserve">    People with this variant have one copy of the A7783504C variant. This substitution of a single nucleotide is known as a missense mutation.</v>
      </c>
    </row>
    <row r="128" spans="1:3" x14ac:dyDescent="0.25">
      <c r="A128" s="6" t="s">
        <v>42</v>
      </c>
      <c r="B128">
        <v>1.8</v>
      </c>
    </row>
    <row r="129" spans="1:3" x14ac:dyDescent="0.25">
      <c r="A129" s="5"/>
      <c r="C129" t="s">
        <v>668</v>
      </c>
    </row>
    <row r="130" spans="1:3" x14ac:dyDescent="0.25">
      <c r="A130" s="6"/>
    </row>
    <row r="131" spans="1:3" x14ac:dyDescent="0.25">
      <c r="A131" s="6"/>
      <c r="C131" t="str">
        <f>CONCATENATE("    ",B127)</f>
        <v xml:space="preserve">    People with this variant have an increased risk of CFS. See below for more information.</v>
      </c>
    </row>
    <row r="132" spans="1:3" x14ac:dyDescent="0.25">
      <c r="A132" s="6"/>
    </row>
    <row r="133" spans="1:3" x14ac:dyDescent="0.25">
      <c r="A133" s="6"/>
      <c r="C133" t="s">
        <v>669</v>
      </c>
    </row>
    <row r="134" spans="1:3" x14ac:dyDescent="0.25">
      <c r="A134" s="5"/>
    </row>
    <row r="135" spans="1:3" x14ac:dyDescent="0.25">
      <c r="A135" s="5"/>
      <c r="C135" t="str">
        <f>CONCATENATE( "    &lt;piechart percentage=",B128," /&gt;")</f>
        <v xml:space="preserve">    &lt;piechart percentage=1.8 /&gt;</v>
      </c>
    </row>
    <row r="136" spans="1:3" x14ac:dyDescent="0.25">
      <c r="A136" s="5"/>
      <c r="C136" t="str">
        <f>"  &lt;/Genotype&gt;"</f>
        <v xml:space="preserve">  &lt;/Genotype&gt;</v>
      </c>
    </row>
    <row r="137" spans="1:3" x14ac:dyDescent="0.25">
      <c r="A137" s="5" t="s">
        <v>43</v>
      </c>
      <c r="B137" t="str">
        <f>CONCATENATE("People with this variant have two copies of the ",B32," variant. This substitution of a single nucleotide is known as a missense mutation.")</f>
        <v>People with this variant have two copies of the A7783504C variant. This substitution of a single nucleotide is known as a missense mutation.</v>
      </c>
      <c r="C137" t="str">
        <f>CONCATENATE("  &lt;Genotype hgvs=",CHAR(34),B123,B124,";",B124,CHAR(34)," name=",CHAR(34),B32,CHAR(34),"&gt; ")</f>
        <v xml:space="preserve">  &lt;Genotype hgvs="NC_000001.11:g.[36983994C&gt;T];[36983994C&gt;T]" name="A7783504C"&gt; </v>
      </c>
    </row>
    <row r="138" spans="1:3" x14ac:dyDescent="0.25">
      <c r="A138" s="6" t="s">
        <v>44</v>
      </c>
      <c r="B138" s="27" t="s">
        <v>217</v>
      </c>
      <c r="C138" t="s">
        <v>13</v>
      </c>
    </row>
    <row r="139" spans="1:3" x14ac:dyDescent="0.25">
      <c r="A139" s="6" t="s">
        <v>42</v>
      </c>
      <c r="B139">
        <v>0.5</v>
      </c>
      <c r="C139" t="s">
        <v>667</v>
      </c>
    </row>
    <row r="140" spans="1:3" x14ac:dyDescent="0.25">
      <c r="A140" s="6"/>
    </row>
    <row r="141" spans="1:3" x14ac:dyDescent="0.25">
      <c r="A141" s="5"/>
      <c r="C141" t="str">
        <f>CONCATENATE("    ",B137)</f>
        <v xml:space="preserve">    People with this variant have two copies of the A7783504C variant. This substitution of a single nucleotide is known as a missense mutation.</v>
      </c>
    </row>
    <row r="142" spans="1:3" x14ac:dyDescent="0.25">
      <c r="A142" s="6"/>
    </row>
    <row r="143" spans="1:3" x14ac:dyDescent="0.25">
      <c r="A143" s="6"/>
      <c r="C143" t="s">
        <v>668</v>
      </c>
    </row>
    <row r="144" spans="1:3" x14ac:dyDescent="0.25">
      <c r="A144" s="6"/>
    </row>
    <row r="145" spans="1:3" x14ac:dyDescent="0.25">
      <c r="A145" s="6"/>
      <c r="C145" t="str">
        <f>CONCATENATE("    ",B138)</f>
        <v xml:space="preserve">    Your variant is not associated with any loss of function.</v>
      </c>
    </row>
    <row r="146" spans="1:3" x14ac:dyDescent="0.25">
      <c r="A146" s="6"/>
    </row>
    <row r="147" spans="1:3" x14ac:dyDescent="0.25">
      <c r="A147" s="5"/>
      <c r="C147" t="s">
        <v>669</v>
      </c>
    </row>
    <row r="148" spans="1:3" x14ac:dyDescent="0.25">
      <c r="A148" s="5"/>
    </row>
    <row r="149" spans="1:3" x14ac:dyDescent="0.25">
      <c r="A149" s="5"/>
      <c r="C149" t="str">
        <f>CONCATENATE( "    &lt;piechart percentage=",B139," /&gt;")</f>
        <v xml:space="preserve">    &lt;piechart percentage=0.5 /&gt;</v>
      </c>
    </row>
    <row r="150" spans="1:3" x14ac:dyDescent="0.25">
      <c r="A150" s="5"/>
      <c r="C150" t="str">
        <f>"  &lt;/Genotype&gt;"</f>
        <v xml:space="preserve">  &lt;/Genotype&gt;</v>
      </c>
    </row>
    <row r="151" spans="1:3" x14ac:dyDescent="0.25">
      <c r="A151" s="5" t="s">
        <v>45</v>
      </c>
      <c r="B151" t="str">
        <f>CONCATENATE("Your ",B11," gene has no variants. A normal gene is referred to as a ",CHAR(34),"wild-type",CHAR(34)," gene.")</f>
        <v>Your GRIK3 gene has no variants. A normal gene is referred to as a "wild-type" gene.</v>
      </c>
      <c r="C151" t="str">
        <f>CONCATENATE("  &lt;Genotype hgvs=",CHAR(34),B123,B125,";",B125,CHAR(34)," name=",CHAR(34),B32,CHAR(34),"&gt; ")</f>
        <v xml:space="preserve">  &lt;Genotype hgvs="NC_000001.11:g.[36983994=];[36983994=]" name="A7783504C"&gt; </v>
      </c>
    </row>
    <row r="152" spans="1:3" x14ac:dyDescent="0.25">
      <c r="A152" s="6" t="s">
        <v>46</v>
      </c>
      <c r="B152" s="27" t="s">
        <v>217</v>
      </c>
      <c r="C152" t="s">
        <v>13</v>
      </c>
    </row>
    <row r="153" spans="1:3" x14ac:dyDescent="0.25">
      <c r="A153" s="6" t="s">
        <v>42</v>
      </c>
      <c r="B153">
        <v>97.8</v>
      </c>
      <c r="C153" t="s">
        <v>667</v>
      </c>
    </row>
    <row r="154" spans="1:3" x14ac:dyDescent="0.25">
      <c r="A154" s="5"/>
    </row>
    <row r="155" spans="1:3" x14ac:dyDescent="0.25">
      <c r="A155" s="6"/>
      <c r="C155" t="str">
        <f>CONCATENATE("    ",B151)</f>
        <v xml:space="preserve">    Your GRIK3 gene has no variants. A normal gene is referred to as a "wild-type" gene.</v>
      </c>
    </row>
    <row r="156" spans="1:3" x14ac:dyDescent="0.25">
      <c r="A156" s="6"/>
    </row>
    <row r="157" spans="1:3" x14ac:dyDescent="0.25">
      <c r="A157" s="6"/>
      <c r="C157" t="s">
        <v>668</v>
      </c>
    </row>
    <row r="158" spans="1:3" x14ac:dyDescent="0.25">
      <c r="A158" s="6"/>
    </row>
    <row r="159" spans="1:3" x14ac:dyDescent="0.25">
      <c r="A159" s="6"/>
      <c r="C159" t="str">
        <f>CONCATENATE("    ",B152)</f>
        <v xml:space="preserve">    Your variant is not associated with any loss of function.</v>
      </c>
    </row>
    <row r="160" spans="1:3" x14ac:dyDescent="0.25">
      <c r="A160" s="5"/>
    </row>
    <row r="161" spans="1:3" x14ac:dyDescent="0.25">
      <c r="A161" s="5"/>
      <c r="C161" t="s">
        <v>669</v>
      </c>
    </row>
    <row r="162" spans="1:3" x14ac:dyDescent="0.25">
      <c r="A162" s="5"/>
    </row>
    <row r="163" spans="1:3" x14ac:dyDescent="0.25">
      <c r="A163" s="5"/>
      <c r="C163" t="str">
        <f>CONCATENATE( "    &lt;piechart percentage=",B153," /&gt;")</f>
        <v xml:space="preserve">    &lt;piechart percentage=97.8 /&gt;</v>
      </c>
    </row>
    <row r="164" spans="1:3" x14ac:dyDescent="0.25">
      <c r="A164" s="5"/>
      <c r="C164" t="str">
        <f>"  &lt;/Genotype&gt;"</f>
        <v xml:space="preserve">  &lt;/Genotype&gt;</v>
      </c>
    </row>
    <row r="165" spans="1:3" x14ac:dyDescent="0.25">
      <c r="A165" s="5"/>
      <c r="C165" t="s">
        <v>671</v>
      </c>
    </row>
    <row r="166" spans="1:3" x14ac:dyDescent="0.25">
      <c r="A166" s="5" t="s">
        <v>47</v>
      </c>
      <c r="B166" t="str">
        <f>CONCATENATE("Your ",B11," gene has an unknown variant.")</f>
        <v>Your GRIK3 gene has an unknown variant.</v>
      </c>
      <c r="C166" t="str">
        <f>CONCATENATE("  &lt;Genotype hgvs=",CHAR(34),"unknown",CHAR(34),"&gt; ")</f>
        <v xml:space="preserve">  &lt;Genotype hgvs="unknown"&gt; </v>
      </c>
    </row>
    <row r="167" spans="1:3" x14ac:dyDescent="0.25">
      <c r="A167" s="6" t="s">
        <v>48</v>
      </c>
      <c r="B167" t="str">
        <f>"The effect of this variant is unknown."</f>
        <v>The effect of this variant is unknown.</v>
      </c>
      <c r="C167" t="s">
        <v>13</v>
      </c>
    </row>
    <row r="168" spans="1:3" x14ac:dyDescent="0.25">
      <c r="A168" s="6" t="s">
        <v>42</v>
      </c>
      <c r="B168">
        <v>0</v>
      </c>
      <c r="C168" t="s">
        <v>667</v>
      </c>
    </row>
    <row r="169" spans="1:3" x14ac:dyDescent="0.25">
      <c r="A169" s="6"/>
    </row>
    <row r="170" spans="1:3" x14ac:dyDescent="0.25">
      <c r="A170" s="6"/>
      <c r="C170" t="str">
        <f>CONCATENATE("    ",B166)</f>
        <v xml:space="preserve">    Your GRIK3 gene has an unknown variant.</v>
      </c>
    </row>
    <row r="171" spans="1:3" x14ac:dyDescent="0.25">
      <c r="A171" s="6"/>
    </row>
    <row r="172" spans="1:3" x14ac:dyDescent="0.25">
      <c r="A172" s="6"/>
      <c r="C172" t="s">
        <v>668</v>
      </c>
    </row>
    <row r="173" spans="1:3" x14ac:dyDescent="0.25">
      <c r="A173" s="6"/>
    </row>
    <row r="174" spans="1:3" x14ac:dyDescent="0.25">
      <c r="A174" s="5"/>
      <c r="C174" t="str">
        <f>CONCATENATE("    ",B167)</f>
        <v xml:space="preserve">    The effect of this variant is unknown.</v>
      </c>
    </row>
    <row r="175" spans="1:3" x14ac:dyDescent="0.25">
      <c r="A175" s="6"/>
    </row>
    <row r="176" spans="1:3" x14ac:dyDescent="0.25">
      <c r="A176" s="5"/>
      <c r="C176" t="s">
        <v>669</v>
      </c>
    </row>
    <row r="177" spans="1:3" x14ac:dyDescent="0.25">
      <c r="A177" s="5"/>
    </row>
    <row r="178" spans="1:3" x14ac:dyDescent="0.25">
      <c r="A178" s="5"/>
      <c r="C178" t="str">
        <f>CONCATENATE( "    &lt;piechart percentage=",B168," /&gt;")</f>
        <v xml:space="preserve">    &lt;piechart percentage=0 /&gt;</v>
      </c>
    </row>
    <row r="179" spans="1:3" x14ac:dyDescent="0.25">
      <c r="A179" s="5"/>
      <c r="C179" t="str">
        <f>"  &lt;/Genotype&gt;"</f>
        <v xml:space="preserve">  &lt;/Genotype&gt;</v>
      </c>
    </row>
    <row r="180" spans="1:3" x14ac:dyDescent="0.25">
      <c r="A180" s="5"/>
      <c r="C180" t="s">
        <v>672</v>
      </c>
    </row>
    <row r="181" spans="1:3" x14ac:dyDescent="0.25">
      <c r="A181" s="5" t="s">
        <v>45</v>
      </c>
      <c r="B181" t="str">
        <f>CONCATENATE("Your ",B11," gene has no variants. A normal gene is referred to as a ",CHAR(34),"wild-type",CHAR(34)," gene.")</f>
        <v>Your GRIK3 gene has no variants. A normal gene is referred to as a "wild-type" gene.</v>
      </c>
      <c r="C181" t="str">
        <f>CONCATENATE("  &lt;Genotype hgvs=",CHAR(34),"wildtype",CHAR(34),"&gt;")</f>
        <v xml:space="preserve">  &lt;Genotype hgvs="wildtype"&gt;</v>
      </c>
    </row>
    <row r="182" spans="1:3" x14ac:dyDescent="0.25">
      <c r="A182" s="6" t="s">
        <v>46</v>
      </c>
      <c r="B182" s="27" t="s">
        <v>217</v>
      </c>
      <c r="C182" t="s">
        <v>13</v>
      </c>
    </row>
    <row r="183" spans="1:3" x14ac:dyDescent="0.25">
      <c r="A183" s="6" t="s">
        <v>42</v>
      </c>
      <c r="B183">
        <v>37.1</v>
      </c>
      <c r="C183" t="s">
        <v>667</v>
      </c>
    </row>
    <row r="184" spans="1:3" x14ac:dyDescent="0.25">
      <c r="A184" s="6"/>
    </row>
    <row r="185" spans="1:3" x14ac:dyDescent="0.25">
      <c r="A185" s="6"/>
      <c r="C185" t="str">
        <f>CONCATENATE("    ",B181)</f>
        <v xml:space="preserve">    Your GRIK3 gene has no variants. A normal gene is referred to as a "wild-type" gene.</v>
      </c>
    </row>
    <row r="186" spans="1:3" x14ac:dyDescent="0.25">
      <c r="A186" s="6"/>
    </row>
    <row r="187" spans="1:3" x14ac:dyDescent="0.25">
      <c r="A187" s="6"/>
      <c r="C187" t="s">
        <v>668</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669</v>
      </c>
    </row>
    <row r="192" spans="1:3" x14ac:dyDescent="0.25">
      <c r="A192" s="5"/>
    </row>
    <row r="193" spans="1:3" x14ac:dyDescent="0.25">
      <c r="A193" s="6"/>
      <c r="C193" t="str">
        <f>CONCATENATE( "    &lt;piechart percentage=",B183," /&gt;")</f>
        <v xml:space="preserve">    &lt;piechart percentage=37.1 /&gt;</v>
      </c>
    </row>
    <row r="194" spans="1:3" x14ac:dyDescent="0.25">
      <c r="A194" s="6"/>
      <c r="C194" t="str">
        <f>"  &lt;/Genotype&gt;"</f>
        <v xml:space="preserve">  &lt;/Genotype&gt;</v>
      </c>
    </row>
    <row r="195" spans="1:3" x14ac:dyDescent="0.25">
      <c r="A195" s="6"/>
      <c r="C195" t="str">
        <f>"&lt;/GeneAnalysis&gt;"</f>
        <v>&lt;/GeneAnalysis&gt;</v>
      </c>
    </row>
    <row r="196" spans="1:3" x14ac:dyDescent="0.25">
      <c r="A196" s="6"/>
    </row>
    <row r="197" spans="1:3" x14ac:dyDescent="0.25">
      <c r="A197" s="5"/>
      <c r="C197" t="str">
        <f>CONCATENATE("# How do changes in ",B11," affect people?")</f>
        <v># How do changes in GRIK3 affect people?</v>
      </c>
    </row>
    <row r="198" spans="1:3" x14ac:dyDescent="0.25">
      <c r="A198" s="5"/>
    </row>
    <row r="199" spans="1:3" x14ac:dyDescent="0.25">
      <c r="A199" s="5" t="s">
        <v>49</v>
      </c>
      <c r="B199" t="s">
        <v>663</v>
      </c>
      <c r="C199" t="str">
        <f>B199</f>
        <v>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v>
      </c>
    </row>
    <row r="200" spans="1:3" x14ac:dyDescent="0.25">
      <c r="A200" s="5"/>
    </row>
    <row r="201" spans="1:3" x14ac:dyDescent="0.25">
      <c r="A201" s="5"/>
      <c r="B201" s="8" t="s">
        <v>511</v>
      </c>
      <c r="C201" t="str">
        <f>B201</f>
        <v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v>
      </c>
    </row>
    <row r="202" spans="1:3" x14ac:dyDescent="0.25">
      <c r="A202" s="5"/>
      <c r="B202" s="8"/>
    </row>
    <row r="203" spans="1:3" x14ac:dyDescent="0.25">
      <c r="A203" s="5" t="s">
        <v>13</v>
      </c>
      <c r="B203" t="s">
        <v>512</v>
      </c>
      <c r="C203" t="str">
        <f>B203</f>
        <v>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v>
      </c>
    </row>
    <row r="204" spans="1:3" x14ac:dyDescent="0.25">
      <c r="A204" s="5"/>
    </row>
    <row r="205" spans="1:3" x14ac:dyDescent="0.25">
      <c r="A205" s="5"/>
      <c r="B205" t="s">
        <v>513</v>
      </c>
      <c r="C205" t="str">
        <f>B205</f>
        <v>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v>
      </c>
    </row>
    <row r="206" spans="1:3" x14ac:dyDescent="0.25">
      <c r="A206" s="5"/>
    </row>
    <row r="207" spans="1:3" x14ac:dyDescent="0.25">
      <c r="A207" s="5"/>
      <c r="C207" t="s">
        <v>50</v>
      </c>
    </row>
    <row r="208" spans="1:3" x14ac:dyDescent="0.25">
      <c r="A208" s="5"/>
    </row>
    <row r="209" spans="1:3" x14ac:dyDescent="0.25">
      <c r="A209" s="6"/>
      <c r="B209" t="s">
        <v>514</v>
      </c>
      <c r="C209" t="str">
        <f>B209</f>
        <v>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v>
      </c>
    </row>
    <row r="210" spans="1:3" x14ac:dyDescent="0.25">
      <c r="A210" s="6"/>
    </row>
    <row r="211" spans="1:3" x14ac:dyDescent="0.25">
      <c r="B211" t="s">
        <v>515</v>
      </c>
      <c r="C211" t="str">
        <f>B211</f>
        <v xml:space="preserve">Helpful dietary supplements may include: [Omega-3 PUFAs, CoQ10, N-acetylcysteine, vitamin B12, curcumin, zinc, magnesium, L-Taurine, and L-carnitine.](https://www.ncbi.nlm.nih.gov/pmc/articles/PMC5314655/) </v>
      </c>
    </row>
    <row r="213" spans="1:3" ht="30" x14ac:dyDescent="0.25">
      <c r="A213" t="s">
        <v>51</v>
      </c>
      <c r="B213" s="7" t="s">
        <v>52</v>
      </c>
      <c r="C213" t="str">
        <f>CONCATENATE("&lt;symptoms ",B213," /&gt;")</f>
        <v>&lt;symptoms depression, stress, problems with thinking or memory, brain fog, pain /&gt;</v>
      </c>
    </row>
    <row r="215" spans="1:3" ht="90" x14ac:dyDescent="0.25">
      <c r="B215" s="7" t="s">
        <v>921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A66C-3F94-445F-8DEB-3C5332C0AD8D}">
  <dimension ref="A1:C376"/>
  <sheetViews>
    <sheetView topLeftCell="A370" workbookViewId="0">
      <selection activeCell="B377" sqref="B377"/>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118</v>
      </c>
      <c r="C2" t="str">
        <f>CONCATENATE("# What does the ",B2," gene do?")</f>
        <v># What does the TPRM8 gene do?</v>
      </c>
    </row>
    <row r="3" spans="1:3" x14ac:dyDescent="0.25">
      <c r="A3" s="6"/>
    </row>
    <row r="4" spans="1:3" ht="409.5" x14ac:dyDescent="0.25">
      <c r="A4" s="6" t="s">
        <v>18</v>
      </c>
      <c r="B4" s="41" t="s">
        <v>893</v>
      </c>
      <c r="C4" t="str">
        <f>B4</f>
        <v>The TPRM8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TPRM8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v>
      </c>
    </row>
    <row r="5" spans="1:3" ht="17.25" x14ac:dyDescent="0.3">
      <c r="A5" s="6"/>
      <c r="B5" s="28"/>
    </row>
    <row r="6" spans="1:3" x14ac:dyDescent="0.25">
      <c r="A6" s="6" t="s">
        <v>19</v>
      </c>
      <c r="B6" s="27">
        <v>2</v>
      </c>
      <c r="C6" t="str">
        <f>CONCATENATE("This gene is located on chromosome ",B6,". The ",B7," it creates acts in your ",B8)</f>
        <v>This gene is located on chromosome 2. The cation channel it creates acts in your nervous, immune, and sensory systems</v>
      </c>
    </row>
    <row r="7" spans="1:3" x14ac:dyDescent="0.25">
      <c r="A7" s="6" t="s">
        <v>20</v>
      </c>
      <c r="B7" s="27" t="s">
        <v>119</v>
      </c>
    </row>
    <row r="8" spans="1:3" x14ac:dyDescent="0.25">
      <c r="A8" s="6" t="s">
        <v>17</v>
      </c>
      <c r="B8" s="27" t="s">
        <v>120</v>
      </c>
    </row>
    <row r="9" spans="1:3" x14ac:dyDescent="0.25">
      <c r="A9" s="5" t="s">
        <v>22</v>
      </c>
      <c r="B9" s="27" t="s">
        <v>126</v>
      </c>
      <c r="C9" t="str">
        <f>CONCATENATE("&lt;TissueList ",B9," /&gt;")</f>
        <v>&lt;TissueList brain, bone marrow and immune system, circulatory and cardiovascular system, respiratory system and lung /&gt;</v>
      </c>
    </row>
    <row r="10" spans="1:3" s="33" customFormat="1" x14ac:dyDescent="0.25">
      <c r="A10" s="34"/>
      <c r="B10" s="32"/>
    </row>
    <row r="11" spans="1:3" x14ac:dyDescent="0.25">
      <c r="A11" s="6" t="s">
        <v>4</v>
      </c>
      <c r="B11" s="27" t="s">
        <v>118</v>
      </c>
      <c r="C11" t="str">
        <f>CONCATENATE("&lt;GeneAnalysis gene=",CHAR(34),B11,CHAR(34)," interval=",CHAR(34),B12,CHAR(34),"&gt; ")</f>
        <v xml:space="preserve">&lt;GeneAnalysis gene="TPRM8" interval="NC_000002.12:g.233917342_234019522"&gt; </v>
      </c>
    </row>
    <row r="12" spans="1:3" x14ac:dyDescent="0.25">
      <c r="A12" s="6" t="s">
        <v>23</v>
      </c>
      <c r="B12" s="27" t="s">
        <v>670</v>
      </c>
    </row>
    <row r="13" spans="1:3" x14ac:dyDescent="0.25">
      <c r="A13" s="6" t="s">
        <v>24</v>
      </c>
      <c r="B13" s="27" t="s">
        <v>331</v>
      </c>
      <c r="C13" t="str">
        <f>CONCATENATE("# What are some common mutations of ",B11,"?")</f>
        <v># What are some common mutations of TPRM8?</v>
      </c>
    </row>
    <row r="14" spans="1:3" x14ac:dyDescent="0.25">
      <c r="A14" s="6"/>
      <c r="C14" t="s">
        <v>13</v>
      </c>
    </row>
    <row r="15" spans="1:3" x14ac:dyDescent="0.25">
      <c r="C15" t="str">
        <f>CONCATENATE("There are ",B13," well-known variants in ",B11,": ",B22,", ",B28,", ",B34,", ",B40,", and ",B46,".")</f>
        <v>There are five well-known variants in TPRM8: [G3264+630A](https://www.ncbi.nlm.nih.gov/pubmed/27099524), [G3264+2567A](https://www.ncbi.nlm.nih.gov/pubmed/27099524), [G750C](https://www.ncbi.nlm.nih.gov/pubmed/22072275?dopt=Abstract), [T-990C](https://www.ncbi.nlm.nih.gov/pubmed/27099524), and [A7783504C](https://www.ncbi.nlm.nih.gov/pubmed/27835969).</v>
      </c>
    </row>
    <row r="17" spans="1:3" x14ac:dyDescent="0.25">
      <c r="A17" s="6"/>
      <c r="C17" t="s">
        <v>161</v>
      </c>
    </row>
    <row r="18" spans="1:3" x14ac:dyDescent="0.25">
      <c r="A18" s="6" t="s">
        <v>25</v>
      </c>
      <c r="B18" s="1" t="s">
        <v>122</v>
      </c>
      <c r="C18" t="str">
        <f>CONCATENATE("  &lt;Variant hgvs=",CHAR(34),B18,CHAR(34)," name=",CHAR(34),B19,CHAR(34),"&gt; ")</f>
        <v xml:space="preserve">  &lt;Variant hgvs="NC_000002.12:g.234008733G&gt;A" name="G3264+630A"&gt; </v>
      </c>
    </row>
    <row r="19" spans="1:3" x14ac:dyDescent="0.25">
      <c r="A19" s="5" t="s">
        <v>26</v>
      </c>
      <c r="B19" s="30" t="s">
        <v>121</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1" spans="1:3" x14ac:dyDescent="0.25">
      <c r="A21" s="5" t="s">
        <v>28</v>
      </c>
      <c r="B21" s="27" t="s">
        <v>61</v>
      </c>
      <c r="C21" t="s">
        <v>13</v>
      </c>
    </row>
    <row r="22" spans="1:3" x14ac:dyDescent="0.25">
      <c r="A22" s="5" t="s">
        <v>36</v>
      </c>
      <c r="B22" s="30" t="s">
        <v>142</v>
      </c>
      <c r="C22" t="str">
        <f>"  &lt;/Variant&gt;"</f>
        <v xml:space="preserve">  &lt;/Variant&gt;</v>
      </c>
    </row>
    <row r="23" spans="1:3" x14ac:dyDescent="0.25">
      <c r="C23" t="s">
        <v>162</v>
      </c>
    </row>
    <row r="24" spans="1:3" x14ac:dyDescent="0.25">
      <c r="A24" s="6" t="s">
        <v>25</v>
      </c>
      <c r="B24" s="1" t="s">
        <v>128</v>
      </c>
      <c r="C24" t="str">
        <f>CONCATENATE("  &lt;Variant hgvs=",CHAR(34),B24,CHAR(34)," name=",CHAR(34),B25,CHAR(34),"&gt; ")</f>
        <v xml:space="preserve">  &lt;Variant hgvs="NC_000002.12:g.234010670G&gt;A" name="G3264+2567A"&gt; </v>
      </c>
    </row>
    <row r="25" spans="1:3" x14ac:dyDescent="0.25">
      <c r="A25" s="5" t="s">
        <v>26</v>
      </c>
      <c r="B25" s="30" t="s">
        <v>127</v>
      </c>
    </row>
    <row r="26" spans="1:3" x14ac:dyDescent="0.25">
      <c r="A26" s="5" t="s">
        <v>27</v>
      </c>
      <c r="B26" s="27" t="s">
        <v>34</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7" spans="1:3" x14ac:dyDescent="0.25">
      <c r="A27" s="5" t="s">
        <v>28</v>
      </c>
      <c r="B27" s="27" t="s">
        <v>61</v>
      </c>
    </row>
    <row r="28" spans="1:3" x14ac:dyDescent="0.25">
      <c r="A28" s="6" t="s">
        <v>36</v>
      </c>
      <c r="B28" s="30" t="s">
        <v>143</v>
      </c>
      <c r="C28" t="str">
        <f>"  &lt;/Variant&gt;"</f>
        <v xml:space="preserve">  &lt;/Variant&gt;</v>
      </c>
    </row>
    <row r="29" spans="1:3" x14ac:dyDescent="0.25">
      <c r="C29" t="s">
        <v>163</v>
      </c>
    </row>
    <row r="30" spans="1:3" x14ac:dyDescent="0.25">
      <c r="A30" s="6" t="s">
        <v>25</v>
      </c>
      <c r="B30" s="1" t="s">
        <v>131</v>
      </c>
      <c r="C30" t="str">
        <f>CONCATENATE("  &lt;Variant hgvs=",CHAR(34),B30,CHAR(34)," name=",CHAR(34),B31,CHAR(34),"&gt; ")</f>
        <v xml:space="preserve">  &lt;Variant hgvs="NC_000002.12:g.233945906G&gt;C" name="G750C"&gt; </v>
      </c>
    </row>
    <row r="31" spans="1:3" x14ac:dyDescent="0.25">
      <c r="A31" s="5" t="s">
        <v>26</v>
      </c>
      <c r="B31" s="1" t="s">
        <v>129</v>
      </c>
    </row>
    <row r="32" spans="1:3" x14ac:dyDescent="0.25">
      <c r="A32" s="5" t="s">
        <v>27</v>
      </c>
      <c r="B32" s="27" t="s">
        <v>34</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TPRM8 gene from guanine (G) to cytosine (C) resulting in incorrect cation channel function. This substitution of a single nucleotide is known as a missense variant.</v>
      </c>
    </row>
    <row r="33" spans="1:3" x14ac:dyDescent="0.25">
      <c r="A33" s="5" t="s">
        <v>28</v>
      </c>
      <c r="B33" s="27" t="str">
        <f>"cytosine (C)"</f>
        <v>cytosine (C)</v>
      </c>
    </row>
    <row r="34" spans="1:3" x14ac:dyDescent="0.25">
      <c r="A34" s="5" t="s">
        <v>36</v>
      </c>
      <c r="B34" s="1" t="s">
        <v>144</v>
      </c>
      <c r="C34" t="str">
        <f>"  &lt;/Variant&gt;"</f>
        <v xml:space="preserve">  &lt;/Variant&gt;</v>
      </c>
    </row>
    <row r="35" spans="1:3" x14ac:dyDescent="0.25">
      <c r="A35" s="5"/>
      <c r="C35" t="s">
        <v>164</v>
      </c>
    </row>
    <row r="36" spans="1:3" x14ac:dyDescent="0.25">
      <c r="A36" s="6" t="s">
        <v>25</v>
      </c>
      <c r="B36" s="1" t="s">
        <v>132</v>
      </c>
      <c r="C36" t="str">
        <f>CONCATENATE("  &lt;Variant hgvs=",CHAR(34),B36,CHAR(34)," name=",CHAR(34),B37,CHAR(34),"&gt; ")</f>
        <v xml:space="preserve">  &lt;Variant hgvs="NC_000002.12:g.233916448T&gt;C" name="T-990C"&gt; </v>
      </c>
    </row>
    <row r="37" spans="1:3" x14ac:dyDescent="0.25">
      <c r="A37" s="5" t="s">
        <v>26</v>
      </c>
      <c r="B37" s="30" t="s">
        <v>130</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TPRM8 gene from thymine (T) to cytosine (C) resulting in incorrect cation channel function. This substitution of a single nucleotide is known as a missense variant.</v>
      </c>
    </row>
    <row r="39" spans="1:3" x14ac:dyDescent="0.25">
      <c r="A39" s="5" t="s">
        <v>28</v>
      </c>
      <c r="B39" s="27" t="str">
        <f>"cytosine (C)"</f>
        <v>cytosine (C)</v>
      </c>
      <c r="C39" t="str">
        <f>CONCATENATE("    ",B35)</f>
        <v xml:space="preserve">    </v>
      </c>
    </row>
    <row r="40" spans="1:3" x14ac:dyDescent="0.25">
      <c r="A40" s="5" t="s">
        <v>36</v>
      </c>
      <c r="B40" s="30" t="s">
        <v>145</v>
      </c>
      <c r="C40" t="str">
        <f>"  &lt;/Variant&gt;"</f>
        <v xml:space="preserve">  &lt;/Variant&gt;</v>
      </c>
    </row>
    <row r="41" spans="1:3" x14ac:dyDescent="0.25">
      <c r="A41" s="6"/>
      <c r="C41" t="s">
        <v>666</v>
      </c>
    </row>
    <row r="42" spans="1:3" x14ac:dyDescent="0.25">
      <c r="A42" s="6" t="s">
        <v>25</v>
      </c>
      <c r="B42" s="1" t="s">
        <v>133</v>
      </c>
      <c r="C42" t="str">
        <f>CONCATENATE("  &lt;Variant hgvs=",CHAR(34),B42,CHAR(34)," name=",CHAR(34),B43,CHAR(34),"&gt; ")</f>
        <v xml:space="preserve">  &lt;Variant hgvs="NC_000002.12:g.233974736A&gt;G" name="A7783504C"&gt; </v>
      </c>
    </row>
    <row r="43" spans="1:3" x14ac:dyDescent="0.25">
      <c r="A43" s="5" t="s">
        <v>26</v>
      </c>
      <c r="B43" s="27" t="s">
        <v>60</v>
      </c>
    </row>
    <row r="44" spans="1:3" x14ac:dyDescent="0.25">
      <c r="A44" s="5" t="s">
        <v>27</v>
      </c>
      <c r="B44" s="27" t="s">
        <v>61</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TPRM8 gene from adenine (A) to guanine (G) resulting in incorrect cation channel function. This substitution of a single nucleotide is known as a missense variant.</v>
      </c>
    </row>
    <row r="45" spans="1:3" x14ac:dyDescent="0.25">
      <c r="A45" s="5" t="s">
        <v>28</v>
      </c>
      <c r="B45" s="27" t="s">
        <v>34</v>
      </c>
      <c r="C45" t="str">
        <f>CONCATENATE("    ",B41)</f>
        <v xml:space="preserve">    </v>
      </c>
    </row>
    <row r="46" spans="1:3" x14ac:dyDescent="0.25">
      <c r="A46" s="5" t="s">
        <v>36</v>
      </c>
      <c r="B46" s="27" t="s">
        <v>146</v>
      </c>
      <c r="C46" t="str">
        <f>"  &lt;/Variant&gt;"</f>
        <v xml:space="preserve">  &lt;/Variant&gt;</v>
      </c>
    </row>
    <row r="47" spans="1:3" s="33" customFormat="1" x14ac:dyDescent="0.25">
      <c r="A47" s="31"/>
      <c r="B47" s="32"/>
    </row>
    <row r="48" spans="1:3" s="33" customFormat="1" x14ac:dyDescent="0.25">
      <c r="A48" s="31"/>
      <c r="B48" s="32"/>
      <c r="C48" t="s">
        <v>161</v>
      </c>
    </row>
    <row r="49" spans="1:3" x14ac:dyDescent="0.25">
      <c r="A49" s="5" t="s">
        <v>35</v>
      </c>
      <c r="B49" s="27" t="s">
        <v>37</v>
      </c>
      <c r="C49" t="str">
        <f>CONCATENATE("  &lt;Genotype hgvs=",CHAR(34),B49,B50,";",B51,CHAR(34)," name=",CHAR(34),B19,CHAR(34),"&gt; ")</f>
        <v xml:space="preserve">  &lt;Genotype hgvs="NC000001_1.11:g.[234008733G&gt;A];[234008733=]" name="G3264+630A"&gt; </v>
      </c>
    </row>
    <row r="50" spans="1:3" x14ac:dyDescent="0.25">
      <c r="A50" s="5" t="s">
        <v>36</v>
      </c>
      <c r="B50" s="27" t="s">
        <v>124</v>
      </c>
    </row>
    <row r="51" spans="1:3" x14ac:dyDescent="0.25">
      <c r="A51" s="5" t="s">
        <v>27</v>
      </c>
      <c r="B51" s="27" t="s">
        <v>125</v>
      </c>
      <c r="C51" t="s">
        <v>667</v>
      </c>
    </row>
    <row r="52" spans="1:3" x14ac:dyDescent="0.25">
      <c r="A52" s="5" t="s">
        <v>40</v>
      </c>
      <c r="B52" s="27" t="str">
        <f>CONCATENATE("People with this variant have one copy of the ",B22," variant. This substitution of a single nucleotide is known as a missense mutation.")</f>
        <v>People with this variant have one copy of the [G3264+630A](https://www.ncbi.nlm.nih.gov/pubmed/27099524) variant. This substitution of a single nucleotide is known as a missense mutation.</v>
      </c>
      <c r="C52" t="s">
        <v>13</v>
      </c>
    </row>
    <row r="53" spans="1:3" x14ac:dyDescent="0.25">
      <c r="A53" s="6" t="s">
        <v>41</v>
      </c>
      <c r="B53" s="27" t="s">
        <v>516</v>
      </c>
      <c r="C53" t="str">
        <f>CONCATENATE("    ",B52)</f>
        <v xml:space="preserve">    People with this variant have one copy of the [G3264+630A](https://www.ncbi.nlm.nih.gov/pubmed/27099524) variant. This substitution of a single nucleotide is known as a missense mutation.</v>
      </c>
    </row>
    <row r="54" spans="1:3" x14ac:dyDescent="0.25">
      <c r="A54" s="6" t="s">
        <v>42</v>
      </c>
      <c r="B54" s="27">
        <v>28.2</v>
      </c>
    </row>
    <row r="55" spans="1:3" x14ac:dyDescent="0.25">
      <c r="A55" s="5"/>
      <c r="C55" t="s">
        <v>668</v>
      </c>
    </row>
    <row r="56" spans="1:3" x14ac:dyDescent="0.25">
      <c r="A56" s="6"/>
    </row>
    <row r="57" spans="1:3" x14ac:dyDescent="0.25">
      <c r="A57" s="6"/>
      <c r="C57" t="str">
        <f>CONCATENATE("    ",B53)</f>
        <v xml:space="preserve">    You are in the Severe Risk category. See below for more information</v>
      </c>
    </row>
    <row r="58" spans="1:3" x14ac:dyDescent="0.25">
      <c r="A58" s="6"/>
    </row>
    <row r="59" spans="1:3" x14ac:dyDescent="0.25">
      <c r="A59" s="6"/>
      <c r="C59" t="s">
        <v>669</v>
      </c>
    </row>
    <row r="60" spans="1:3" x14ac:dyDescent="0.25">
      <c r="A60" s="5"/>
    </row>
    <row r="61" spans="1:3" x14ac:dyDescent="0.25">
      <c r="A61" s="5"/>
      <c r="C61" t="str">
        <f>CONCATENATE( "    &lt;piechart percentage=",B54," /&gt;")</f>
        <v xml:space="preserve">    &lt;piechart percentage=28.2 /&gt;</v>
      </c>
    </row>
    <row r="62" spans="1:3" x14ac:dyDescent="0.25">
      <c r="A62" s="5"/>
      <c r="C62" t="str">
        <f>"  &lt;/Genotype&gt;"</f>
        <v xml:space="preserve">  &lt;/Genotype&gt;</v>
      </c>
    </row>
    <row r="63" spans="1:3" x14ac:dyDescent="0.25">
      <c r="A63" s="5" t="s">
        <v>43</v>
      </c>
      <c r="B63" s="27" t="str">
        <f>CONCATENATE("People with this variant have two copies of the ",B22," variant. This substitution of a single nucleotide is known as a missense mutation.")</f>
        <v>People with this variant have two copies of the [G3264+630A](https://www.ncbi.nlm.nih.gov/pubmed/27099524) variant. This substitution of a single nucleotide is known as a missense mutation.</v>
      </c>
      <c r="C63" t="str">
        <f>CONCATENATE("  &lt;Genotype hgvs=",CHAR(34),B49,B50,";",B50,CHAR(34)," name=",CHAR(34),B19,CHAR(34),"&gt; ")</f>
        <v xml:space="preserve">  &lt;Genotype hgvs="NC000001_1.11:g.[234008733G&gt;A];[234008733G&gt;A]" name="G3264+630A"&gt; </v>
      </c>
    </row>
    <row r="64" spans="1:3" x14ac:dyDescent="0.25">
      <c r="A64" s="6" t="s">
        <v>44</v>
      </c>
      <c r="B64" s="27" t="s">
        <v>217</v>
      </c>
      <c r="C64" t="s">
        <v>13</v>
      </c>
    </row>
    <row r="65" spans="1:3" x14ac:dyDescent="0.25">
      <c r="A65" s="6" t="s">
        <v>42</v>
      </c>
      <c r="B65" s="27">
        <v>10</v>
      </c>
      <c r="C65" t="s">
        <v>667</v>
      </c>
    </row>
    <row r="66" spans="1:3" x14ac:dyDescent="0.25">
      <c r="A66" s="6"/>
    </row>
    <row r="67" spans="1:3" x14ac:dyDescent="0.25">
      <c r="A67" s="5"/>
      <c r="C67" t="str">
        <f>CONCATENATE("    ",B63)</f>
        <v xml:space="preserve">    People with this variant have two copies of the [G3264+630A](https://www.ncbi.nlm.nih.gov/pubmed/27099524) variant. This substitution of a single nucleotide is known as a missense mutation.</v>
      </c>
    </row>
    <row r="68" spans="1:3" x14ac:dyDescent="0.25">
      <c r="A68" s="6"/>
    </row>
    <row r="69" spans="1:3" x14ac:dyDescent="0.25">
      <c r="A69" s="6"/>
      <c r="C69" t="s">
        <v>668</v>
      </c>
    </row>
    <row r="70" spans="1:3" x14ac:dyDescent="0.25">
      <c r="A70" s="6"/>
    </row>
    <row r="71" spans="1:3" x14ac:dyDescent="0.25">
      <c r="A71" s="6"/>
      <c r="C71" t="str">
        <f>CONCATENATE("    ",B64)</f>
        <v xml:space="preserve">    Your variant is not associated with any loss of function.</v>
      </c>
    </row>
    <row r="72" spans="1:3" x14ac:dyDescent="0.25">
      <c r="A72" s="6"/>
    </row>
    <row r="73" spans="1:3" x14ac:dyDescent="0.25">
      <c r="A73" s="5"/>
      <c r="C73" t="s">
        <v>669</v>
      </c>
    </row>
    <row r="74" spans="1:3" x14ac:dyDescent="0.25">
      <c r="A74" s="5"/>
    </row>
    <row r="75" spans="1:3" x14ac:dyDescent="0.25">
      <c r="A75" s="5"/>
      <c r="C75" t="str">
        <f>CONCATENATE( "    &lt;piechart percentage=",B65," /&gt;")</f>
        <v xml:space="preserve">    &lt;piechart percentage=10 /&gt;</v>
      </c>
    </row>
    <row r="76" spans="1:3" x14ac:dyDescent="0.25">
      <c r="A76" s="5"/>
      <c r="C76" t="str">
        <f>"  &lt;/Genotype&gt;"</f>
        <v xml:space="preserve">  &lt;/Genotype&gt;</v>
      </c>
    </row>
    <row r="77" spans="1:3" x14ac:dyDescent="0.25">
      <c r="A77" s="5" t="s">
        <v>45</v>
      </c>
      <c r="B77" s="27" t="str">
        <f>CONCATENATE("Your ",B11," gene has no variants. A normal gene is referred to as a ",CHAR(34),"wild-type",CHAR(34)," gene.")</f>
        <v>Your TPRM8 gene has no variants. A normal gene is referred to as a "wild-type" gene.</v>
      </c>
      <c r="C77" t="str">
        <f>CONCATENATE("  &lt;Genotype hgvs=",CHAR(34),B49,B51,";",B51,CHAR(34)," name=",CHAR(34),B19,CHAR(34),"&gt; ")</f>
        <v xml:space="preserve">  &lt;Genotype hgvs="NC000001_1.11:g.[234008733=];[234008733=]" name="G3264+630A"&gt; </v>
      </c>
    </row>
    <row r="78" spans="1:3" x14ac:dyDescent="0.25">
      <c r="A78" s="6" t="s">
        <v>46</v>
      </c>
      <c r="B78" s="27" t="s">
        <v>217</v>
      </c>
    </row>
    <row r="79" spans="1:3" x14ac:dyDescent="0.25">
      <c r="A79" s="6" t="s">
        <v>42</v>
      </c>
      <c r="B79" s="27">
        <v>61.8</v>
      </c>
      <c r="C79" t="s">
        <v>667</v>
      </c>
    </row>
    <row r="80" spans="1:3" x14ac:dyDescent="0.25">
      <c r="A80" s="5"/>
    </row>
    <row r="81" spans="1:3" x14ac:dyDescent="0.25">
      <c r="A81" s="6"/>
      <c r="C81" t="str">
        <f>CONCATENATE("    ",B77)</f>
        <v xml:space="preserve">    Your TPRM8 gene has no variants. A normal gene is referred to as a "wild-type" gene.</v>
      </c>
    </row>
    <row r="82" spans="1:3" x14ac:dyDescent="0.25">
      <c r="A82" s="6"/>
    </row>
    <row r="83" spans="1:3" x14ac:dyDescent="0.25">
      <c r="A83" s="6"/>
      <c r="C83" t="s">
        <v>668</v>
      </c>
    </row>
    <row r="84" spans="1:3" x14ac:dyDescent="0.25">
      <c r="A84" s="6"/>
      <c r="C84" t="str">
        <f>CONCATENATE("    ",B83)</f>
        <v xml:space="preserve">    </v>
      </c>
    </row>
    <row r="85" spans="1:3" x14ac:dyDescent="0.25">
      <c r="A85" s="6"/>
      <c r="C85" t="str">
        <f>CONCATENATE("    ",B78)</f>
        <v xml:space="preserve">    Your variant is not associated with any loss of function.</v>
      </c>
    </row>
    <row r="86" spans="1:3" x14ac:dyDescent="0.25">
      <c r="A86" s="5"/>
    </row>
    <row r="87" spans="1:3" x14ac:dyDescent="0.25">
      <c r="A87" s="5"/>
      <c r="C87" t="s">
        <v>669</v>
      </c>
    </row>
    <row r="88" spans="1:3" x14ac:dyDescent="0.25">
      <c r="A88" s="5"/>
      <c r="C88" t="str">
        <f>CONCATENATE("    ",B84)</f>
        <v xml:space="preserve">    </v>
      </c>
    </row>
    <row r="89" spans="1:3" x14ac:dyDescent="0.25">
      <c r="A89" s="5"/>
      <c r="C89" t="str">
        <f>CONCATENATE( "    &lt;piechart percentage=",B79," /&gt;")</f>
        <v xml:space="preserve">    &lt;piechart percentage=61.8 /&gt;</v>
      </c>
    </row>
    <row r="90" spans="1:3" x14ac:dyDescent="0.25">
      <c r="A90" s="5"/>
      <c r="C90" t="str">
        <f>"  &lt;/Genotype&gt;"</f>
        <v xml:space="preserve">  &lt;/Genotype&gt;</v>
      </c>
    </row>
    <row r="91" spans="1:3" x14ac:dyDescent="0.25">
      <c r="A91" s="5"/>
      <c r="C91" t="s">
        <v>162</v>
      </c>
    </row>
    <row r="92" spans="1:3" x14ac:dyDescent="0.25">
      <c r="A92" s="5" t="s">
        <v>35</v>
      </c>
      <c r="B92" s="1" t="s">
        <v>123</v>
      </c>
      <c r="C92" t="str">
        <f>CONCATENATE("  &lt;Genotype hgvs=",CHAR(34),B92,B93,";",B94,CHAR(34)," name=",CHAR(34),B25,CHAR(34),"&gt; ")</f>
        <v xml:space="preserve">  &lt;Genotype hgvs="NC_000002.12:g.[234010670G&gt;A];[234010670=]" name="G3264+2567A"&gt; </v>
      </c>
    </row>
    <row r="93" spans="1:3" x14ac:dyDescent="0.25">
      <c r="A93" s="5" t="s">
        <v>36</v>
      </c>
      <c r="B93" s="27" t="s">
        <v>134</v>
      </c>
    </row>
    <row r="94" spans="1:3" x14ac:dyDescent="0.25">
      <c r="A94" s="5" t="s">
        <v>27</v>
      </c>
      <c r="B94" s="27" t="s">
        <v>135</v>
      </c>
      <c r="C94" t="s">
        <v>667</v>
      </c>
    </row>
    <row r="95" spans="1:3" x14ac:dyDescent="0.25">
      <c r="A95" s="5" t="s">
        <v>40</v>
      </c>
      <c r="B95" s="27" t="str">
        <f>CONCATENATE("People with this variant have one copy of the ",B28," variant. This substitution of a single nucleotide is known as a missense mutation.")</f>
        <v>People with this variant have one copy of the [G3264+2567A](https://www.ncbi.nlm.nih.gov/pubmed/27099524) variant. This substitution of a single nucleotide is known as a missense mutation.</v>
      </c>
      <c r="C95" t="s">
        <v>13</v>
      </c>
    </row>
    <row r="96" spans="1:3" x14ac:dyDescent="0.25">
      <c r="A96" s="6" t="s">
        <v>41</v>
      </c>
      <c r="B96" s="27" t="s">
        <v>517</v>
      </c>
      <c r="C96" t="str">
        <f>CONCATENATE("    ",B95)</f>
        <v xml:space="preserve">    People with this variant have one copy of the [G3264+2567A](https://www.ncbi.nlm.nih.gov/pubmed/27099524) variant. This substitution of a single nucleotide is known as a missense mutation.</v>
      </c>
    </row>
    <row r="97" spans="1:3" x14ac:dyDescent="0.25">
      <c r="A97" s="6" t="s">
        <v>42</v>
      </c>
      <c r="B97" s="27">
        <v>43.2</v>
      </c>
    </row>
    <row r="98" spans="1:3" x14ac:dyDescent="0.25">
      <c r="A98" s="5"/>
      <c r="C98" t="s">
        <v>668</v>
      </c>
    </row>
    <row r="99" spans="1:3" x14ac:dyDescent="0.25">
      <c r="A99" s="6"/>
    </row>
    <row r="100" spans="1:3" x14ac:dyDescent="0.25">
      <c r="A100" s="6"/>
      <c r="C100" t="str">
        <f>CONCATENATE("    ",B96)</f>
        <v xml:space="preserve">    You are in the Severe Risk category. See below for more information.</v>
      </c>
    </row>
    <row r="101" spans="1:3" x14ac:dyDescent="0.25">
      <c r="A101" s="6"/>
    </row>
    <row r="102" spans="1:3" x14ac:dyDescent="0.25">
      <c r="A102" s="6"/>
      <c r="C102" t="s">
        <v>669</v>
      </c>
    </row>
    <row r="103" spans="1:3" x14ac:dyDescent="0.25">
      <c r="A103" s="5"/>
    </row>
    <row r="104" spans="1:3" x14ac:dyDescent="0.25">
      <c r="A104" s="5"/>
      <c r="C104" t="str">
        <f>CONCATENATE( "    &lt;piechart percentage=",B97," /&gt;")</f>
        <v xml:space="preserve">    &lt;piechart percentage=43.2 /&gt;</v>
      </c>
    </row>
    <row r="105" spans="1:3" x14ac:dyDescent="0.25">
      <c r="A105" s="5"/>
      <c r="C105" t="str">
        <f>"  &lt;/Genotype&gt;"</f>
        <v xml:space="preserve">  &lt;/Genotype&gt;</v>
      </c>
    </row>
    <row r="106" spans="1:3" x14ac:dyDescent="0.25">
      <c r="A106" s="5" t="s">
        <v>43</v>
      </c>
      <c r="B106" s="27" t="str">
        <f>CONCATENATE("People with this variant have two copies of the ",B28," variant. This substitution of a single nucleotide is known as a missense mutation.")</f>
        <v>People with this variant have two copies of the [G3264+2567A](https://www.ncbi.nlm.nih.gov/pubmed/27099524) variant. This substitution of a single nucleotide is known as a missense mutation.</v>
      </c>
      <c r="C106" t="str">
        <f>CONCATENATE("  &lt;Genotype hgvs=",CHAR(34),B92,B93,";",B93,CHAR(34)," name=",CHAR(34),B25,CHAR(34),"&gt; ")</f>
        <v xml:space="preserve">  &lt;Genotype hgvs="NC_000002.12:g.[234010670G&gt;A];[234010670G&gt;A]" name="G3264+2567A"&gt; </v>
      </c>
    </row>
    <row r="107" spans="1:3" x14ac:dyDescent="0.25">
      <c r="A107" s="6" t="s">
        <v>44</v>
      </c>
      <c r="B107" s="27" t="s">
        <v>217</v>
      </c>
      <c r="C107" t="s">
        <v>13</v>
      </c>
    </row>
    <row r="108" spans="1:3" x14ac:dyDescent="0.25">
      <c r="A108" s="6" t="s">
        <v>42</v>
      </c>
      <c r="B108" s="27">
        <v>19.600000000000001</v>
      </c>
      <c r="C108" t="s">
        <v>667</v>
      </c>
    </row>
    <row r="109" spans="1:3" x14ac:dyDescent="0.25">
      <c r="A109" s="6"/>
    </row>
    <row r="110" spans="1:3" x14ac:dyDescent="0.25">
      <c r="A110" s="5"/>
      <c r="C110" t="str">
        <f>CONCATENATE("    ",B106)</f>
        <v xml:space="preserve">    People with this variant have two copies of the [G3264+2567A](https://www.ncbi.nlm.nih.gov/pubmed/27099524) variant. This substitution of a single nucleotide is known as a missense mutation.</v>
      </c>
    </row>
    <row r="111" spans="1:3" x14ac:dyDescent="0.25">
      <c r="A111" s="6"/>
    </row>
    <row r="112" spans="1:3" x14ac:dyDescent="0.25">
      <c r="A112" s="6"/>
      <c r="C112" t="s">
        <v>668</v>
      </c>
    </row>
    <row r="113" spans="1:3" x14ac:dyDescent="0.25">
      <c r="A113" s="6"/>
    </row>
    <row r="114" spans="1:3" x14ac:dyDescent="0.25">
      <c r="A114" s="6"/>
      <c r="C114" t="str">
        <f>CONCATENATE("    ",B107)</f>
        <v xml:space="preserve">    Your variant is not associated with any loss of function.</v>
      </c>
    </row>
    <row r="115" spans="1:3" x14ac:dyDescent="0.25">
      <c r="A115" s="6"/>
    </row>
    <row r="116" spans="1:3" x14ac:dyDescent="0.25">
      <c r="A116" s="5"/>
      <c r="C116" t="s">
        <v>669</v>
      </c>
    </row>
    <row r="117" spans="1:3" x14ac:dyDescent="0.25">
      <c r="A117" s="5"/>
    </row>
    <row r="118" spans="1:3" x14ac:dyDescent="0.25">
      <c r="A118" s="5"/>
      <c r="C118" t="str">
        <f>CONCATENATE( "    &lt;piechart percentage=",B108," /&gt;")</f>
        <v xml:space="preserve">    &lt;piechart percentage=19.6 /&gt;</v>
      </c>
    </row>
    <row r="119" spans="1:3" x14ac:dyDescent="0.25">
      <c r="A119" s="5"/>
      <c r="C119" t="str">
        <f>"  &lt;/Genotype&gt;"</f>
        <v xml:space="preserve">  &lt;/Genotype&gt;</v>
      </c>
    </row>
    <row r="120" spans="1:3" x14ac:dyDescent="0.25">
      <c r="A120" s="5" t="s">
        <v>45</v>
      </c>
      <c r="B120" s="27" t="str">
        <f>CONCATENATE("Your ",B11," gene has no variants. A normal gene is referred to as a ",CHAR(34),"wild-type",CHAR(34)," gene.")</f>
        <v>Your TPRM8 gene has no variants. A normal gene is referred to as a "wild-type" gene.</v>
      </c>
      <c r="C120" t="str">
        <f>CONCATENATE("  &lt;Genotype hgvs=",CHAR(34),B92,B94,";",B94,CHAR(34)," name=",CHAR(34),B25,CHAR(34),"&gt; ")</f>
        <v xml:space="preserve">  &lt;Genotype hgvs="NC_000002.12:g.[234010670=];[234010670=]" name="G3264+2567A"&gt; </v>
      </c>
    </row>
    <row r="121" spans="1:3" x14ac:dyDescent="0.25">
      <c r="A121" s="6" t="s">
        <v>46</v>
      </c>
      <c r="B121" s="27" t="s">
        <v>217</v>
      </c>
    </row>
    <row r="122" spans="1:3" x14ac:dyDescent="0.25">
      <c r="A122" s="6" t="s">
        <v>42</v>
      </c>
      <c r="B122" s="27">
        <v>37.200000000000003</v>
      </c>
      <c r="C122" t="s">
        <v>667</v>
      </c>
    </row>
    <row r="123" spans="1:3" x14ac:dyDescent="0.25">
      <c r="A123" s="5"/>
    </row>
    <row r="124" spans="1:3" x14ac:dyDescent="0.25">
      <c r="A124" s="6"/>
      <c r="C124" t="str">
        <f>CONCATENATE("    ",B120)</f>
        <v xml:space="preserve">    Your TPRM8 gene has no variants. A normal gene is referred to as a "wild-type" gene.</v>
      </c>
    </row>
    <row r="125" spans="1:3" x14ac:dyDescent="0.25">
      <c r="A125" s="6"/>
    </row>
    <row r="126" spans="1:3" x14ac:dyDescent="0.25">
      <c r="A126" s="6"/>
      <c r="C126" t="s">
        <v>668</v>
      </c>
    </row>
    <row r="127" spans="1:3" x14ac:dyDescent="0.25">
      <c r="A127" s="6"/>
      <c r="C127" t="str">
        <f>CONCATENATE("    ",B126)</f>
        <v xml:space="preserve">    </v>
      </c>
    </row>
    <row r="128" spans="1:3" x14ac:dyDescent="0.25">
      <c r="A128" s="6"/>
      <c r="C128" t="str">
        <f>CONCATENATE("    ",B121)</f>
        <v xml:space="preserve">    Your variant is not associated with any loss of function.</v>
      </c>
    </row>
    <row r="129" spans="1:3" x14ac:dyDescent="0.25">
      <c r="A129" s="5"/>
    </row>
    <row r="130" spans="1:3" x14ac:dyDescent="0.25">
      <c r="A130" s="5"/>
      <c r="C130" t="s">
        <v>669</v>
      </c>
    </row>
    <row r="131" spans="1:3" x14ac:dyDescent="0.25">
      <c r="A131" s="5"/>
      <c r="C131" t="str">
        <f>CONCATENATE("    ",B127)</f>
        <v xml:space="preserve">    </v>
      </c>
    </row>
    <row r="132" spans="1:3" x14ac:dyDescent="0.25">
      <c r="A132" s="5"/>
      <c r="C132" t="str">
        <f>CONCATENATE( "    &lt;piechart percentage=",B122," /&gt;")</f>
        <v xml:space="preserve">    &lt;piechart percentage=37.2 /&gt;</v>
      </c>
    </row>
    <row r="133" spans="1:3" x14ac:dyDescent="0.25">
      <c r="A133" s="5"/>
      <c r="C133" t="str">
        <f>"  &lt;/Genotype&gt;"</f>
        <v xml:space="preserve">  &lt;/Genotype&gt;</v>
      </c>
    </row>
    <row r="134" spans="1:3" x14ac:dyDescent="0.25">
      <c r="A134" s="5"/>
      <c r="C134" t="str">
        <f>C29</f>
        <v>&lt;# G750C #&gt;</v>
      </c>
    </row>
    <row r="135" spans="1:3" x14ac:dyDescent="0.25">
      <c r="A135" s="5" t="s">
        <v>35</v>
      </c>
      <c r="B135" s="1" t="s">
        <v>123</v>
      </c>
      <c r="C135" t="str">
        <f>CONCATENATE("  &lt;Genotype hgvs=",CHAR(34),B135,B136,";",B137,CHAR(34)," name=",CHAR(34),B31,CHAR(34),"&gt; ")</f>
        <v xml:space="preserve">  &lt;Genotype hgvs="NC_000002.12:g.[233945906G&gt;C];[233945906=]" name="G750C"&gt; </v>
      </c>
    </row>
    <row r="136" spans="1:3" x14ac:dyDescent="0.25">
      <c r="A136" s="5" t="s">
        <v>36</v>
      </c>
      <c r="B136" s="27" t="s">
        <v>136</v>
      </c>
    </row>
    <row r="137" spans="1:3" x14ac:dyDescent="0.25">
      <c r="A137" s="5" t="s">
        <v>27</v>
      </c>
      <c r="B137" s="27" t="s">
        <v>137</v>
      </c>
      <c r="C137" t="s">
        <v>667</v>
      </c>
    </row>
    <row r="138" spans="1:3" x14ac:dyDescent="0.25">
      <c r="A138" s="5" t="s">
        <v>40</v>
      </c>
      <c r="B138" s="27" t="str">
        <f>CONCATENATE("People with this variant have one copy of the ",B31," variant. This substitution of a single nucleotide is known as a missense mutation.")</f>
        <v>People with this variant have one copy of the G750C variant. This substitution of a single nucleotide is known as a missense mutation.</v>
      </c>
      <c r="C138" t="s">
        <v>13</v>
      </c>
    </row>
    <row r="139" spans="1:3" x14ac:dyDescent="0.25">
      <c r="A139" s="6" t="s">
        <v>41</v>
      </c>
      <c r="B139" s="27" t="s">
        <v>148</v>
      </c>
      <c r="C139" t="str">
        <f>CONCATENATE("    ",B138)</f>
        <v xml:space="preserve">    People with this variant have one copy of the G750C variant. This substitution of a single nucleotide is known as a missense mutation.</v>
      </c>
    </row>
    <row r="140" spans="1:3" x14ac:dyDescent="0.25">
      <c r="A140" s="6" t="s">
        <v>42</v>
      </c>
      <c r="B140" s="27">
        <v>22.1</v>
      </c>
    </row>
    <row r="141" spans="1:3" x14ac:dyDescent="0.25">
      <c r="A141" s="5"/>
      <c r="C141" t="s">
        <v>668</v>
      </c>
    </row>
    <row r="142" spans="1:3" x14ac:dyDescent="0.25">
      <c r="A142" s="6"/>
    </row>
    <row r="143" spans="1:3" x14ac:dyDescent="0.25">
      <c r="A143" s="6"/>
      <c r="C143" t="str">
        <f>CONCATENATE("    ",B139)</f>
        <v xml:space="preserve">    This variant is not associated with Moderate Loss of Function.</v>
      </c>
    </row>
    <row r="144" spans="1:3" x14ac:dyDescent="0.25">
      <c r="A144" s="6"/>
    </row>
    <row r="145" spans="1:3" x14ac:dyDescent="0.25">
      <c r="A145" s="6"/>
      <c r="C145" t="s">
        <v>669</v>
      </c>
    </row>
    <row r="146" spans="1:3" x14ac:dyDescent="0.25">
      <c r="A146" s="5"/>
    </row>
    <row r="147" spans="1:3" x14ac:dyDescent="0.25">
      <c r="A147" s="5"/>
      <c r="C147" t="str">
        <f>CONCATENATE( "    &lt;piechart percentage=",B140," /&gt;")</f>
        <v xml:space="preserve">    &lt;piechart percentage=22.1 /&gt;</v>
      </c>
    </row>
    <row r="148" spans="1:3" x14ac:dyDescent="0.25">
      <c r="A148" s="5"/>
      <c r="C148" t="str">
        <f>"  &lt;/Genotype&gt;"</f>
        <v xml:space="preserve">  &lt;/Genotype&gt;</v>
      </c>
    </row>
    <row r="149" spans="1:3" x14ac:dyDescent="0.25">
      <c r="A149" s="5" t="s">
        <v>43</v>
      </c>
      <c r="B149" s="27" t="str">
        <f>CONCATENATE("People with this variant have two copies of the ",B31," variant. This substitution of a single nucleotide is known as a missense mutation.")</f>
        <v>People with this variant have two copies of the G750C variant. This substitution of a single nucleotide is known as a missense mutation.</v>
      </c>
      <c r="C149" t="str">
        <f>CONCATENATE("  &lt;Genotype hgvs=",CHAR(34),B135,B136,";",B136,CHAR(34)," name=",CHAR(34),B31,CHAR(34),"&gt; ")</f>
        <v xml:space="preserve">  &lt;Genotype hgvs="NC_000002.12:g.[233945906G&gt;C];[233945906G&gt;C]" name="G750C"&gt; </v>
      </c>
    </row>
    <row r="150" spans="1:3" x14ac:dyDescent="0.25">
      <c r="A150" s="6" t="s">
        <v>44</v>
      </c>
      <c r="B150" s="27" t="s">
        <v>192</v>
      </c>
      <c r="C150" t="s">
        <v>13</v>
      </c>
    </row>
    <row r="151" spans="1:3" x14ac:dyDescent="0.25">
      <c r="A151" s="6" t="s">
        <v>42</v>
      </c>
      <c r="B151" s="27">
        <v>7.5</v>
      </c>
      <c r="C151" t="s">
        <v>667</v>
      </c>
    </row>
    <row r="152" spans="1:3" x14ac:dyDescent="0.25">
      <c r="A152" s="6"/>
    </row>
    <row r="153" spans="1:3" x14ac:dyDescent="0.25">
      <c r="A153" s="5"/>
      <c r="C153" t="str">
        <f>CONCATENATE("    ",B149)</f>
        <v xml:space="preserve">    People with this variant have two copies of the G750C variant. This substitution of a single nucleotide is known as a missense mutation.</v>
      </c>
    </row>
    <row r="154" spans="1:3" x14ac:dyDescent="0.25">
      <c r="A154" s="6"/>
    </row>
    <row r="155" spans="1:3" x14ac:dyDescent="0.25">
      <c r="A155" s="6"/>
      <c r="C155" t="s">
        <v>668</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669</v>
      </c>
    </row>
    <row r="160" spans="1:3" x14ac:dyDescent="0.25">
      <c r="A160" s="5"/>
    </row>
    <row r="161" spans="1:3" x14ac:dyDescent="0.25">
      <c r="A161" s="5"/>
      <c r="C161" t="str">
        <f>CONCATENATE( "    &lt;piechart percentage=",B151," /&gt;")</f>
        <v xml:space="preserve">    &lt;piechart percentage=7.5 /&gt;</v>
      </c>
    </row>
    <row r="162" spans="1:3" x14ac:dyDescent="0.25">
      <c r="A162" s="5"/>
      <c r="C162" t="str">
        <f>"  &lt;/Genotype&gt;"</f>
        <v xml:space="preserve">  &lt;/Genotype&gt;</v>
      </c>
    </row>
    <row r="163" spans="1:3" x14ac:dyDescent="0.25">
      <c r="A163" s="5" t="s">
        <v>45</v>
      </c>
      <c r="B163" s="27" t="str">
        <f>CONCATENATE("Your ",B11," gene has no variants. A normal gene is referred to as a ",CHAR(34),"wild-type",CHAR(34)," gene.")</f>
        <v>Your TPRM8 gene has no variants. A normal gene is referred to as a "wild-type" gene.</v>
      </c>
      <c r="C163" t="str">
        <f>CONCATENATE("  &lt;Genotype hgvs=",CHAR(34),B135,B137,";",B137,CHAR(34)," name=",CHAR(34),B31,CHAR(34),"&gt; ")</f>
        <v xml:space="preserve">  &lt;Genotype hgvs="NC_000002.12:g.[233945906=];[233945906=]" name="G750C"&gt; </v>
      </c>
    </row>
    <row r="164" spans="1:3" x14ac:dyDescent="0.25">
      <c r="A164" s="6" t="s">
        <v>46</v>
      </c>
      <c r="B164" s="27" t="s">
        <v>217</v>
      </c>
    </row>
    <row r="165" spans="1:3" x14ac:dyDescent="0.25">
      <c r="A165" s="6" t="s">
        <v>42</v>
      </c>
      <c r="B165" s="27">
        <v>70.400000000000006</v>
      </c>
      <c r="C165" t="s">
        <v>667</v>
      </c>
    </row>
    <row r="166" spans="1:3" x14ac:dyDescent="0.25">
      <c r="A166" s="5"/>
    </row>
    <row r="167" spans="1:3" x14ac:dyDescent="0.25">
      <c r="A167" s="6"/>
      <c r="C167" t="str">
        <f>CONCATENATE("    ",B163)</f>
        <v xml:space="preserve">    Your TPRM8 gene has no variants. A normal gene is referred to as a "wild-type" gene.</v>
      </c>
    </row>
    <row r="168" spans="1:3" x14ac:dyDescent="0.25">
      <c r="A168" s="6"/>
    </row>
    <row r="169" spans="1:3" x14ac:dyDescent="0.25">
      <c r="A169" s="6"/>
      <c r="C169" t="s">
        <v>668</v>
      </c>
    </row>
    <row r="170" spans="1:3" x14ac:dyDescent="0.25">
      <c r="A170" s="6"/>
      <c r="C170" t="str">
        <f>CONCATENATE("    ",B169)</f>
        <v xml:space="preserve">    </v>
      </c>
    </row>
    <row r="171" spans="1:3" x14ac:dyDescent="0.25">
      <c r="A171" s="6"/>
      <c r="C171" t="str">
        <f>CONCATENATE("    ",B164)</f>
        <v xml:space="preserve">    Your variant is not associated with any loss of function.</v>
      </c>
    </row>
    <row r="172" spans="1:3" x14ac:dyDescent="0.25">
      <c r="A172" s="5"/>
    </row>
    <row r="173" spans="1:3" x14ac:dyDescent="0.25">
      <c r="A173" s="5"/>
      <c r="C173" t="s">
        <v>669</v>
      </c>
    </row>
    <row r="174" spans="1:3" x14ac:dyDescent="0.25">
      <c r="A174" s="5"/>
      <c r="C174" t="str">
        <f>CONCATENATE("    ",B170)</f>
        <v xml:space="preserve">    </v>
      </c>
    </row>
    <row r="175" spans="1:3" x14ac:dyDescent="0.25">
      <c r="A175" s="5"/>
      <c r="C175" t="str">
        <f>CONCATENATE( "    &lt;piechart percentage=",B165," /&gt;")</f>
        <v xml:space="preserve">    &lt;piechart percentage=70.4 /&gt;</v>
      </c>
    </row>
    <row r="176" spans="1:3" x14ac:dyDescent="0.25">
      <c r="A176" s="5"/>
      <c r="C176" t="str">
        <f>"  &lt;/Genotype&gt;"</f>
        <v xml:space="preserve">  &lt;/Genotype&gt;</v>
      </c>
    </row>
    <row r="177" spans="1:3" x14ac:dyDescent="0.25">
      <c r="A177" s="5"/>
      <c r="C177" t="s">
        <v>164</v>
      </c>
    </row>
    <row r="178" spans="1:3" x14ac:dyDescent="0.25">
      <c r="A178" s="5" t="s">
        <v>35</v>
      </c>
      <c r="B178" s="1" t="s">
        <v>123</v>
      </c>
      <c r="C178" t="str">
        <f>CONCATENATE("  &lt;Genotype hgvs=",CHAR(34),B178,B179,";",B180,CHAR(34)," name=",CHAR(34),B37,CHAR(34),"&gt; ")</f>
        <v xml:space="preserve">  &lt;Genotype hgvs="NC_000002.12:g.[233916448T&gt;C];[233916448=]" name="T-990C"&gt; </v>
      </c>
    </row>
    <row r="179" spans="1:3" x14ac:dyDescent="0.25">
      <c r="A179" s="5" t="s">
        <v>36</v>
      </c>
      <c r="B179" s="27" t="s">
        <v>138</v>
      </c>
    </row>
    <row r="180" spans="1:3" x14ac:dyDescent="0.25">
      <c r="A180" s="5" t="s">
        <v>27</v>
      </c>
      <c r="B180" s="27" t="s">
        <v>139</v>
      </c>
      <c r="C180" t="s">
        <v>667</v>
      </c>
    </row>
    <row r="181" spans="1:3" x14ac:dyDescent="0.25">
      <c r="A181" s="5" t="s">
        <v>40</v>
      </c>
      <c r="B181" s="27" t="str">
        <f>CONCATENATE("People with this variant have one copy of the ",B40," variant. This substitution of a single nucleotide is known as a missense mutation.")</f>
        <v>People with this variant have one copy of the [T-990C](https://www.ncbi.nlm.nih.gov/pubmed/27099524) variant. This substitution of a single nucleotide is known as a missense mutation.</v>
      </c>
      <c r="C181" t="s">
        <v>13</v>
      </c>
    </row>
    <row r="182" spans="1:3" x14ac:dyDescent="0.25">
      <c r="A182" s="6" t="s">
        <v>41</v>
      </c>
      <c r="B182" s="27" t="s">
        <v>217</v>
      </c>
      <c r="C182" t="str">
        <f>CONCATENATE("    ",B181)</f>
        <v xml:space="preserve">    People with this variant have one copy of the [T-990C](https://www.ncbi.nlm.nih.gov/pubmed/27099524) variant. This substitution of a single nucleotide is known as a missense mutation.</v>
      </c>
    </row>
    <row r="183" spans="1:3" x14ac:dyDescent="0.25">
      <c r="A183" s="6" t="s">
        <v>42</v>
      </c>
      <c r="B183" s="27">
        <v>49.7</v>
      </c>
    </row>
    <row r="184" spans="1:3" x14ac:dyDescent="0.25">
      <c r="A184" s="5"/>
      <c r="C184" t="s">
        <v>668</v>
      </c>
    </row>
    <row r="185" spans="1:3" x14ac:dyDescent="0.25">
      <c r="A185" s="6"/>
    </row>
    <row r="186" spans="1:3" x14ac:dyDescent="0.25">
      <c r="A186" s="6"/>
      <c r="C186" t="str">
        <f>CONCATENATE("    ",B182)</f>
        <v xml:space="preserve">    Your variant is not associated with any loss of function.</v>
      </c>
    </row>
    <row r="187" spans="1:3" x14ac:dyDescent="0.25">
      <c r="A187" s="6"/>
    </row>
    <row r="188" spans="1:3" x14ac:dyDescent="0.25">
      <c r="A188" s="6"/>
      <c r="C188" t="s">
        <v>669</v>
      </c>
    </row>
    <row r="189" spans="1:3" x14ac:dyDescent="0.25">
      <c r="A189" s="5"/>
    </row>
    <row r="190" spans="1:3" x14ac:dyDescent="0.25">
      <c r="A190" s="5"/>
      <c r="C190" t="str">
        <f>CONCATENATE( "    &lt;piechart percentage=",B183," /&gt;")</f>
        <v xml:space="preserve">    &lt;piechart percentage=49.7 /&gt;</v>
      </c>
    </row>
    <row r="191" spans="1:3" x14ac:dyDescent="0.25">
      <c r="A191" s="5"/>
      <c r="C191" t="str">
        <f>"  &lt;/Genotype&gt;"</f>
        <v xml:space="preserve">  &lt;/Genotype&gt;</v>
      </c>
    </row>
    <row r="192" spans="1:3" x14ac:dyDescent="0.25">
      <c r="A192" s="5" t="s">
        <v>43</v>
      </c>
      <c r="B192" s="27" t="str">
        <f>CONCATENATE("People with this variant have two copies of the ",B40," variant. This substitution of a single nucleotide is known as a missense mutation.")</f>
        <v>People with this variant have two copies of the [T-990C](https://www.ncbi.nlm.nih.gov/pubmed/27099524) variant. This substitution of a single nucleotide is known as a missense mutation.</v>
      </c>
      <c r="C192" t="str">
        <f>CONCATENATE("  &lt;Genotype hgvs=",CHAR(34),B178,B179,";",B179,CHAR(34)," name=",CHAR(34),B37,CHAR(34),"&gt; ")</f>
        <v xml:space="preserve">  &lt;Genotype hgvs="NC_000002.12:g.[233916448T&gt;C];[233916448T&gt;C]" name="T-990C"&gt; </v>
      </c>
    </row>
    <row r="193" spans="1:3" x14ac:dyDescent="0.25">
      <c r="A193" s="6" t="s">
        <v>44</v>
      </c>
      <c r="B193" s="27" t="s">
        <v>192</v>
      </c>
      <c r="C193" t="s">
        <v>13</v>
      </c>
    </row>
    <row r="194" spans="1:3" x14ac:dyDescent="0.25">
      <c r="A194" s="6" t="s">
        <v>42</v>
      </c>
      <c r="B194" s="27">
        <v>30.4</v>
      </c>
      <c r="C194" t="s">
        <v>667</v>
      </c>
    </row>
    <row r="195" spans="1:3" x14ac:dyDescent="0.25">
      <c r="A195" s="6"/>
    </row>
    <row r="196" spans="1:3" x14ac:dyDescent="0.25">
      <c r="A196" s="5"/>
      <c r="C196" t="str">
        <f>CONCATENATE("    ",B192)</f>
        <v xml:space="preserve">    People with this variant have two copies of the [T-990C](https://www.ncbi.nlm.nih.gov/pubmed/27099524) variant. This substitution of a single nucleotide is known as a missense mutation.</v>
      </c>
    </row>
    <row r="197" spans="1:3" x14ac:dyDescent="0.25">
      <c r="A197" s="6"/>
    </row>
    <row r="198" spans="1:3" x14ac:dyDescent="0.25">
      <c r="A198" s="6"/>
      <c r="C198" t="s">
        <v>668</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669</v>
      </c>
    </row>
    <row r="203" spans="1:3" x14ac:dyDescent="0.25">
      <c r="A203" s="5"/>
    </row>
    <row r="204" spans="1:3" x14ac:dyDescent="0.25">
      <c r="A204" s="5"/>
      <c r="C204" t="str">
        <f>CONCATENATE( "    &lt;piechart percentage=",B194," /&gt;")</f>
        <v xml:space="preserve">    &lt;piechart percentage=30.4 /&gt;</v>
      </c>
    </row>
    <row r="205" spans="1:3" x14ac:dyDescent="0.25">
      <c r="A205" s="5"/>
      <c r="C205" t="str">
        <f>"  &lt;/Genotype&gt;"</f>
        <v xml:space="preserve">  &lt;/Genotype&gt;</v>
      </c>
    </row>
    <row r="206" spans="1:3" x14ac:dyDescent="0.25">
      <c r="A206" s="5" t="s">
        <v>45</v>
      </c>
      <c r="B206" s="27" t="str">
        <f>CONCATENATE("Your ",B11," gene has no variants. A normal gene is referred to as a ",CHAR(34),"wild-type",CHAR(34)," gene.")</f>
        <v>Your TPRM8 gene has no variants. A normal gene is referred to as a "wild-type" gene.</v>
      </c>
      <c r="C206" t="str">
        <f>CONCATENATE("  &lt;Genotype hgvs=",CHAR(34),B178,B180,";",B180,CHAR(34)," name=",CHAR(34),B37,CHAR(34),"&gt; ")</f>
        <v xml:space="preserve">  &lt;Genotype hgvs="NC_000002.12:g.[233916448=];[233916448=]" name="T-990C"&gt; </v>
      </c>
    </row>
    <row r="207" spans="1:3" x14ac:dyDescent="0.25">
      <c r="A207" s="6" t="s">
        <v>46</v>
      </c>
      <c r="B207" s="27" t="s">
        <v>217</v>
      </c>
    </row>
    <row r="208" spans="1:3" x14ac:dyDescent="0.25">
      <c r="A208" s="6" t="s">
        <v>42</v>
      </c>
      <c r="B208" s="27">
        <v>19.899999999999999</v>
      </c>
      <c r="C208" t="s">
        <v>667</v>
      </c>
    </row>
    <row r="209" spans="1:3" x14ac:dyDescent="0.25">
      <c r="A209" s="5"/>
    </row>
    <row r="210" spans="1:3" x14ac:dyDescent="0.25">
      <c r="A210" s="6"/>
      <c r="C210" t="str">
        <f>CONCATENATE("    ",B206)</f>
        <v xml:space="preserve">    Your TPRM8 gene has no variants. A normal gene is referred to as a "wild-type" gene.</v>
      </c>
    </row>
    <row r="211" spans="1:3" x14ac:dyDescent="0.25">
      <c r="A211" s="6"/>
    </row>
    <row r="212" spans="1:3" x14ac:dyDescent="0.25">
      <c r="A212" s="6"/>
      <c r="C212" t="s">
        <v>668</v>
      </c>
    </row>
    <row r="213" spans="1:3" x14ac:dyDescent="0.25">
      <c r="A213" s="6"/>
      <c r="C213" t="str">
        <f>CONCATENATE("    ",B212)</f>
        <v xml:space="preserve">    </v>
      </c>
    </row>
    <row r="214" spans="1:3" x14ac:dyDescent="0.25">
      <c r="A214" s="6"/>
      <c r="C214" t="str">
        <f>CONCATENATE("    ",B207)</f>
        <v xml:space="preserve">    Your variant is not associated with any loss of function.</v>
      </c>
    </row>
    <row r="215" spans="1:3" x14ac:dyDescent="0.25">
      <c r="A215" s="5"/>
    </row>
    <row r="216" spans="1:3" x14ac:dyDescent="0.25">
      <c r="A216" s="5"/>
      <c r="C216" t="s">
        <v>669</v>
      </c>
    </row>
    <row r="217" spans="1:3" x14ac:dyDescent="0.25">
      <c r="A217" s="5"/>
      <c r="C217" t="str">
        <f>CONCATENATE("    ",B213)</f>
        <v xml:space="preserve">    </v>
      </c>
    </row>
    <row r="218" spans="1:3" x14ac:dyDescent="0.25">
      <c r="A218" s="5"/>
      <c r="C218" t="str">
        <f>CONCATENATE( "    &lt;piechart percentage=",B208," /&gt;")</f>
        <v xml:space="preserve">    &lt;piechart percentage=19.9 /&gt;</v>
      </c>
    </row>
    <row r="219" spans="1:3" x14ac:dyDescent="0.25">
      <c r="A219" s="5"/>
      <c r="C219" t="str">
        <f>"  &lt;/Genotype&gt;"</f>
        <v xml:space="preserve">  &lt;/Genotype&gt;</v>
      </c>
    </row>
    <row r="220" spans="1:3" x14ac:dyDescent="0.25">
      <c r="A220" s="5"/>
    </row>
    <row r="221" spans="1:3" x14ac:dyDescent="0.25">
      <c r="A221" s="5"/>
      <c r="C221" t="s">
        <v>165</v>
      </c>
    </row>
    <row r="222" spans="1:3" x14ac:dyDescent="0.25">
      <c r="A222" s="5" t="s">
        <v>35</v>
      </c>
      <c r="B222" s="1" t="s">
        <v>123</v>
      </c>
      <c r="C222" t="str">
        <f>CONCATENATE("  &lt;Genotype hgvs=",CHAR(34),B222,B223,";",B224,CHAR(34)," name=",CHAR(34),B43,CHAR(34),"&gt; ")</f>
        <v xml:space="preserve">  &lt;Genotype hgvs="NC_000002.12:g.[233974736A&gt;G];[233974736=]" name="A7783504C"&gt; </v>
      </c>
    </row>
    <row r="223" spans="1:3" x14ac:dyDescent="0.25">
      <c r="A223" s="5" t="s">
        <v>36</v>
      </c>
      <c r="B223" s="29" t="s">
        <v>140</v>
      </c>
    </row>
    <row r="224" spans="1:3" x14ac:dyDescent="0.25">
      <c r="A224" s="5" t="s">
        <v>27</v>
      </c>
      <c r="B224" s="29" t="s">
        <v>141</v>
      </c>
      <c r="C224" t="s">
        <v>667</v>
      </c>
    </row>
    <row r="225" spans="1:3" x14ac:dyDescent="0.25">
      <c r="A225" s="5" t="s">
        <v>40</v>
      </c>
      <c r="B225" s="27" t="str">
        <f>CONCATENATE("People with this variant have one copy of the ",B46," variant. This substitution of a single nucleotide is known as a missense mutation.")</f>
        <v>People with this variant have one copy of the [A7783504C](https://www.ncbi.nlm.nih.gov/pubmed/27835969) variant. This substitution of a single nucleotide is known as a missense mutation.</v>
      </c>
      <c r="C225" t="s">
        <v>13</v>
      </c>
    </row>
    <row r="226" spans="1:3" x14ac:dyDescent="0.25">
      <c r="A226" s="6" t="s">
        <v>41</v>
      </c>
      <c r="B226" s="27" t="s">
        <v>510</v>
      </c>
      <c r="C226" t="str">
        <f>CONCATENATE("    ",B225)</f>
        <v xml:space="preserve">    People with this variant have one copy of the [A7783504C](https://www.ncbi.nlm.nih.gov/pubmed/27835969) variant. This substitution of a single nucleotide is known as a missense mutation.</v>
      </c>
    </row>
    <row r="227" spans="1:3" x14ac:dyDescent="0.25">
      <c r="A227" s="6" t="s">
        <v>42</v>
      </c>
      <c r="B227" s="27">
        <v>14.2</v>
      </c>
    </row>
    <row r="228" spans="1:3" x14ac:dyDescent="0.25">
      <c r="A228" s="5"/>
      <c r="C228" t="s">
        <v>668</v>
      </c>
    </row>
    <row r="229" spans="1:3" x14ac:dyDescent="0.25">
      <c r="A229" s="6"/>
    </row>
    <row r="230" spans="1:3" x14ac:dyDescent="0.25">
      <c r="A230" s="6"/>
      <c r="C230" t="str">
        <f>CONCATENATE("    ",B226)</f>
        <v xml:space="preserve">    People with this variant have an increased risk of CFS. See below for more information.</v>
      </c>
    </row>
    <row r="231" spans="1:3" x14ac:dyDescent="0.25">
      <c r="A231" s="6"/>
    </row>
    <row r="232" spans="1:3" x14ac:dyDescent="0.25">
      <c r="A232" s="6"/>
      <c r="C232" t="s">
        <v>669</v>
      </c>
    </row>
    <row r="233" spans="1:3" x14ac:dyDescent="0.25">
      <c r="A233" s="5"/>
    </row>
    <row r="234" spans="1:3" x14ac:dyDescent="0.25">
      <c r="A234" s="5"/>
      <c r="C234" t="str">
        <f>CONCATENATE( "    &lt;piechart percentage=",B227," /&gt;")</f>
        <v xml:space="preserve">    &lt;piechart percentage=14.2 /&gt;</v>
      </c>
    </row>
    <row r="235" spans="1:3" x14ac:dyDescent="0.25">
      <c r="A235" s="5"/>
      <c r="C235" t="str">
        <f>"  &lt;/Genotype&gt;"</f>
        <v xml:space="preserve">  &lt;/Genotype&gt;</v>
      </c>
    </row>
    <row r="236" spans="1:3" x14ac:dyDescent="0.25">
      <c r="A236" s="5" t="s">
        <v>43</v>
      </c>
      <c r="B236" s="27" t="str">
        <f>CONCATENATE("People with this variant have two copies of the ",B46," variant. This substitution of a single nucleotide is known as a missense mutation.")</f>
        <v>People with this variant have two copies of the [A7783504C](https://www.ncbi.nlm.nih.gov/pubmed/27835969) variant. This substitution of a single nucleotide is known as a missense mutation.</v>
      </c>
      <c r="C236" t="str">
        <f>CONCATENATE("  &lt;Genotype hgvs=",CHAR(34),B222,B223,";",B223,CHAR(34)," name=",CHAR(34),B43,CHAR(34),"&gt; ")</f>
        <v xml:space="preserve">  &lt;Genotype hgvs="NC_000002.12:g.[233974736A&gt;G];[233974736A&gt;G]" name="A7783504C"&gt; </v>
      </c>
    </row>
    <row r="237" spans="1:3" x14ac:dyDescent="0.25">
      <c r="A237" s="6" t="s">
        <v>44</v>
      </c>
      <c r="B237" s="27" t="s">
        <v>217</v>
      </c>
      <c r="C237" t="s">
        <v>13</v>
      </c>
    </row>
    <row r="238" spans="1:3" x14ac:dyDescent="0.25">
      <c r="A238" s="6" t="s">
        <v>42</v>
      </c>
      <c r="B238" s="27">
        <v>81.599999999999994</v>
      </c>
      <c r="C238" t="s">
        <v>667</v>
      </c>
    </row>
    <row r="239" spans="1:3" x14ac:dyDescent="0.25">
      <c r="A239" s="6"/>
    </row>
    <row r="240" spans="1:3" x14ac:dyDescent="0.25">
      <c r="A240" s="5"/>
      <c r="C240" t="str">
        <f>CONCATENATE("    ",B236)</f>
        <v xml:space="preserve">    People with this variant have two copies of the [A7783504C](https://www.ncbi.nlm.nih.gov/pubmed/27835969) variant. This substitution of a single nucleotide is known as a missense mutation.</v>
      </c>
    </row>
    <row r="241" spans="1:3" x14ac:dyDescent="0.25">
      <c r="A241" s="6"/>
    </row>
    <row r="242" spans="1:3" x14ac:dyDescent="0.25">
      <c r="A242" s="6"/>
      <c r="C242" t="s">
        <v>668</v>
      </c>
    </row>
    <row r="243" spans="1:3" x14ac:dyDescent="0.25">
      <c r="A243" s="6"/>
    </row>
    <row r="244" spans="1:3" x14ac:dyDescent="0.25">
      <c r="A244" s="6"/>
      <c r="C244" t="str">
        <f>CONCATENATE("    ",B237)</f>
        <v xml:space="preserve">    Your variant is not associated with any loss of function.</v>
      </c>
    </row>
    <row r="245" spans="1:3" x14ac:dyDescent="0.25">
      <c r="A245" s="6"/>
    </row>
    <row r="246" spans="1:3" x14ac:dyDescent="0.25">
      <c r="A246" s="5"/>
      <c r="C246" t="s">
        <v>669</v>
      </c>
    </row>
    <row r="247" spans="1:3" x14ac:dyDescent="0.25">
      <c r="A247" s="5"/>
    </row>
    <row r="248" spans="1:3" x14ac:dyDescent="0.25">
      <c r="A248" s="5"/>
      <c r="C248" t="str">
        <f>CONCATENATE( "    &lt;piechart percentage=",B238," /&gt;")</f>
        <v xml:space="preserve">    &lt;piechart percentage=81.6 /&gt;</v>
      </c>
    </row>
    <row r="249" spans="1:3" x14ac:dyDescent="0.25">
      <c r="A249" s="5"/>
      <c r="C249" t="str">
        <f>"  &lt;/Genotype&gt;"</f>
        <v xml:space="preserve">  &lt;/Genotype&gt;</v>
      </c>
    </row>
    <row r="250" spans="1:3" x14ac:dyDescent="0.25">
      <c r="A250" s="5" t="s">
        <v>45</v>
      </c>
      <c r="B250" s="27" t="str">
        <f>CONCATENATE("Your ",B11," gene has no variants. A normal gene is referred to as a ",CHAR(34),"wild-type",CHAR(34)," gene.")</f>
        <v>Your TPRM8 gene has no variants. A normal gene is referred to as a "wild-type" gene.</v>
      </c>
      <c r="C250" t="str">
        <f>CONCATENATE("  &lt;Genotype hgvs=",CHAR(34),B222,B224,";",B224,CHAR(34)," name=",CHAR(34),B43,CHAR(34),"&gt; ")</f>
        <v xml:space="preserve">  &lt;Genotype hgvs="NC_000002.12:g.[233974736=];[233974736=]" name="A7783504C"&gt; </v>
      </c>
    </row>
    <row r="251" spans="1:3" x14ac:dyDescent="0.25">
      <c r="A251" s="6" t="s">
        <v>46</v>
      </c>
      <c r="B251" s="27" t="s">
        <v>147</v>
      </c>
    </row>
    <row r="252" spans="1:3" x14ac:dyDescent="0.25">
      <c r="A252" s="6" t="s">
        <v>42</v>
      </c>
      <c r="B252" s="27">
        <v>4.2</v>
      </c>
      <c r="C252" t="s">
        <v>667</v>
      </c>
    </row>
    <row r="253" spans="1:3" x14ac:dyDescent="0.25">
      <c r="A253" s="5"/>
    </row>
    <row r="254" spans="1:3" x14ac:dyDescent="0.25">
      <c r="A254" s="6"/>
      <c r="C254" t="str">
        <f>CONCATENATE("    ",B250)</f>
        <v xml:space="preserve">    Your TPRM8 gene has no variants. A normal gene is referred to as a "wild-type" gene.</v>
      </c>
    </row>
    <row r="255" spans="1:3" x14ac:dyDescent="0.25">
      <c r="A255" s="6"/>
    </row>
    <row r="256" spans="1:3" x14ac:dyDescent="0.25">
      <c r="A256" s="6"/>
      <c r="C256" t="s">
        <v>668</v>
      </c>
    </row>
    <row r="257" spans="1:3" x14ac:dyDescent="0.25">
      <c r="A257" s="6"/>
      <c r="C257" t="str">
        <f>CONCATENATE("    ",B256)</f>
        <v xml:space="preserve">    </v>
      </c>
    </row>
    <row r="258" spans="1:3" x14ac:dyDescent="0.25">
      <c r="A258" s="6"/>
      <c r="C258" t="str">
        <f>CONCATENATE("    ",B251)</f>
        <v xml:space="preserve">    This variant is not associated with increased risk.</v>
      </c>
    </row>
    <row r="259" spans="1:3" x14ac:dyDescent="0.25">
      <c r="A259" s="5"/>
    </row>
    <row r="260" spans="1:3" x14ac:dyDescent="0.25">
      <c r="A260" s="5"/>
      <c r="C260" t="s">
        <v>669</v>
      </c>
    </row>
    <row r="261" spans="1:3" x14ac:dyDescent="0.25">
      <c r="A261" s="5"/>
      <c r="C261" t="str">
        <f>CONCATENATE("    ",B257)</f>
        <v xml:space="preserve">    </v>
      </c>
    </row>
    <row r="262" spans="1:3" x14ac:dyDescent="0.25">
      <c r="A262" s="5"/>
      <c r="C262" t="str">
        <f>CONCATENATE( "    &lt;piechart percentage=",B252," /&gt;")</f>
        <v xml:space="preserve">    &lt;piechart percentage=4.2 /&gt;</v>
      </c>
    </row>
    <row r="263" spans="1:3" x14ac:dyDescent="0.25">
      <c r="A263" s="5"/>
      <c r="C263" t="str">
        <f>"  &lt;/Genotype&gt;"</f>
        <v xml:space="preserve">  &lt;/Genotype&gt;</v>
      </c>
    </row>
    <row r="264" spans="1:3" x14ac:dyDescent="0.25">
      <c r="A264" s="5"/>
      <c r="C264" t="s">
        <v>671</v>
      </c>
    </row>
    <row r="265" spans="1:3" x14ac:dyDescent="0.25">
      <c r="A265" s="5" t="s">
        <v>47</v>
      </c>
      <c r="B265" s="27" t="str">
        <f>CONCATENATE("Your ",B11," gene has an unknown variant.")</f>
        <v>Your TPRM8 gene has an unknown variant.</v>
      </c>
      <c r="C265" t="str">
        <f>CONCATENATE("  &lt;Genotype hgvs=",CHAR(34),"unknown",CHAR(34),"&gt; ")</f>
        <v xml:space="preserve">  &lt;Genotype hgvs="unknown"&gt; </v>
      </c>
    </row>
    <row r="266" spans="1:3" x14ac:dyDescent="0.25">
      <c r="A266" s="6" t="s">
        <v>47</v>
      </c>
      <c r="B266" s="27" t="s">
        <v>149</v>
      </c>
      <c r="C266" t="s">
        <v>13</v>
      </c>
    </row>
    <row r="267" spans="1:3" x14ac:dyDescent="0.25">
      <c r="A267" s="6" t="s">
        <v>42</v>
      </c>
      <c r="C267" t="s">
        <v>667</v>
      </c>
    </row>
    <row r="268" spans="1:3" x14ac:dyDescent="0.25">
      <c r="A268" s="6"/>
    </row>
    <row r="269" spans="1:3" x14ac:dyDescent="0.25">
      <c r="A269" s="6"/>
      <c r="C269" t="str">
        <f>CONCATENATE("    ",B265)</f>
        <v xml:space="preserve">    Your TPRM8 gene has an unknown variant.</v>
      </c>
    </row>
    <row r="270" spans="1:3" x14ac:dyDescent="0.25">
      <c r="A270" s="6"/>
    </row>
    <row r="271" spans="1:3" x14ac:dyDescent="0.25">
      <c r="A271" s="6"/>
      <c r="C271" t="s">
        <v>668</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669</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672</v>
      </c>
    </row>
    <row r="280" spans="1:3" x14ac:dyDescent="0.25">
      <c r="A280" s="5" t="s">
        <v>45</v>
      </c>
      <c r="B280" s="27" t="str">
        <f>CONCATENATE("Your ",B11," gene has no variants. A normal gene is referred to as a ",CHAR(34),"wild-type",CHAR(34)," gene.")</f>
        <v>Your TPRM8 gene has no variants. A normal gene is referred to as a "wild-type" gene.</v>
      </c>
      <c r="C280" t="str">
        <f>CONCATENATE("  &lt;Genotype hgvs=",CHAR(34),"wildtype",CHAR(34),"&gt;")</f>
        <v xml:space="preserve">  &lt;Genotype hgvs="wildtype"&gt;</v>
      </c>
    </row>
    <row r="281" spans="1:3" x14ac:dyDescent="0.25">
      <c r="A281" s="6" t="s">
        <v>46</v>
      </c>
      <c r="B281" s="27" t="s">
        <v>217</v>
      </c>
      <c r="C281" t="s">
        <v>13</v>
      </c>
    </row>
    <row r="282" spans="1:3" x14ac:dyDescent="0.25">
      <c r="A282" s="6" t="s">
        <v>42</v>
      </c>
      <c r="C282" t="s">
        <v>667</v>
      </c>
    </row>
    <row r="283" spans="1:3" x14ac:dyDescent="0.25">
      <c r="A283" s="6"/>
    </row>
    <row r="284" spans="1:3" x14ac:dyDescent="0.25">
      <c r="A284" s="6"/>
      <c r="C284" t="str">
        <f>CONCATENATE("    ",B280)</f>
        <v xml:space="preserve">    Your TPRM8 gene has no variants. A normal gene is referred to as a "wild-type" gene.</v>
      </c>
    </row>
    <row r="285" spans="1:3" x14ac:dyDescent="0.25">
      <c r="A285" s="6"/>
    </row>
    <row r="286" spans="1:3" x14ac:dyDescent="0.25">
      <c r="A286" s="6"/>
      <c r="C286" t="s">
        <v>668</v>
      </c>
    </row>
    <row r="287" spans="1:3" x14ac:dyDescent="0.25">
      <c r="A287" s="6"/>
    </row>
    <row r="288" spans="1:3" x14ac:dyDescent="0.25">
      <c r="A288" s="6"/>
      <c r="C288" t="str">
        <f>CONCATENATE("    ",B281)</f>
        <v xml:space="preserve">    Your variant is not associated with any loss of function.</v>
      </c>
    </row>
    <row r="289" spans="1:3" x14ac:dyDescent="0.25">
      <c r="A289" s="6"/>
    </row>
    <row r="290" spans="1:3" x14ac:dyDescent="0.25">
      <c r="A290" s="6"/>
      <c r="C290" t="s">
        <v>669</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c r="C295" s="34"/>
    </row>
    <row r="296" spans="1:3" x14ac:dyDescent="0.25">
      <c r="A296" s="5"/>
      <c r="C296" t="str">
        <f>CONCATENATE("# How do changes in ",B11," affect people?")</f>
        <v># How do changes in TPRM8 affect people?</v>
      </c>
    </row>
    <row r="297" spans="1:3" x14ac:dyDescent="0.25">
      <c r="A297" s="5"/>
    </row>
    <row r="298" spans="1:3" x14ac:dyDescent="0.25">
      <c r="A298" s="5" t="s">
        <v>49</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TPRM8 variants is small and does not impact treatment. It is possible that variants in this gene interact with other gene variants, which is the reason for our inclusion of this gene.</v>
      </c>
      <c r="C298" t="str">
        <f>B298</f>
        <v>For the vast majority of people, the overall risk associated with the common TPRM8 variants is small and does not impact treatment. It is possible that variants in this gene interact with other gene variants, which is the reason for our inclusion of this gene.</v>
      </c>
    </row>
    <row r="299" spans="1:3" s="33" customFormat="1" x14ac:dyDescent="0.25">
      <c r="A299" s="31"/>
      <c r="B299" s="32"/>
      <c r="C299" s="33" t="str">
        <f>CONCATENATE("    ",B294)</f>
        <v xml:space="preserve">    </v>
      </c>
    </row>
    <row r="300" spans="1:3" s="33" customFormat="1" x14ac:dyDescent="0.25">
      <c r="A300" s="34"/>
      <c r="B300" s="32"/>
      <c r="C300" s="6" t="s">
        <v>156</v>
      </c>
    </row>
    <row r="301" spans="1:3" s="33" customFormat="1" x14ac:dyDescent="0.25">
      <c r="A301" s="34"/>
      <c r="B301" s="32"/>
      <c r="C301" s="34"/>
    </row>
    <row r="302" spans="1:3" s="33" customFormat="1" x14ac:dyDescent="0.25">
      <c r="A302" s="34"/>
      <c r="B302" s="32"/>
      <c r="C302" s="6" t="s">
        <v>751</v>
      </c>
    </row>
    <row r="303" spans="1:3" s="33" customFormat="1" x14ac:dyDescent="0.25">
      <c r="A303" s="34"/>
      <c r="B303" s="32"/>
      <c r="C303" s="6"/>
    </row>
    <row r="304" spans="1:3" x14ac:dyDescent="0.25">
      <c r="A304" s="5"/>
      <c r="C304" t="s">
        <v>150</v>
      </c>
    </row>
    <row r="305" spans="1:3" x14ac:dyDescent="0.25">
      <c r="A305" s="5"/>
      <c r="C305" t="str">
        <f>CONCATENATE("    ",B299)</f>
        <v xml:space="preserve">    </v>
      </c>
    </row>
    <row r="306" spans="1:3" ht="405" x14ac:dyDescent="0.25">
      <c r="A306" s="5" t="s">
        <v>13</v>
      </c>
      <c r="B306" s="41" t="s">
        <v>894</v>
      </c>
      <c r="C306" t="str">
        <f>B306</f>
        <v>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07" spans="1:3" x14ac:dyDescent="0.25">
      <c r="A307" s="5"/>
    </row>
    <row r="308" spans="1:3" x14ac:dyDescent="0.25">
      <c r="A308" s="5"/>
      <c r="C308" t="s">
        <v>50</v>
      </c>
    </row>
    <row r="309" spans="1:3" x14ac:dyDescent="0.25">
      <c r="A309" s="5"/>
    </row>
    <row r="310" spans="1:3" x14ac:dyDescent="0.25">
      <c r="A310" s="5"/>
      <c r="B310" s="27" t="s">
        <v>151</v>
      </c>
      <c r="C310" t="str">
        <f>B310</f>
        <v>No therapies are medically indicated at the moment.</v>
      </c>
    </row>
    <row r="311" spans="1:3" s="33" customFormat="1" x14ac:dyDescent="0.25">
      <c r="A311" s="31"/>
      <c r="B311" s="32"/>
    </row>
    <row r="312" spans="1:3" s="33" customFormat="1" x14ac:dyDescent="0.25">
      <c r="A312" s="34"/>
      <c r="B312" s="32"/>
      <c r="C312" s="6" t="s">
        <v>154</v>
      </c>
    </row>
    <row r="313" spans="1:3" s="33" customFormat="1" x14ac:dyDescent="0.25">
      <c r="A313" s="34"/>
      <c r="B313" s="32"/>
      <c r="C313" s="34"/>
    </row>
    <row r="314" spans="1:3" s="33" customFormat="1" x14ac:dyDescent="0.25">
      <c r="A314" s="34"/>
      <c r="B314" s="32"/>
      <c r="C314" s="6" t="s">
        <v>752</v>
      </c>
    </row>
    <row r="315" spans="1:3" s="33" customFormat="1" x14ac:dyDescent="0.25">
      <c r="A315" s="34"/>
      <c r="B315" s="32"/>
      <c r="C315" s="6"/>
    </row>
    <row r="316" spans="1:3" x14ac:dyDescent="0.25">
      <c r="A316" s="5"/>
      <c r="C316" t="s">
        <v>153</v>
      </c>
    </row>
    <row r="317" spans="1:3" x14ac:dyDescent="0.25">
      <c r="A317" s="5"/>
    </row>
    <row r="318" spans="1:3" x14ac:dyDescent="0.25">
      <c r="A318" s="5" t="s">
        <v>13</v>
      </c>
      <c r="B318" s="27" t="s">
        <v>895</v>
      </c>
      <c r="C318" t="str">
        <f>B318</f>
        <v>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TPRM8 gene regulates cold perception, improper function may lead to hyperstimulation and increased CAH events.  The GC genotype has an [odds ratio of 3.73](https://www.ncbi.nlm.nih.gov/pubmed/26272603) for a decrease in forced expiratory volume.</v>
      </c>
    </row>
    <row r="319" spans="1:3" x14ac:dyDescent="0.25">
      <c r="A319" s="5"/>
    </row>
    <row r="320" spans="1:3" x14ac:dyDescent="0.25">
      <c r="A320" s="5"/>
      <c r="C320" t="s">
        <v>50</v>
      </c>
    </row>
    <row r="321" spans="1:3" x14ac:dyDescent="0.25">
      <c r="A321" s="5"/>
    </row>
    <row r="322" spans="1:3" ht="300" x14ac:dyDescent="0.25">
      <c r="A322" s="5"/>
      <c r="B322" s="41" t="s">
        <v>896</v>
      </c>
      <c r="C322" t="str">
        <f>B322</f>
        <v>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but this variant causes [lower menthol efficacy](https://www.ncbi.nlm.nih.gov/pubmed/21542321?dopt=Abstract). Users should avoid alcohol and smoking.</v>
      </c>
    </row>
    <row r="323" spans="1:3" s="33" customFormat="1" x14ac:dyDescent="0.25">
      <c r="A323" s="31"/>
      <c r="B323" s="32"/>
    </row>
    <row r="324" spans="1:3" s="33" customFormat="1" x14ac:dyDescent="0.25">
      <c r="A324" s="34"/>
      <c r="B324" s="32"/>
      <c r="C324" s="6" t="s">
        <v>155</v>
      </c>
    </row>
    <row r="325" spans="1:3" s="33" customFormat="1" x14ac:dyDescent="0.25">
      <c r="A325" s="34"/>
      <c r="B325" s="32"/>
      <c r="C325" s="34"/>
    </row>
    <row r="326" spans="1:3" s="33" customFormat="1" x14ac:dyDescent="0.25">
      <c r="A326" s="34"/>
      <c r="B326" s="32"/>
      <c r="C326" s="6" t="s">
        <v>753</v>
      </c>
    </row>
    <row r="327" spans="1:3" s="33" customFormat="1" x14ac:dyDescent="0.25">
      <c r="A327" s="34"/>
      <c r="B327" s="32"/>
      <c r="C327" s="6"/>
    </row>
    <row r="328" spans="1:3" x14ac:dyDescent="0.25">
      <c r="A328" s="5"/>
      <c r="C328" t="s">
        <v>152</v>
      </c>
    </row>
    <row r="329" spans="1:3" x14ac:dyDescent="0.25">
      <c r="A329" s="5"/>
    </row>
    <row r="330" spans="1:3" x14ac:dyDescent="0.25">
      <c r="A330" s="5" t="s">
        <v>13</v>
      </c>
      <c r="B330" s="27" t="s">
        <v>518</v>
      </c>
      <c r="C330" t="str">
        <f>B330</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31" spans="1:3" x14ac:dyDescent="0.25">
      <c r="A331" s="5"/>
    </row>
    <row r="332" spans="1:3" x14ac:dyDescent="0.25">
      <c r="A332" s="5"/>
      <c r="C332" t="s">
        <v>50</v>
      </c>
    </row>
    <row r="333" spans="1:3" x14ac:dyDescent="0.25">
      <c r="A333" s="5"/>
    </row>
    <row r="334" spans="1:3" ht="240" x14ac:dyDescent="0.25">
      <c r="A334" s="5"/>
      <c r="B334" s="41" t="s">
        <v>897</v>
      </c>
      <c r="C334" t="str">
        <f>B334</f>
        <v>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Users should avoid alcohol and smoking.</v>
      </c>
    </row>
    <row r="335" spans="1:3" s="33" customFormat="1" x14ac:dyDescent="0.25">
      <c r="A335" s="31"/>
      <c r="B335" s="32"/>
    </row>
    <row r="336" spans="1:3" s="33" customFormat="1" x14ac:dyDescent="0.25">
      <c r="A336" s="34"/>
      <c r="B336" s="32"/>
      <c r="C336" s="6" t="s">
        <v>157</v>
      </c>
    </row>
    <row r="337" spans="1:3" s="33" customFormat="1" x14ac:dyDescent="0.25">
      <c r="A337" s="34"/>
      <c r="B337" s="32"/>
      <c r="C337" s="34"/>
    </row>
    <row r="338" spans="1:3" s="33" customFormat="1" x14ac:dyDescent="0.25">
      <c r="A338" s="34"/>
      <c r="B338" s="32"/>
      <c r="C338" s="6" t="s">
        <v>754</v>
      </c>
    </row>
    <row r="339" spans="1:3" s="33" customFormat="1" x14ac:dyDescent="0.25">
      <c r="A339" s="34"/>
      <c r="B339" s="32"/>
      <c r="C339" s="6"/>
    </row>
    <row r="340" spans="1:3" x14ac:dyDescent="0.25">
      <c r="A340" s="5"/>
      <c r="C340" t="s">
        <v>152</v>
      </c>
    </row>
    <row r="341" spans="1:3" x14ac:dyDescent="0.25">
      <c r="A341" s="5"/>
    </row>
    <row r="342" spans="1:3" ht="315" x14ac:dyDescent="0.25">
      <c r="A342" s="5" t="s">
        <v>13</v>
      </c>
      <c r="B342" s="41" t="s">
        <v>898</v>
      </c>
      <c r="C342" t="str">
        <f>B342</f>
        <v>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43" spans="1:3" x14ac:dyDescent="0.25">
      <c r="A343" s="5"/>
    </row>
    <row r="344" spans="1:3" x14ac:dyDescent="0.25">
      <c r="A344" s="5"/>
      <c r="C344" t="s">
        <v>50</v>
      </c>
    </row>
    <row r="345" spans="1:3" x14ac:dyDescent="0.25">
      <c r="A345" s="5"/>
    </row>
    <row r="346" spans="1:3" ht="409.5" x14ac:dyDescent="0.25">
      <c r="A346" s="5"/>
      <c r="B346" s="41" t="s">
        <v>772</v>
      </c>
      <c r="C346" t="str">
        <f>B346</f>
        <v>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airNA, gene therapy](https://www.ncbi.nlm.nih.gov/pubmed/18511441), and avoiding air [below 25˚ C](http://www.uniprot.org/uniprot/Q7Z2W7).</v>
      </c>
    </row>
    <row r="348" spans="1:3" s="33" customFormat="1" x14ac:dyDescent="0.25">
      <c r="A348" s="31"/>
      <c r="B348" s="32"/>
    </row>
    <row r="349" spans="1:3" s="33" customFormat="1" x14ac:dyDescent="0.25">
      <c r="A349" s="34"/>
      <c r="B349" s="32"/>
      <c r="C349" s="6" t="s">
        <v>284</v>
      </c>
    </row>
    <row r="350" spans="1:3" s="33" customFormat="1" x14ac:dyDescent="0.25">
      <c r="A350" s="34"/>
      <c r="B350" s="32"/>
      <c r="C350" s="34"/>
    </row>
    <row r="351" spans="1:3" s="33" customFormat="1" x14ac:dyDescent="0.25">
      <c r="A351" s="34"/>
      <c r="B351" s="32"/>
      <c r="C351" s="6" t="s">
        <v>755</v>
      </c>
    </row>
    <row r="352" spans="1:3" s="33" customFormat="1" x14ac:dyDescent="0.25">
      <c r="A352" s="34"/>
      <c r="B352" s="32"/>
      <c r="C352" s="6"/>
    </row>
    <row r="353" spans="1:3" x14ac:dyDescent="0.25">
      <c r="A353" s="5"/>
      <c r="C353" t="s">
        <v>152</v>
      </c>
    </row>
    <row r="354" spans="1:3" x14ac:dyDescent="0.25">
      <c r="A354" s="5"/>
    </row>
    <row r="355" spans="1:3" x14ac:dyDescent="0.25">
      <c r="A355" s="5" t="s">
        <v>13</v>
      </c>
      <c r="B355" s="27" t="s">
        <v>664</v>
      </c>
      <c r="C355" t="str">
        <f>B355</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v>
      </c>
    </row>
    <row r="356" spans="1:3" x14ac:dyDescent="0.25">
      <c r="A356" s="5"/>
    </row>
    <row r="357" spans="1:3" x14ac:dyDescent="0.25">
      <c r="A357" s="5"/>
      <c r="C357" t="s">
        <v>50</v>
      </c>
    </row>
    <row r="358" spans="1:3" x14ac:dyDescent="0.25">
      <c r="A358" s="5"/>
    </row>
    <row r="359" spans="1:3" ht="405" x14ac:dyDescent="0.25">
      <c r="A359" s="5"/>
      <c r="B359" s="41" t="s">
        <v>665</v>
      </c>
      <c r="C359" t="str">
        <f>B359</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60" spans="1:3" s="33" customFormat="1" x14ac:dyDescent="0.25">
      <c r="A360" s="31"/>
      <c r="B360" s="32"/>
    </row>
    <row r="361" spans="1:3" s="33" customFormat="1" x14ac:dyDescent="0.25">
      <c r="A361" s="34"/>
      <c r="B361" s="32"/>
      <c r="C361" s="6" t="s">
        <v>159</v>
      </c>
    </row>
    <row r="362" spans="1:3" s="33" customFormat="1" x14ac:dyDescent="0.25">
      <c r="A362" s="34"/>
      <c r="B362" s="32"/>
      <c r="C362" s="34"/>
    </row>
    <row r="363" spans="1:3" s="33" customFormat="1" x14ac:dyDescent="0.25">
      <c r="A363" s="34"/>
      <c r="B363" s="32"/>
      <c r="C363" s="6" t="s">
        <v>756</v>
      </c>
    </row>
    <row r="364" spans="1:3" s="33" customFormat="1" x14ac:dyDescent="0.25">
      <c r="A364" s="34"/>
      <c r="B364" s="32"/>
      <c r="C364" s="6"/>
    </row>
    <row r="365" spans="1:3" x14ac:dyDescent="0.25">
      <c r="A365" s="5"/>
      <c r="C365" t="s">
        <v>152</v>
      </c>
    </row>
    <row r="366" spans="1:3" x14ac:dyDescent="0.25">
      <c r="A366" s="5"/>
    </row>
    <row r="367" spans="1:3" x14ac:dyDescent="0.25">
      <c r="A367" s="5" t="s">
        <v>13</v>
      </c>
      <c r="B367" s="27" t="s">
        <v>160</v>
      </c>
      <c r="C367" t="str">
        <f>B367</f>
        <v>The A233974736G A:G heterozygous variant has an increased risk of CFS, with an [odds ratio of 0.37](https://www.ncbi.nlm.nih.gov/pubmed/27835969).</v>
      </c>
    </row>
    <row r="368" spans="1:3" x14ac:dyDescent="0.25">
      <c r="A368" s="5"/>
    </row>
    <row r="369" spans="1:3" x14ac:dyDescent="0.25">
      <c r="A369" s="5"/>
      <c r="C369" t="s">
        <v>50</v>
      </c>
    </row>
    <row r="370" spans="1:3" x14ac:dyDescent="0.25">
      <c r="A370" s="5"/>
    </row>
    <row r="371" spans="1:3" x14ac:dyDescent="0.25">
      <c r="A371" s="5"/>
      <c r="B371" s="27" t="s">
        <v>899</v>
      </c>
      <c r="C371" t="str">
        <f>B371</f>
        <v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Other medications include [menthol and eucalyptol](https://www.ncbi.nlm.nih.gov/pubmed/14757700). </v>
      </c>
    </row>
    <row r="372" spans="1:3" s="33" customFormat="1" x14ac:dyDescent="0.25">
      <c r="B372" s="32"/>
    </row>
    <row r="374" spans="1:3" ht="30" x14ac:dyDescent="0.25">
      <c r="A374" t="s">
        <v>51</v>
      </c>
      <c r="B374" s="7" t="s">
        <v>158</v>
      </c>
      <c r="C374" t="str">
        <f>CONCATENATE("&lt;symptoms ",B374," /&gt;")</f>
        <v>&lt;symptoms pain, muscle pain, headache, inflammation /&gt;</v>
      </c>
    </row>
    <row r="376" spans="1:3" x14ac:dyDescent="0.25">
      <c r="B376" s="27" t="s">
        <v>925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1597-AD18-482D-A335-F72B6491ABB7}">
  <dimension ref="A1:C427"/>
  <sheetViews>
    <sheetView topLeftCell="A425" workbookViewId="0">
      <selection activeCell="B428" sqref="B428"/>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169</v>
      </c>
      <c r="C2" t="str">
        <f>CONCATENATE("# What does the ",B2," gene do?")</f>
        <v># What does the COMT gene do?</v>
      </c>
    </row>
    <row r="3" spans="1:3" x14ac:dyDescent="0.25">
      <c r="A3" s="6"/>
    </row>
    <row r="4" spans="1:3" ht="17.25" x14ac:dyDescent="0.3">
      <c r="A4" s="6" t="s">
        <v>18</v>
      </c>
      <c r="B4" s="28" t="s">
        <v>285</v>
      </c>
      <c r="C4" t="str">
        <f>B4</f>
        <v>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v>
      </c>
    </row>
    <row r="5" spans="1:3" ht="17.25" x14ac:dyDescent="0.3">
      <c r="A5" s="6"/>
      <c r="B5" s="28"/>
    </row>
    <row r="6" spans="1:3" x14ac:dyDescent="0.25">
      <c r="A6" s="6" t="s">
        <v>19</v>
      </c>
      <c r="B6" s="27">
        <v>22</v>
      </c>
      <c r="C6" t="str">
        <f>CONCATENATE("This gene is located on chromosome ",B6,". The ",B7," it creates acts in your ",B8)</f>
        <v>This gene is located on chromosome 22. The enzyme it creates acts in your brain, nervous system, liver, kidney, and blood.</v>
      </c>
    </row>
    <row r="7" spans="1:3" x14ac:dyDescent="0.25">
      <c r="A7" s="6" t="s">
        <v>20</v>
      </c>
      <c r="B7" s="27" t="s">
        <v>170</v>
      </c>
    </row>
    <row r="8" spans="1:3" x14ac:dyDescent="0.25">
      <c r="A8" s="6" t="s">
        <v>17</v>
      </c>
      <c r="B8" s="27" t="s">
        <v>673</v>
      </c>
    </row>
    <row r="9" spans="1:3" x14ac:dyDescent="0.25">
      <c r="A9" s="5" t="s">
        <v>22</v>
      </c>
      <c r="B9" s="27" t="s">
        <v>286</v>
      </c>
      <c r="C9" t="str">
        <f>CONCATENATE("&lt;TissueList ",B9," /&gt;")</f>
        <v>&lt;TissueList brain liver kidney blood D001921 D005221 D005221 D002319  /&gt;</v>
      </c>
    </row>
    <row r="10" spans="1:3" s="33" customFormat="1" x14ac:dyDescent="0.25">
      <c r="A10" s="34"/>
      <c r="B10" s="32"/>
    </row>
    <row r="11" spans="1:3" x14ac:dyDescent="0.25">
      <c r="A11" s="6" t="s">
        <v>4</v>
      </c>
      <c r="B11" s="27" t="s">
        <v>169</v>
      </c>
      <c r="C11" t="str">
        <f>CONCATENATE("&lt;GeneAnalysis gene=",CHAR(34),B11,CHAR(34)," interval=",CHAR(34),B12,CHAR(34),"&gt; ")</f>
        <v xml:space="preserve">&lt;GeneAnalysis gene="COMT" interval="NC_000022.11:g.19941740_19969975"&gt; </v>
      </c>
    </row>
    <row r="12" spans="1:3" x14ac:dyDescent="0.25">
      <c r="A12" s="6" t="s">
        <v>23</v>
      </c>
      <c r="B12" s="27" t="s">
        <v>287</v>
      </c>
    </row>
    <row r="13" spans="1:3" x14ac:dyDescent="0.25">
      <c r="A13" s="6" t="s">
        <v>24</v>
      </c>
      <c r="B13" s="27" t="s">
        <v>331</v>
      </c>
      <c r="C13" t="str">
        <f>CONCATENATE("# What are some common mutations of ",B11,"?")</f>
        <v># What are some common mutations of COMT?</v>
      </c>
    </row>
    <row r="14" spans="1:3" x14ac:dyDescent="0.25">
      <c r="A14" s="6"/>
      <c r="C14" t="s">
        <v>13</v>
      </c>
    </row>
    <row r="15" spans="1:3" x14ac:dyDescent="0.25">
      <c r="C15" t="str">
        <f>CONCATENATE("There are ",B13," well-known variants in ",B11,": ",B22,", ",B28,", ",B34,", ",B40,", and ",B46,".")</f>
        <v>There are five well-known variants in COMT: [G158A](https://www.ncbi.nlm.nih.gov/pubmed/21059181), [C62T](https://www.ncbi.nlm.nih.gov/pubmed/26891941), [T19943884C](https://www.ncbi.nlm.nih.gov/pubmed/19540336), [T19960814C](https://www.ncbi.nlm.nih.gov/pubmed/19772600), and [T19950010G](https://www.ncbi.nlm.nih.gov/pubmed/19540336).</v>
      </c>
    </row>
    <row r="17" spans="1:3" x14ac:dyDescent="0.25">
      <c r="A17" s="6"/>
      <c r="C17" t="str">
        <f>CONCATENATE("&lt;# ",B19," #&gt;")</f>
        <v>&lt;# G158A #&gt;</v>
      </c>
    </row>
    <row r="18" spans="1:3" x14ac:dyDescent="0.25">
      <c r="A18" s="6" t="s">
        <v>25</v>
      </c>
      <c r="B18" s="1" t="s">
        <v>176</v>
      </c>
      <c r="C18" t="str">
        <f>CONCATENATE("  &lt;Variant hgvs=",CHAR(34),B18,CHAR(34)," name=",CHAR(34),B19,CHAR(34),"&gt; ")</f>
        <v xml:space="preserve">  &lt;Variant hgvs="NC_000022.11:g.19963748G&gt;A" name="G158A"&gt; </v>
      </c>
    </row>
    <row r="19" spans="1:3" x14ac:dyDescent="0.25">
      <c r="A19" s="5" t="s">
        <v>26</v>
      </c>
      <c r="B19" s="1" t="s">
        <v>189</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COMT gene from guanine (G) to adenine (A) resulting in incorrect enzyme function. This substitution of a single nucleotide is known as a missense variant.</v>
      </c>
    </row>
    <row r="21" spans="1:3" x14ac:dyDescent="0.25">
      <c r="A21" s="5" t="s">
        <v>28</v>
      </c>
      <c r="B21" s="27" t="s">
        <v>61</v>
      </c>
      <c r="C21" t="s">
        <v>13</v>
      </c>
    </row>
    <row r="22" spans="1:3" x14ac:dyDescent="0.25">
      <c r="A22" s="5" t="s">
        <v>36</v>
      </c>
      <c r="B22" s="30" t="s">
        <v>190</v>
      </c>
      <c r="C22" t="str">
        <f>"  &lt;/Variant&gt;"</f>
        <v xml:space="preserve">  &lt;/Variant&gt;</v>
      </c>
    </row>
    <row r="23" spans="1:3" x14ac:dyDescent="0.25">
      <c r="C23" t="str">
        <f>CONCATENATE("&lt;# ",B25," #&gt;")</f>
        <v>&lt;# C62T #&gt;</v>
      </c>
    </row>
    <row r="24" spans="1:3" x14ac:dyDescent="0.25">
      <c r="A24" s="6" t="s">
        <v>25</v>
      </c>
      <c r="B24" s="1" t="s">
        <v>175</v>
      </c>
      <c r="C24" t="str">
        <f>CONCATENATE("  &lt;Variant hgvs=",CHAR(34),B24,CHAR(34)," name=",CHAR(34),B25,CHAR(34),"&gt; ")</f>
        <v xml:space="preserve">  &lt;Variant hgvs="NC_000022.11:g.19962712C&gt;T" name="C62T"&gt; </v>
      </c>
    </row>
    <row r="25" spans="1:3" x14ac:dyDescent="0.25">
      <c r="A25" s="5" t="s">
        <v>26</v>
      </c>
      <c r="B25" s="30" t="s">
        <v>171</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COMT gene from cytosine (C) to thymine (T) resulting in incorrect enzyme function. This substitution of a single nucleotide is known as a missense variant.</v>
      </c>
    </row>
    <row r="27" spans="1:3" x14ac:dyDescent="0.25">
      <c r="A27" s="5" t="s">
        <v>28</v>
      </c>
      <c r="B27" s="27" t="s">
        <v>33</v>
      </c>
    </row>
    <row r="28" spans="1:3" x14ac:dyDescent="0.25">
      <c r="A28" s="6" t="s">
        <v>36</v>
      </c>
      <c r="B28" s="30" t="s">
        <v>177</v>
      </c>
      <c r="C28" t="str">
        <f>"  &lt;/Variant&gt;"</f>
        <v xml:space="preserve">  &lt;/Variant&gt;</v>
      </c>
    </row>
    <row r="29" spans="1:3" x14ac:dyDescent="0.25">
      <c r="C29" t="str">
        <f>CONCATENATE("&lt;# ",B31," #&gt;")</f>
        <v>&lt;# T19943884C #&gt;</v>
      </c>
    </row>
    <row r="30" spans="1:3" x14ac:dyDescent="0.25">
      <c r="A30" s="6" t="s">
        <v>25</v>
      </c>
      <c r="B30" s="1" t="s">
        <v>174</v>
      </c>
      <c r="C30" t="str">
        <f>CONCATENATE("  &lt;Variant hgvs=",CHAR(34),B30,CHAR(34)," name=",CHAR(34),B31,CHAR(34),"&gt; ")</f>
        <v xml:space="preserve">  &lt;Variant hgvs="NC_000022.11:g.19943884T&gt;C" name="T19943884C"&gt; </v>
      </c>
    </row>
    <row r="31" spans="1:3" x14ac:dyDescent="0.25">
      <c r="A31" s="5" t="s">
        <v>26</v>
      </c>
      <c r="B31" s="1" t="s">
        <v>186</v>
      </c>
    </row>
    <row r="32" spans="1:3" x14ac:dyDescent="0.25">
      <c r="A32" s="5" t="s">
        <v>27</v>
      </c>
      <c r="B32" s="27" t="s">
        <v>33</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3" spans="1:3" x14ac:dyDescent="0.25">
      <c r="A33" s="5" t="s">
        <v>28</v>
      </c>
      <c r="B33" s="27" t="str">
        <f>"cytosine (C)"</f>
        <v>cytosine (C)</v>
      </c>
    </row>
    <row r="34" spans="1:3" x14ac:dyDescent="0.25">
      <c r="A34" s="5" t="s">
        <v>36</v>
      </c>
      <c r="B34" s="1" t="s">
        <v>187</v>
      </c>
      <c r="C34" t="str">
        <f>"  &lt;/Variant&gt;"</f>
        <v xml:space="preserve">  &lt;/Variant&gt;</v>
      </c>
    </row>
    <row r="35" spans="1:3" x14ac:dyDescent="0.25">
      <c r="A35" s="5"/>
      <c r="C35" t="str">
        <f>CONCATENATE("&lt;# ",B37," #&gt;")</f>
        <v>&lt;# T19960814C #&gt;</v>
      </c>
    </row>
    <row r="36" spans="1:3" x14ac:dyDescent="0.25">
      <c r="A36" s="6" t="s">
        <v>25</v>
      </c>
      <c r="B36" s="1" t="s">
        <v>173</v>
      </c>
      <c r="C36" t="str">
        <f>CONCATENATE("  &lt;Variant hgvs=",CHAR(34),B36,CHAR(34)," name=",CHAR(34),B37,CHAR(34),"&gt; ")</f>
        <v xml:space="preserve">  &lt;Variant hgvs="NC_000022.11:g.19960814T&gt;C" name="T19960814C"&gt; </v>
      </c>
    </row>
    <row r="37" spans="1:3" x14ac:dyDescent="0.25">
      <c r="A37" s="5" t="s">
        <v>26</v>
      </c>
      <c r="B37" s="30" t="s">
        <v>183</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9" spans="1:3" x14ac:dyDescent="0.25">
      <c r="A39" s="5" t="s">
        <v>28</v>
      </c>
      <c r="B39" s="27" t="str">
        <f>"cytosine (C)"</f>
        <v>cytosine (C)</v>
      </c>
    </row>
    <row r="40" spans="1:3" x14ac:dyDescent="0.25">
      <c r="A40" s="5" t="s">
        <v>36</v>
      </c>
      <c r="B40" s="30" t="s">
        <v>184</v>
      </c>
      <c r="C40" t="str">
        <f>"  &lt;/Variant&gt;"</f>
        <v xml:space="preserve">  &lt;/Variant&gt;</v>
      </c>
    </row>
    <row r="41" spans="1:3" x14ac:dyDescent="0.25">
      <c r="A41" s="6"/>
      <c r="C41" t="str">
        <f>CONCATENATE("&lt;# ",B43," #&gt;")</f>
        <v>&lt;# T19950010G #&gt;</v>
      </c>
    </row>
    <row r="42" spans="1:3" x14ac:dyDescent="0.25">
      <c r="A42" s="6" t="s">
        <v>25</v>
      </c>
      <c r="B42" s="1" t="s">
        <v>172</v>
      </c>
      <c r="C42" t="str">
        <f>CONCATENATE("  &lt;Variant hgvs=",CHAR(34),B42,CHAR(34)," name=",CHAR(34),B43,CHAR(34),"&gt; ")</f>
        <v xml:space="preserve">  &lt;Variant hgvs="NC_000022.11:g.19950010T&gt;G" name="T19950010G"&gt; </v>
      </c>
    </row>
    <row r="43" spans="1:3" x14ac:dyDescent="0.25">
      <c r="A43" s="5" t="s">
        <v>26</v>
      </c>
      <c r="B43" s="27" t="s">
        <v>185</v>
      </c>
    </row>
    <row r="44" spans="1:3" x14ac:dyDescent="0.25">
      <c r="A44" s="5" t="s">
        <v>27</v>
      </c>
      <c r="B44" s="27" t="s">
        <v>33</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COMT gene from thymine (T) to guanine (G) resulting in incorrect enzyme function. This substitution of a single nucleotide is known as a missense variant.</v>
      </c>
    </row>
    <row r="45" spans="1:3" x14ac:dyDescent="0.25">
      <c r="A45" s="5" t="s">
        <v>28</v>
      </c>
      <c r="B45" s="27" t="s">
        <v>34</v>
      </c>
    </row>
    <row r="46" spans="1:3" x14ac:dyDescent="0.25">
      <c r="A46" s="5" t="s">
        <v>36</v>
      </c>
      <c r="B46" s="27" t="s">
        <v>188</v>
      </c>
      <c r="C46" t="str">
        <f>"  &lt;/Variant&gt;"</f>
        <v xml:space="preserve">  &lt;/Variant&gt;</v>
      </c>
    </row>
    <row r="47" spans="1:3" s="33" customFormat="1" x14ac:dyDescent="0.25">
      <c r="A47" s="31"/>
      <c r="B47" s="32"/>
    </row>
    <row r="48" spans="1:3" s="33" customFormat="1" x14ac:dyDescent="0.25">
      <c r="A48" s="31"/>
      <c r="B48" s="32"/>
      <c r="C48" t="str">
        <f>C17</f>
        <v>&lt;# G158A #&gt;</v>
      </c>
    </row>
    <row r="49" spans="1:3" x14ac:dyDescent="0.25">
      <c r="A49" s="5" t="s">
        <v>35</v>
      </c>
      <c r="B49" s="1" t="s">
        <v>178</v>
      </c>
      <c r="C49" t="str">
        <f>CONCATENATE("  &lt;Genotype hgvs=",CHAR(34),B49,B50,";",B51,CHAR(34)," name=",CHAR(34),B19,CHAR(34),"&gt; ")</f>
        <v xml:space="preserve">  &lt;Genotype hgvs="NC_000022.11:g.[19963748G&gt;A];[19963748=]" name="G158A"&gt; </v>
      </c>
    </row>
    <row r="50" spans="1:3" x14ac:dyDescent="0.25">
      <c r="A50" s="5" t="s">
        <v>36</v>
      </c>
      <c r="B50" s="27" t="s">
        <v>179</v>
      </c>
    </row>
    <row r="51" spans="1:3" x14ac:dyDescent="0.25">
      <c r="A51" s="5" t="s">
        <v>27</v>
      </c>
      <c r="B51" s="27" t="s">
        <v>180</v>
      </c>
      <c r="C51" t="s">
        <v>667</v>
      </c>
    </row>
    <row r="52" spans="1:3" x14ac:dyDescent="0.25">
      <c r="A52" s="5" t="s">
        <v>40</v>
      </c>
      <c r="B52" s="27" t="str">
        <f>CONCATENATE("People with this variant have one copy of the ",B22," variant. This substitution of a single nucleotide is known as a missense mutation.")</f>
        <v>People with this variant have one copy of the [G158A](https://www.ncbi.nlm.nih.gov/pubmed/21059181) variant. This substitution of a single nucleotide is known as a missense mutation.</v>
      </c>
      <c r="C52" t="s">
        <v>13</v>
      </c>
    </row>
    <row r="53" spans="1:3" x14ac:dyDescent="0.25">
      <c r="A53" s="6" t="s">
        <v>41</v>
      </c>
      <c r="B53" s="27" t="s">
        <v>191</v>
      </c>
      <c r="C53" t="str">
        <f>CONCATENATE("    ",B52)</f>
        <v xml:space="preserve">    People with this variant have one copy of the [G158A](https://www.ncbi.nlm.nih.gov/pubmed/21059181) variant. This substitution of a single nucleotide is known as a missense mutation.</v>
      </c>
    </row>
    <row r="54" spans="1:3" x14ac:dyDescent="0.25">
      <c r="A54" s="6" t="s">
        <v>42</v>
      </c>
      <c r="B54" s="27">
        <v>49.9</v>
      </c>
    </row>
    <row r="55" spans="1:3" x14ac:dyDescent="0.25">
      <c r="A55" s="5"/>
      <c r="C55" t="s">
        <v>668</v>
      </c>
    </row>
    <row r="56" spans="1:3" x14ac:dyDescent="0.25">
      <c r="A56" s="6"/>
    </row>
    <row r="57" spans="1:3" x14ac:dyDescent="0.25">
      <c r="A57" s="6"/>
      <c r="C57" t="str">
        <f>CONCATENATE("    ",B53)</f>
        <v xml:space="preserve">    You are in the Moderate Loss of Function category. See below for more information.</v>
      </c>
    </row>
    <row r="58" spans="1:3" x14ac:dyDescent="0.25">
      <c r="A58" s="6"/>
    </row>
    <row r="59" spans="1:3" x14ac:dyDescent="0.25">
      <c r="A59" s="6"/>
      <c r="C59" t="s">
        <v>669</v>
      </c>
    </row>
    <row r="60" spans="1:3" x14ac:dyDescent="0.25">
      <c r="A60" s="5"/>
    </row>
    <row r="61" spans="1:3" x14ac:dyDescent="0.25">
      <c r="A61" s="5"/>
      <c r="C61" t="str">
        <f>CONCATENATE( "    &lt;piechart percentage=",B54," /&gt;")</f>
        <v xml:space="preserve">    &lt;piechart percentage=49.9 /&gt;</v>
      </c>
    </row>
    <row r="62" spans="1:3" x14ac:dyDescent="0.25">
      <c r="A62" s="5"/>
      <c r="C62" t="str">
        <f>"  &lt;/Genotype&gt;"</f>
        <v xml:space="preserve">  &lt;/Genotype&gt;</v>
      </c>
    </row>
    <row r="63" spans="1:3" x14ac:dyDescent="0.25">
      <c r="A63" s="5" t="s">
        <v>43</v>
      </c>
      <c r="B63" s="27" t="str">
        <f>CONCATENATE("People with this variant have two copies of the ",B22," variant. This substitution of a single nucleotide is known as a missense mutation.")</f>
        <v>People with this variant have two copies of the [G158A](https://www.ncbi.nlm.nih.gov/pubmed/21059181) variant. This substitution of a single nucleotide is known as a missense mutation.</v>
      </c>
      <c r="C63" t="str">
        <f>CONCATENATE("  &lt;Genotype hgvs=",CHAR(34),B49,B50,";",B50,CHAR(34)," name=",CHAR(34),B19,CHAR(34),"&gt; ")</f>
        <v xml:space="preserve">  &lt;Genotype hgvs="NC_000022.11:g.[19963748G&gt;A];[19963748G&gt;A]" name="G158A"&gt; </v>
      </c>
    </row>
    <row r="64" spans="1:3" x14ac:dyDescent="0.25">
      <c r="A64" s="6" t="s">
        <v>44</v>
      </c>
      <c r="B64" s="27" t="s">
        <v>192</v>
      </c>
      <c r="C64" t="s">
        <v>13</v>
      </c>
    </row>
    <row r="65" spans="1:3" x14ac:dyDescent="0.25">
      <c r="A65" s="6" t="s">
        <v>42</v>
      </c>
      <c r="B65" s="27">
        <v>24.4</v>
      </c>
      <c r="C65" t="s">
        <v>667</v>
      </c>
    </row>
    <row r="66" spans="1:3" x14ac:dyDescent="0.25">
      <c r="A66" s="6"/>
    </row>
    <row r="67" spans="1:3" x14ac:dyDescent="0.25">
      <c r="A67" s="5"/>
      <c r="C67" t="str">
        <f>CONCATENATE("    ",B63)</f>
        <v xml:space="preserve">    People with this variant have two copies of the [G158A](https://www.ncbi.nlm.nih.gov/pubmed/21059181) variant. This substitution of a single nucleotide is known as a missense mutation.</v>
      </c>
    </row>
    <row r="68" spans="1:3" x14ac:dyDescent="0.25">
      <c r="A68" s="6"/>
    </row>
    <row r="69" spans="1:3" x14ac:dyDescent="0.25">
      <c r="A69" s="6"/>
      <c r="C69" t="s">
        <v>668</v>
      </c>
    </row>
    <row r="70" spans="1:3" x14ac:dyDescent="0.25">
      <c r="A70" s="6"/>
    </row>
    <row r="71" spans="1:3" x14ac:dyDescent="0.25">
      <c r="A71" s="6"/>
      <c r="C71" t="str">
        <f>CONCATENATE("    ",B64)</f>
        <v xml:space="preserve">    You are in the Severe Loss of Function category. See below for more information.</v>
      </c>
    </row>
    <row r="72" spans="1:3" x14ac:dyDescent="0.25">
      <c r="A72" s="6"/>
    </row>
    <row r="73" spans="1:3" x14ac:dyDescent="0.25">
      <c r="A73" s="5"/>
      <c r="C73" t="s">
        <v>669</v>
      </c>
    </row>
    <row r="74" spans="1:3" x14ac:dyDescent="0.25">
      <c r="A74" s="5"/>
    </row>
    <row r="75" spans="1:3" x14ac:dyDescent="0.25">
      <c r="A75" s="5"/>
      <c r="C75" t="str">
        <f>CONCATENATE( "    &lt;piechart percentage=",B65," /&gt;")</f>
        <v xml:space="preserve">    &lt;piechart percentage=24.4 /&gt;</v>
      </c>
    </row>
    <row r="76" spans="1:3" x14ac:dyDescent="0.25">
      <c r="A76" s="5"/>
      <c r="C76" t="str">
        <f>"  &lt;/Genotype&gt;"</f>
        <v xml:space="preserve">  &lt;/Genotype&gt;</v>
      </c>
    </row>
    <row r="77" spans="1:3" x14ac:dyDescent="0.25">
      <c r="A77" s="5" t="s">
        <v>45</v>
      </c>
      <c r="B77" s="27" t="str">
        <f>CONCATENATE("Your ",B11," gene has no variants. A normal gene is referred to as a ",CHAR(34),"wild-type",CHAR(34)," gene.")</f>
        <v>Your COMT gene has no variants. A normal gene is referred to as a "wild-type" gene.</v>
      </c>
      <c r="C77" t="str">
        <f>CONCATENATE("  &lt;Genotype hgvs=",CHAR(34),B49,B51,";",B51,CHAR(34)," name=",CHAR(34),B19,CHAR(34),"&gt; ")</f>
        <v xml:space="preserve">  &lt;Genotype hgvs="NC_000022.11:g.[19963748=];[19963748=]" name="G158A"&gt; </v>
      </c>
    </row>
    <row r="78" spans="1:3" x14ac:dyDescent="0.25">
      <c r="A78" s="6" t="s">
        <v>46</v>
      </c>
      <c r="B78" s="27" t="s">
        <v>217</v>
      </c>
      <c r="C78" t="s">
        <v>13</v>
      </c>
    </row>
    <row r="79" spans="1:3" x14ac:dyDescent="0.25">
      <c r="A79" s="6" t="s">
        <v>42</v>
      </c>
      <c r="B79" s="27">
        <v>25.7</v>
      </c>
      <c r="C79" t="s">
        <v>667</v>
      </c>
    </row>
    <row r="80" spans="1:3" x14ac:dyDescent="0.25">
      <c r="A80" s="5"/>
    </row>
    <row r="81" spans="1:3" x14ac:dyDescent="0.25">
      <c r="A81" s="6"/>
      <c r="C81" t="str">
        <f>CONCATENATE("    ",B77)</f>
        <v xml:space="preserve">    Your COMT gene has no variants. A normal gene is referred to as a "wild-type" gene.</v>
      </c>
    </row>
    <row r="82" spans="1:3" x14ac:dyDescent="0.25">
      <c r="A82" s="6"/>
    </row>
    <row r="83" spans="1:3" x14ac:dyDescent="0.25">
      <c r="A83" s="6"/>
      <c r="C83" t="s">
        <v>668</v>
      </c>
    </row>
    <row r="84" spans="1:3" x14ac:dyDescent="0.25">
      <c r="A84" s="6"/>
    </row>
    <row r="85" spans="1:3" x14ac:dyDescent="0.25">
      <c r="A85" s="6"/>
      <c r="C85" t="str">
        <f>CONCATENATE("    ",B78)</f>
        <v xml:space="preserve">    Your variant is not associated with any loss of function.</v>
      </c>
    </row>
    <row r="86" spans="1:3" x14ac:dyDescent="0.25">
      <c r="A86" s="5"/>
    </row>
    <row r="87" spans="1:3" x14ac:dyDescent="0.25">
      <c r="A87" s="5"/>
      <c r="C87" t="s">
        <v>669</v>
      </c>
    </row>
    <row r="88" spans="1:3" x14ac:dyDescent="0.25">
      <c r="A88" s="5"/>
    </row>
    <row r="89" spans="1:3" x14ac:dyDescent="0.25">
      <c r="A89" s="5"/>
      <c r="C89" t="str">
        <f>CONCATENATE( "    &lt;piechart percentage=",B79," /&gt;")</f>
        <v xml:space="preserve">    &lt;piechart percentage=25.7 /&gt;</v>
      </c>
    </row>
    <row r="90" spans="1:3" x14ac:dyDescent="0.25">
      <c r="A90" s="5"/>
      <c r="C90" t="str">
        <f>"  &lt;/Genotype&gt;"</f>
        <v xml:space="preserve">  &lt;/Genotype&gt;</v>
      </c>
    </row>
    <row r="91" spans="1:3" x14ac:dyDescent="0.25">
      <c r="A91" s="5"/>
      <c r="C91" t="str">
        <f>C23</f>
        <v>&lt;# C62T #&gt;</v>
      </c>
    </row>
    <row r="92" spans="1:3" x14ac:dyDescent="0.25">
      <c r="A92" s="5" t="s">
        <v>35</v>
      </c>
      <c r="B92" s="1" t="s">
        <v>178</v>
      </c>
      <c r="C92" t="str">
        <f>CONCATENATE("  &lt;Genotype hgvs=",CHAR(34),B92,B93,";",B94,CHAR(34)," name=",CHAR(34),B25,CHAR(34),"&gt; ")</f>
        <v xml:space="preserve">  &lt;Genotype hgvs="NC_000022.11:g.[19962712C&gt;T];[19962712=]" name="C62T"&gt; </v>
      </c>
    </row>
    <row r="93" spans="1:3" x14ac:dyDescent="0.25">
      <c r="A93" s="5" t="s">
        <v>36</v>
      </c>
      <c r="B93" s="27" t="s">
        <v>181</v>
      </c>
    </row>
    <row r="94" spans="1:3" x14ac:dyDescent="0.25">
      <c r="A94" s="5" t="s">
        <v>27</v>
      </c>
      <c r="B94" s="27" t="s">
        <v>182</v>
      </c>
      <c r="C94" t="s">
        <v>667</v>
      </c>
    </row>
    <row r="95" spans="1:3" x14ac:dyDescent="0.25">
      <c r="A95" s="5" t="s">
        <v>40</v>
      </c>
      <c r="B95" s="27" t="str">
        <f>CONCATENATE("People with this variant have one copy of the ",B28," variant. This substitution of a single nucleotide is known as a missense mutation.")</f>
        <v>People with this variant have one copy of the [C62T](https://www.ncbi.nlm.nih.gov/pubmed/26891941) variant. This substitution of a single nucleotide is known as a missense mutation.</v>
      </c>
      <c r="C95" t="s">
        <v>13</v>
      </c>
    </row>
    <row r="96" spans="1:3" x14ac:dyDescent="0.25">
      <c r="A96" s="6" t="s">
        <v>41</v>
      </c>
      <c r="B96" s="27" t="s">
        <v>191</v>
      </c>
      <c r="C96" t="str">
        <f>CONCATENATE("    ",B95)</f>
        <v xml:space="preserve">    People with this variant have one copy of the [C62T](https://www.ncbi.nlm.nih.gov/pubmed/26891941) variant. This substitution of a single nucleotide is known as a missense mutation.</v>
      </c>
    </row>
    <row r="97" spans="1:3" x14ac:dyDescent="0.25">
      <c r="A97" s="6" t="s">
        <v>42</v>
      </c>
      <c r="B97" s="27">
        <v>49.8</v>
      </c>
    </row>
    <row r="98" spans="1:3" x14ac:dyDescent="0.25">
      <c r="A98" s="5"/>
      <c r="C98" t="s">
        <v>668</v>
      </c>
    </row>
    <row r="99" spans="1:3" x14ac:dyDescent="0.25">
      <c r="A99" s="6"/>
    </row>
    <row r="100" spans="1:3" x14ac:dyDescent="0.25">
      <c r="A100" s="6"/>
      <c r="C100" t="str">
        <f>CONCATENATE("    ",B96)</f>
        <v xml:space="preserve">    You are in the Moderate Loss of Function category. See below for more information.</v>
      </c>
    </row>
    <row r="101" spans="1:3" x14ac:dyDescent="0.25">
      <c r="A101" s="6"/>
    </row>
    <row r="102" spans="1:3" x14ac:dyDescent="0.25">
      <c r="A102" s="6"/>
      <c r="C102" t="s">
        <v>669</v>
      </c>
    </row>
    <row r="103" spans="1:3" x14ac:dyDescent="0.25">
      <c r="A103" s="5"/>
    </row>
    <row r="104" spans="1:3" x14ac:dyDescent="0.25">
      <c r="A104" s="5"/>
      <c r="C104" t="str">
        <f>CONCATENATE( "    &lt;piechart percentage=",B97," /&gt;")</f>
        <v xml:space="preserve">    &lt;piechart percentage=49.8 /&gt;</v>
      </c>
    </row>
    <row r="105" spans="1:3" x14ac:dyDescent="0.25">
      <c r="A105" s="5"/>
      <c r="C105" t="str">
        <f>"  &lt;/Genotype&gt;"</f>
        <v xml:space="preserve">  &lt;/Genotype&gt;</v>
      </c>
    </row>
    <row r="106" spans="1:3" x14ac:dyDescent="0.25">
      <c r="A106" s="5" t="s">
        <v>43</v>
      </c>
      <c r="B106" s="27" t="str">
        <f>CONCATENATE("People with this variant have two copies of the ",B28," variant. This substitution of a single nucleotide is known as a missense mutation.")</f>
        <v>People with this variant have two copies of the [C62T](https://www.ncbi.nlm.nih.gov/pubmed/26891941) variant. This substitution of a single nucleotide is known as a missense mutation.</v>
      </c>
      <c r="C106" t="str">
        <f>CONCATENATE("  &lt;Genotype hgvs=",CHAR(34),B92,B93,";",B93,CHAR(34)," name=",CHAR(34),B25,CHAR(34),"&gt; ")</f>
        <v xml:space="preserve">  &lt;Genotype hgvs="NC_000022.11:g.[19962712C&gt;T];[19962712C&gt;T]" name="C62T"&gt; </v>
      </c>
    </row>
    <row r="107" spans="1:3" x14ac:dyDescent="0.25">
      <c r="A107" s="6" t="s">
        <v>44</v>
      </c>
      <c r="B107" s="27" t="s">
        <v>192</v>
      </c>
      <c r="C107" t="s">
        <v>13</v>
      </c>
    </row>
    <row r="108" spans="1:3" x14ac:dyDescent="0.25">
      <c r="A108" s="6" t="s">
        <v>42</v>
      </c>
      <c r="B108" s="27">
        <v>24.7</v>
      </c>
      <c r="C108" t="s">
        <v>667</v>
      </c>
    </row>
    <row r="109" spans="1:3" x14ac:dyDescent="0.25">
      <c r="A109" s="6"/>
    </row>
    <row r="110" spans="1:3" x14ac:dyDescent="0.25">
      <c r="A110" s="5"/>
      <c r="C110" t="str">
        <f>CONCATENATE("    ",B106)</f>
        <v xml:space="preserve">    People with this variant have two copies of the [C62T](https://www.ncbi.nlm.nih.gov/pubmed/26891941) variant. This substitution of a single nucleotide is known as a missense mutation.</v>
      </c>
    </row>
    <row r="111" spans="1:3" x14ac:dyDescent="0.25">
      <c r="A111" s="6"/>
    </row>
    <row r="112" spans="1:3" x14ac:dyDescent="0.25">
      <c r="A112" s="6"/>
      <c r="C112" t="s">
        <v>668</v>
      </c>
    </row>
    <row r="113" spans="1:3" x14ac:dyDescent="0.25">
      <c r="A113" s="6"/>
    </row>
    <row r="114" spans="1:3" x14ac:dyDescent="0.25">
      <c r="A114" s="6"/>
      <c r="C114" t="str">
        <f>CONCATENATE("    ",B107)</f>
        <v xml:space="preserve">    You are in the Severe Loss of Function category. See below for more information.</v>
      </c>
    </row>
    <row r="115" spans="1:3" x14ac:dyDescent="0.25">
      <c r="A115" s="6"/>
    </row>
    <row r="116" spans="1:3" x14ac:dyDescent="0.25">
      <c r="A116" s="5"/>
      <c r="C116" t="s">
        <v>669</v>
      </c>
    </row>
    <row r="117" spans="1:3" x14ac:dyDescent="0.25">
      <c r="A117" s="5"/>
    </row>
    <row r="118" spans="1:3" x14ac:dyDescent="0.25">
      <c r="A118" s="5"/>
      <c r="C118" t="str">
        <f>CONCATENATE( "    &lt;piechart percentage=",B108," /&gt;")</f>
        <v xml:space="preserve">    &lt;piechart percentage=24.7 /&gt;</v>
      </c>
    </row>
    <row r="119" spans="1:3" x14ac:dyDescent="0.25">
      <c r="A119" s="5"/>
      <c r="C119" t="str">
        <f>"  &lt;/Genotype&gt;"</f>
        <v xml:space="preserve">  &lt;/Genotype&gt;</v>
      </c>
    </row>
    <row r="120" spans="1:3" x14ac:dyDescent="0.25">
      <c r="A120" s="5" t="s">
        <v>45</v>
      </c>
      <c r="B120" s="27" t="str">
        <f>CONCATENATE("Your ",B11," gene has no variants. A normal gene is referred to as a ",CHAR(34),"wild-type",CHAR(34)," gene.")</f>
        <v>Your COMT gene has no variants. A normal gene is referred to as a "wild-type" gene.</v>
      </c>
      <c r="C120" t="str">
        <f>CONCATENATE("  &lt;Genotype hgvs=",CHAR(34),B92,B94,";",B94,CHAR(34)," name=",CHAR(34),B25,CHAR(34),"&gt; ")</f>
        <v xml:space="preserve">  &lt;Genotype hgvs="NC_000022.11:g.[19962712=];[19962712=]" name="C62T"&gt; </v>
      </c>
    </row>
    <row r="121" spans="1:3" x14ac:dyDescent="0.25">
      <c r="A121" s="6" t="s">
        <v>46</v>
      </c>
      <c r="B121" s="27" t="s">
        <v>217</v>
      </c>
      <c r="C121" t="s">
        <v>13</v>
      </c>
    </row>
    <row r="122" spans="1:3" x14ac:dyDescent="0.25">
      <c r="A122" s="6" t="s">
        <v>42</v>
      </c>
      <c r="B122" s="27">
        <v>25.5</v>
      </c>
      <c r="C122" t="s">
        <v>667</v>
      </c>
    </row>
    <row r="123" spans="1:3" x14ac:dyDescent="0.25">
      <c r="A123" s="5"/>
    </row>
    <row r="124" spans="1:3" x14ac:dyDescent="0.25">
      <c r="A124" s="6"/>
      <c r="C124" t="str">
        <f>CONCATENATE("    ",B120)</f>
        <v xml:space="preserve">    Your COMT gene has no variants. A normal gene is referred to as a "wild-type" gene.</v>
      </c>
    </row>
    <row r="125" spans="1:3" x14ac:dyDescent="0.25">
      <c r="A125" s="6"/>
    </row>
    <row r="126" spans="1:3" x14ac:dyDescent="0.25">
      <c r="A126" s="6"/>
      <c r="C126" t="s">
        <v>668</v>
      </c>
    </row>
    <row r="127" spans="1:3" x14ac:dyDescent="0.25">
      <c r="A127" s="6"/>
    </row>
    <row r="128" spans="1:3" x14ac:dyDescent="0.25">
      <c r="A128" s="6"/>
      <c r="C128" t="str">
        <f>CONCATENATE("    ",B121)</f>
        <v xml:space="preserve">    Your variant is not associated with any loss of function.</v>
      </c>
    </row>
    <row r="129" spans="1:3" x14ac:dyDescent="0.25">
      <c r="A129" s="5"/>
    </row>
    <row r="130" spans="1:3" x14ac:dyDescent="0.25">
      <c r="A130" s="5"/>
      <c r="C130" t="s">
        <v>669</v>
      </c>
    </row>
    <row r="131" spans="1:3" x14ac:dyDescent="0.25">
      <c r="A131" s="5"/>
    </row>
    <row r="132" spans="1:3" x14ac:dyDescent="0.25">
      <c r="A132" s="5"/>
      <c r="C132" t="str">
        <f>CONCATENATE( "    &lt;piechart percentage=",B122," /&gt;")</f>
        <v xml:space="preserve">    &lt;piechart percentage=25.5 /&gt;</v>
      </c>
    </row>
    <row r="133" spans="1:3" x14ac:dyDescent="0.25">
      <c r="A133" s="5"/>
      <c r="C133" t="str">
        <f>"  &lt;/Genotype&gt;"</f>
        <v xml:space="preserve">  &lt;/Genotype&gt;</v>
      </c>
    </row>
    <row r="134" spans="1:3" x14ac:dyDescent="0.25">
      <c r="A134" s="5"/>
      <c r="C134" t="str">
        <f>C29</f>
        <v>&lt;# T19943884C #&gt;</v>
      </c>
    </row>
    <row r="135" spans="1:3" x14ac:dyDescent="0.25">
      <c r="A135" s="5" t="s">
        <v>35</v>
      </c>
      <c r="B135" s="1" t="s">
        <v>123</v>
      </c>
      <c r="C135" t="str">
        <f>CONCATENATE("  &lt;Genotype hgvs=",CHAR(34),B135,B136,";",B137,CHAR(34)," name=",CHAR(34),B31,CHAR(34),"&gt; ")</f>
        <v xml:space="preserve">  &lt;Genotype hgvs="NC_000002.12:g.[233945906G&gt;C];[233945906=]" name="T19943884C"&gt; </v>
      </c>
    </row>
    <row r="136" spans="1:3" x14ac:dyDescent="0.25">
      <c r="A136" s="5" t="s">
        <v>36</v>
      </c>
      <c r="B136" s="27" t="s">
        <v>136</v>
      </c>
    </row>
    <row r="137" spans="1:3" x14ac:dyDescent="0.25">
      <c r="A137" s="5" t="s">
        <v>27</v>
      </c>
      <c r="B137" s="27" t="s">
        <v>137</v>
      </c>
      <c r="C137" t="s">
        <v>667</v>
      </c>
    </row>
    <row r="138" spans="1:3" x14ac:dyDescent="0.25">
      <c r="A138" s="5" t="s">
        <v>40</v>
      </c>
      <c r="B138" s="27" t="str">
        <f>CONCATENATE("People with this variant have one copy of the ",B31," variant. This substitution of a single nucleotide is known as a missense mutation.")</f>
        <v>People with this variant have one copy of the T19943884C variant. This substitution of a single nucleotide is known as a missense mutation.</v>
      </c>
      <c r="C138" t="s">
        <v>13</v>
      </c>
    </row>
    <row r="139" spans="1:3" x14ac:dyDescent="0.25">
      <c r="A139" s="6" t="s">
        <v>41</v>
      </c>
      <c r="B139" s="27" t="s">
        <v>191</v>
      </c>
      <c r="C139" t="str">
        <f>CONCATENATE("    ",B138)</f>
        <v xml:space="preserve">    People with this variant have one copy of the T19943884C variant. This substitution of a single nucleotide is known as a missense mutation.</v>
      </c>
    </row>
    <row r="140" spans="1:3" x14ac:dyDescent="0.25">
      <c r="A140" s="6" t="s">
        <v>42</v>
      </c>
      <c r="B140" s="27">
        <v>48.1</v>
      </c>
    </row>
    <row r="141" spans="1:3" x14ac:dyDescent="0.25">
      <c r="A141" s="5"/>
      <c r="C141" t="s">
        <v>668</v>
      </c>
    </row>
    <row r="142" spans="1:3" x14ac:dyDescent="0.25">
      <c r="A142" s="6"/>
    </row>
    <row r="143" spans="1:3" x14ac:dyDescent="0.25">
      <c r="A143" s="6"/>
      <c r="C143" t="str">
        <f>CONCATENATE("    ",B139)</f>
        <v xml:space="preserve">    You are in the Moderate Loss of Function category. See below for more information.</v>
      </c>
    </row>
    <row r="144" spans="1:3" x14ac:dyDescent="0.25">
      <c r="A144" s="6"/>
    </row>
    <row r="145" spans="1:3" x14ac:dyDescent="0.25">
      <c r="A145" s="6"/>
      <c r="C145" t="s">
        <v>669</v>
      </c>
    </row>
    <row r="146" spans="1:3" x14ac:dyDescent="0.25">
      <c r="A146" s="5"/>
    </row>
    <row r="147" spans="1:3" x14ac:dyDescent="0.25">
      <c r="A147" s="5"/>
      <c r="C147" t="str">
        <f>CONCATENATE( "    &lt;piechart percentage=",B140," /&gt;")</f>
        <v xml:space="preserve">    &lt;piechart percentage=48.1 /&gt;</v>
      </c>
    </row>
    <row r="148" spans="1:3" x14ac:dyDescent="0.25">
      <c r="A148" s="5"/>
      <c r="C148" t="str">
        <f>"  &lt;/Genotype&gt;"</f>
        <v xml:space="preserve">  &lt;/Genotype&gt;</v>
      </c>
    </row>
    <row r="149" spans="1:3" x14ac:dyDescent="0.25">
      <c r="A149" s="5" t="s">
        <v>43</v>
      </c>
      <c r="B149" s="27" t="str">
        <f>CONCATENATE("People with this variant have two copies of the ",B31," variant. This substitution of a single nucleotide is known as a missense mutation.")</f>
        <v>People with this variant have two copies of the T19943884C variant. This substitution of a single nucleotide is known as a missense mutation.</v>
      </c>
      <c r="C149" t="str">
        <f>CONCATENATE("  &lt;Genotype hgvs=",CHAR(34),B135,B136,";",B136,CHAR(34)," name=",CHAR(34),B31,CHAR(34),"&gt; ")</f>
        <v xml:space="preserve">  &lt;Genotype hgvs="NC_000002.12:g.[233945906G&gt;C];[233945906G&gt;C]" name="T19943884C"&gt; </v>
      </c>
    </row>
    <row r="150" spans="1:3" x14ac:dyDescent="0.25">
      <c r="A150" s="6" t="s">
        <v>44</v>
      </c>
      <c r="B150" s="27" t="s">
        <v>192</v>
      </c>
      <c r="C150" t="s">
        <v>13</v>
      </c>
    </row>
    <row r="151" spans="1:3" x14ac:dyDescent="0.25">
      <c r="A151" s="6" t="s">
        <v>42</v>
      </c>
      <c r="B151" s="27">
        <v>28.3</v>
      </c>
      <c r="C151" t="s">
        <v>667</v>
      </c>
    </row>
    <row r="152" spans="1:3" x14ac:dyDescent="0.25">
      <c r="A152" s="6"/>
    </row>
    <row r="153" spans="1:3" x14ac:dyDescent="0.25">
      <c r="A153" s="5"/>
      <c r="C153" t="str">
        <f>CONCATENATE("    ",B149)</f>
        <v xml:space="preserve">    People with this variant have two copies of the T19943884C variant. This substitution of a single nucleotide is known as a missense mutation.</v>
      </c>
    </row>
    <row r="154" spans="1:3" x14ac:dyDescent="0.25">
      <c r="A154" s="6"/>
    </row>
    <row r="155" spans="1:3" x14ac:dyDescent="0.25">
      <c r="A155" s="6"/>
      <c r="C155" t="s">
        <v>668</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669</v>
      </c>
    </row>
    <row r="160" spans="1:3" x14ac:dyDescent="0.25">
      <c r="A160" s="5"/>
    </row>
    <row r="161" spans="1:3" x14ac:dyDescent="0.25">
      <c r="A161" s="5"/>
      <c r="C161" t="str">
        <f>CONCATENATE( "    &lt;piechart percentage=",B151," /&gt;")</f>
        <v xml:space="preserve">    &lt;piechart percentage=28.3 /&gt;</v>
      </c>
    </row>
    <row r="162" spans="1:3" x14ac:dyDescent="0.25">
      <c r="A162" s="5"/>
      <c r="C162" t="str">
        <f>"  &lt;/Genotype&gt;"</f>
        <v xml:space="preserve">  &lt;/Genotype&gt;</v>
      </c>
    </row>
    <row r="163" spans="1:3" x14ac:dyDescent="0.25">
      <c r="A163" s="5" t="s">
        <v>45</v>
      </c>
      <c r="B163" s="27" t="str">
        <f>CONCATENATE("Your ",B11," gene has no variants. A normal gene is referred to as a ",CHAR(34),"wild-type",CHAR(34)," gene.")</f>
        <v>Your COMT gene has no variants. A normal gene is referred to as a "wild-type" gene.</v>
      </c>
      <c r="C163" t="str">
        <f>CONCATENATE("  &lt;Genotype hgvs=",CHAR(34),B135,B137,";",B137,CHAR(34)," name=",CHAR(34),B31,CHAR(34),"&gt; ")</f>
        <v xml:space="preserve">  &lt;Genotype hgvs="NC_000002.12:g.[233945906=];[233945906=]" name="T19943884C"&gt; </v>
      </c>
    </row>
    <row r="164" spans="1:3" x14ac:dyDescent="0.25">
      <c r="A164" s="6" t="s">
        <v>46</v>
      </c>
      <c r="B164" s="27" t="s">
        <v>217</v>
      </c>
      <c r="C164" t="s">
        <v>13</v>
      </c>
    </row>
    <row r="165" spans="1:3" x14ac:dyDescent="0.25">
      <c r="A165" s="6" t="s">
        <v>42</v>
      </c>
      <c r="B165" s="27">
        <v>23.6</v>
      </c>
      <c r="C165" t="s">
        <v>667</v>
      </c>
    </row>
    <row r="166" spans="1:3" x14ac:dyDescent="0.25">
      <c r="A166" s="5"/>
    </row>
    <row r="167" spans="1:3" x14ac:dyDescent="0.25">
      <c r="A167" s="6"/>
      <c r="C167" t="str">
        <f>CONCATENATE("    ",B163)</f>
        <v xml:space="preserve">    Your COMT gene has no variants. A normal gene is referred to as a "wild-type" gene.</v>
      </c>
    </row>
    <row r="168" spans="1:3" x14ac:dyDescent="0.25">
      <c r="A168" s="6"/>
    </row>
    <row r="169" spans="1:3" x14ac:dyDescent="0.25">
      <c r="A169" s="6"/>
      <c r="C169" t="s">
        <v>668</v>
      </c>
    </row>
    <row r="170" spans="1:3" x14ac:dyDescent="0.25">
      <c r="A170" s="6"/>
    </row>
    <row r="171" spans="1:3" x14ac:dyDescent="0.25">
      <c r="A171" s="6"/>
      <c r="C171" t="str">
        <f>CONCATENATE("    ",B164)</f>
        <v xml:space="preserve">    Your variant is not associated with any loss of function.</v>
      </c>
    </row>
    <row r="172" spans="1:3" x14ac:dyDescent="0.25">
      <c r="A172" s="5"/>
    </row>
    <row r="173" spans="1:3" x14ac:dyDescent="0.25">
      <c r="A173" s="5"/>
      <c r="C173" t="s">
        <v>669</v>
      </c>
    </row>
    <row r="174" spans="1:3" x14ac:dyDescent="0.25">
      <c r="A174" s="5"/>
    </row>
    <row r="175" spans="1:3" x14ac:dyDescent="0.25">
      <c r="A175" s="5"/>
      <c r="C175" t="str">
        <f>CONCATENATE( "    &lt;piechart percentage=",B165," /&gt;")</f>
        <v xml:space="preserve">    &lt;piechart percentage=23.6 /&gt;</v>
      </c>
    </row>
    <row r="176" spans="1:3" x14ac:dyDescent="0.25">
      <c r="A176" s="5"/>
      <c r="C176" t="str">
        <f>"  &lt;/Genotype&gt;"</f>
        <v xml:space="preserve">  &lt;/Genotype&gt;</v>
      </c>
    </row>
    <row r="177" spans="1:3" x14ac:dyDescent="0.25">
      <c r="A177" s="5"/>
      <c r="C177" t="str">
        <f>C35</f>
        <v>&lt;# T19960814C #&gt;</v>
      </c>
    </row>
    <row r="178" spans="1:3" x14ac:dyDescent="0.25">
      <c r="A178" s="5" t="s">
        <v>35</v>
      </c>
      <c r="B178" s="1" t="s">
        <v>123</v>
      </c>
      <c r="C178" t="str">
        <f>CONCATENATE("  &lt;Genotype hgvs=",CHAR(34),B178,B179,";",B180,CHAR(34)," name=",CHAR(34),B37,CHAR(34),"&gt; ")</f>
        <v xml:space="preserve">  &lt;Genotype hgvs="NC_000002.12:g.[233916448T&gt;C];[233916448=]" name="T19960814C"&gt; </v>
      </c>
    </row>
    <row r="179" spans="1:3" x14ac:dyDescent="0.25">
      <c r="A179" s="5" t="s">
        <v>36</v>
      </c>
      <c r="B179" s="27" t="s">
        <v>138</v>
      </c>
    </row>
    <row r="180" spans="1:3" x14ac:dyDescent="0.25">
      <c r="A180" s="5" t="s">
        <v>27</v>
      </c>
      <c r="B180" s="27" t="s">
        <v>139</v>
      </c>
      <c r="C180" t="s">
        <v>667</v>
      </c>
    </row>
    <row r="181" spans="1:3" x14ac:dyDescent="0.25">
      <c r="A181" s="5" t="s">
        <v>40</v>
      </c>
      <c r="B181" s="27" t="str">
        <f>CONCATENATE("People with this variant have one copy of the ",B40," variant. This substitution of a single nucleotide is known as a missense mutation.")</f>
        <v>People with this variant have one copy of the [T19960814C](https://www.ncbi.nlm.nih.gov/pubmed/19772600) variant. This substitution of a single nucleotide is known as a missense mutation.</v>
      </c>
      <c r="C181" t="s">
        <v>13</v>
      </c>
    </row>
    <row r="182" spans="1:3" x14ac:dyDescent="0.25">
      <c r="A182" s="6" t="s">
        <v>41</v>
      </c>
      <c r="B182" s="27" t="s">
        <v>192</v>
      </c>
      <c r="C182" t="str">
        <f>CONCATENATE("    ",B181)</f>
        <v xml:space="preserve">    People with this variant have one copy of the [T19960814C](https://www.ncbi.nlm.nih.gov/pubmed/19772600) variant. This substitution of a single nucleotide is known as a missense mutation.</v>
      </c>
    </row>
    <row r="183" spans="1:3" x14ac:dyDescent="0.25">
      <c r="A183" s="6" t="s">
        <v>42</v>
      </c>
      <c r="B183" s="27">
        <v>40.9</v>
      </c>
    </row>
    <row r="184" spans="1:3" x14ac:dyDescent="0.25">
      <c r="A184" s="5"/>
      <c r="C184" t="s">
        <v>668</v>
      </c>
    </row>
    <row r="185" spans="1:3" x14ac:dyDescent="0.25">
      <c r="A185" s="6"/>
    </row>
    <row r="186" spans="1:3" x14ac:dyDescent="0.25">
      <c r="A186" s="6"/>
      <c r="C186" t="str">
        <f>CONCATENATE("    ",B182)</f>
        <v xml:space="preserve">    You are in the Severe Loss of Function category. See below for more information.</v>
      </c>
    </row>
    <row r="187" spans="1:3" x14ac:dyDescent="0.25">
      <c r="A187" s="6"/>
    </row>
    <row r="188" spans="1:3" x14ac:dyDescent="0.25">
      <c r="A188" s="6"/>
      <c r="C188" t="s">
        <v>669</v>
      </c>
    </row>
    <row r="189" spans="1:3" x14ac:dyDescent="0.25">
      <c r="A189" s="5"/>
    </row>
    <row r="190" spans="1:3" x14ac:dyDescent="0.25">
      <c r="A190" s="5"/>
      <c r="C190" t="str">
        <f>CONCATENATE( "    &lt;piechart percentage=",B183," /&gt;")</f>
        <v xml:space="preserve">    &lt;piechart percentage=40.9 /&gt;</v>
      </c>
    </row>
    <row r="191" spans="1:3" x14ac:dyDescent="0.25">
      <c r="A191" s="5"/>
      <c r="C191" t="str">
        <f>"  &lt;/Genotype&gt;"</f>
        <v xml:space="preserve">  &lt;/Genotype&gt;</v>
      </c>
    </row>
    <row r="192" spans="1:3" x14ac:dyDescent="0.25">
      <c r="A192" s="5" t="s">
        <v>43</v>
      </c>
      <c r="B192" s="27" t="str">
        <f>CONCATENATE("People with this variant have two copies of the ",B40," variant. This substitution of a single nucleotide is known as a missense mutation.")</f>
        <v>People with this variant have two copies of the [T19960814C](https://www.ncbi.nlm.nih.gov/pubmed/19772600) variant. This substitution of a single nucleotide is known as a missense mutation.</v>
      </c>
      <c r="C192" t="str">
        <f>CONCATENATE("  &lt;Genotype hgvs=",CHAR(34),B178,B179,";",B179,CHAR(34)," name=",CHAR(34),B37,CHAR(34),"&gt; ")</f>
        <v xml:space="preserve">  &lt;Genotype hgvs="NC_000002.12:g.[233916448T&gt;C];[233916448T&gt;C]" name="T19960814C"&gt; </v>
      </c>
    </row>
    <row r="193" spans="1:3" x14ac:dyDescent="0.25">
      <c r="A193" s="6" t="s">
        <v>44</v>
      </c>
      <c r="B193" s="27" t="s">
        <v>192</v>
      </c>
      <c r="C193" t="s">
        <v>13</v>
      </c>
    </row>
    <row r="194" spans="1:3" x14ac:dyDescent="0.25">
      <c r="A194" s="6" t="s">
        <v>42</v>
      </c>
      <c r="B194" s="27">
        <v>18.5</v>
      </c>
      <c r="C194" t="s">
        <v>667</v>
      </c>
    </row>
    <row r="195" spans="1:3" x14ac:dyDescent="0.25">
      <c r="A195" s="6"/>
    </row>
    <row r="196" spans="1:3" x14ac:dyDescent="0.25">
      <c r="A196" s="5"/>
      <c r="C196" t="str">
        <f>CONCATENATE("    ",B192)</f>
        <v xml:space="preserve">    People with this variant have two copies of the [T19960814C](https://www.ncbi.nlm.nih.gov/pubmed/19772600) variant. This substitution of a single nucleotide is known as a missense mutation.</v>
      </c>
    </row>
    <row r="197" spans="1:3" x14ac:dyDescent="0.25">
      <c r="A197" s="6"/>
    </row>
    <row r="198" spans="1:3" x14ac:dyDescent="0.25">
      <c r="A198" s="6"/>
      <c r="C198" t="s">
        <v>668</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669</v>
      </c>
    </row>
    <row r="203" spans="1:3" x14ac:dyDescent="0.25">
      <c r="A203" s="5"/>
    </row>
    <row r="204" spans="1:3" x14ac:dyDescent="0.25">
      <c r="A204" s="5"/>
      <c r="C204" t="str">
        <f>CONCATENATE( "    &lt;piechart percentage=",B194," /&gt;")</f>
        <v xml:space="preserve">    &lt;piechart percentage=18.5 /&gt;</v>
      </c>
    </row>
    <row r="205" spans="1:3" x14ac:dyDescent="0.25">
      <c r="A205" s="5"/>
      <c r="C205" t="str">
        <f>"  &lt;/Genotype&gt;"</f>
        <v xml:space="preserve">  &lt;/Genotype&gt;</v>
      </c>
    </row>
    <row r="206" spans="1:3" x14ac:dyDescent="0.25">
      <c r="A206" s="5" t="s">
        <v>45</v>
      </c>
      <c r="B206" s="27" t="str">
        <f>CONCATENATE("Your ",B11," gene has no variants. A normal gene is referred to as a ",CHAR(34),"wild-type",CHAR(34)," gene.")</f>
        <v>Your COMT gene has no variants. A normal gene is referred to as a "wild-type" gene.</v>
      </c>
      <c r="C206" t="str">
        <f>CONCATENATE("  &lt;Genotype hgvs=",CHAR(34),B178,B180,";",B180,CHAR(34)," name=",CHAR(34),B37,CHAR(34),"&gt; ")</f>
        <v xml:space="preserve">  &lt;Genotype hgvs="NC_000002.12:g.[233916448=];[233916448=]" name="T19960814C"&gt; </v>
      </c>
    </row>
    <row r="207" spans="1:3" x14ac:dyDescent="0.25">
      <c r="A207" s="6" t="s">
        <v>46</v>
      </c>
      <c r="B207" s="27" t="s">
        <v>519</v>
      </c>
      <c r="C207" t="s">
        <v>13</v>
      </c>
    </row>
    <row r="208" spans="1:3" x14ac:dyDescent="0.25">
      <c r="A208" s="6" t="s">
        <v>42</v>
      </c>
      <c r="B208" s="27">
        <v>40.6</v>
      </c>
      <c r="C208" t="s">
        <v>667</v>
      </c>
    </row>
    <row r="209" spans="1:3" x14ac:dyDescent="0.25">
      <c r="A209" s="5"/>
    </row>
    <row r="210" spans="1:3" x14ac:dyDescent="0.25">
      <c r="A210" s="6"/>
      <c r="C210" t="str">
        <f>CONCATENATE("    ",B206)</f>
        <v xml:space="preserve">    Your COMT gene has no variants. A normal gene is referred to as a "wild-type" gene.</v>
      </c>
    </row>
    <row r="211" spans="1:3" x14ac:dyDescent="0.25">
      <c r="A211" s="6"/>
    </row>
    <row r="212" spans="1:3" x14ac:dyDescent="0.25">
      <c r="A212" s="6"/>
      <c r="C212" t="s">
        <v>668</v>
      </c>
    </row>
    <row r="213" spans="1:3" x14ac:dyDescent="0.25">
      <c r="A213" s="6"/>
    </row>
    <row r="214" spans="1:3" x14ac:dyDescent="0.25">
      <c r="A214" s="6"/>
      <c r="C214" t="str">
        <f>CONCATENATE("    ",B207)</f>
        <v xml:space="preserve">    Your variant has an increased risk of type 2 diabetes. See below for more information.</v>
      </c>
    </row>
    <row r="215" spans="1:3" x14ac:dyDescent="0.25">
      <c r="A215" s="5"/>
    </row>
    <row r="216" spans="1:3" x14ac:dyDescent="0.25">
      <c r="A216" s="5"/>
      <c r="C216" t="s">
        <v>669</v>
      </c>
    </row>
    <row r="217" spans="1:3" x14ac:dyDescent="0.25">
      <c r="A217" s="5"/>
    </row>
    <row r="218" spans="1:3" x14ac:dyDescent="0.25">
      <c r="A218" s="5"/>
      <c r="C218" t="str">
        <f>CONCATENATE( "    &lt;piechart percentage=",B208," /&gt;")</f>
        <v xml:space="preserve">    &lt;piechart percentage=40.6 /&gt;</v>
      </c>
    </row>
    <row r="219" spans="1:3" x14ac:dyDescent="0.25">
      <c r="A219" s="5"/>
      <c r="C219" t="str">
        <f>"  &lt;/Genotype&gt;"</f>
        <v xml:space="preserve">  &lt;/Genotype&gt;</v>
      </c>
    </row>
    <row r="220" spans="1:3" x14ac:dyDescent="0.25">
      <c r="A220" s="5"/>
      <c r="C220" t="str">
        <f>"  &lt;/Genotype&gt;"</f>
        <v xml:space="preserve">  &lt;/Genotype&gt;</v>
      </c>
    </row>
    <row r="221" spans="1:3" x14ac:dyDescent="0.25">
      <c r="A221" s="5"/>
      <c r="C221" t="str">
        <f>C41</f>
        <v>&lt;# T19950010G #&gt;</v>
      </c>
    </row>
    <row r="222" spans="1:3" x14ac:dyDescent="0.25">
      <c r="A222" s="5" t="s">
        <v>35</v>
      </c>
      <c r="B222" s="1" t="s">
        <v>123</v>
      </c>
      <c r="C222" t="str">
        <f>CONCATENATE("  &lt;Genotype hgvs=",CHAR(34),B222,B223,";",B224,CHAR(34)," name=",CHAR(34),B43,CHAR(34),"&gt; ")</f>
        <v xml:space="preserve">  &lt;Genotype hgvs="NC_000002.12:g.[233974736A&gt;G];[233974736=]" name="T19950010G"&gt; </v>
      </c>
    </row>
    <row r="223" spans="1:3" x14ac:dyDescent="0.25">
      <c r="A223" s="5" t="s">
        <v>36</v>
      </c>
      <c r="B223" s="29" t="s">
        <v>140</v>
      </c>
    </row>
    <row r="224" spans="1:3" x14ac:dyDescent="0.25">
      <c r="A224" s="5" t="s">
        <v>27</v>
      </c>
      <c r="B224" s="29" t="s">
        <v>141</v>
      </c>
      <c r="C224" t="s">
        <v>667</v>
      </c>
    </row>
    <row r="225" spans="1:3" x14ac:dyDescent="0.25">
      <c r="A225" s="5" t="s">
        <v>40</v>
      </c>
      <c r="B225" s="27" t="str">
        <f>CONCATENATE("People with this variant have one copy of the ",B46," variant. This substitution of a single nucleotide is known as a missense mutation.")</f>
        <v>People with this variant have one copy of the [T19950010G](https://www.ncbi.nlm.nih.gov/pubmed/19540336) variant. This substitution of a single nucleotide is known as a missense mutation.</v>
      </c>
      <c r="C225" t="s">
        <v>13</v>
      </c>
    </row>
    <row r="226" spans="1:3" x14ac:dyDescent="0.25">
      <c r="A226" s="6" t="s">
        <v>41</v>
      </c>
      <c r="B226" s="27" t="s">
        <v>191</v>
      </c>
      <c r="C226" t="str">
        <f>CONCATENATE("    ",B225)</f>
        <v xml:space="preserve">    People with this variant have one copy of the [T19950010G](https://www.ncbi.nlm.nih.gov/pubmed/19540336) variant. This substitution of a single nucleotide is known as a missense mutation.</v>
      </c>
    </row>
    <row r="227" spans="1:3" x14ac:dyDescent="0.25">
      <c r="A227" s="6" t="s">
        <v>42</v>
      </c>
      <c r="B227" s="27">
        <v>37.5</v>
      </c>
    </row>
    <row r="228" spans="1:3" x14ac:dyDescent="0.25">
      <c r="A228" s="5"/>
      <c r="C228" t="s">
        <v>668</v>
      </c>
    </row>
    <row r="229" spans="1:3" x14ac:dyDescent="0.25">
      <c r="A229" s="6"/>
    </row>
    <row r="230" spans="1:3" x14ac:dyDescent="0.25">
      <c r="A230" s="6"/>
      <c r="C230" t="str">
        <f>CONCATENATE("    ",B226)</f>
        <v xml:space="preserve">    You are in the Moderate Loss of Function category. See below for more information.</v>
      </c>
    </row>
    <row r="231" spans="1:3" x14ac:dyDescent="0.25">
      <c r="A231" s="6"/>
    </row>
    <row r="232" spans="1:3" x14ac:dyDescent="0.25">
      <c r="A232" s="6"/>
      <c r="C232" t="s">
        <v>669</v>
      </c>
    </row>
    <row r="233" spans="1:3" x14ac:dyDescent="0.25">
      <c r="A233" s="5"/>
    </row>
    <row r="234" spans="1:3" x14ac:dyDescent="0.25">
      <c r="A234" s="5"/>
      <c r="C234" t="str">
        <f>CONCATENATE( "    &lt;piechart percentage=",B227," /&gt;")</f>
        <v xml:space="preserve">    &lt;piechart percentage=37.5 /&gt;</v>
      </c>
    </row>
    <row r="235" spans="1:3" x14ac:dyDescent="0.25">
      <c r="A235" s="5"/>
      <c r="C235" t="str">
        <f>"  &lt;/Genotype&gt;"</f>
        <v xml:space="preserve">  &lt;/Genotype&gt;</v>
      </c>
    </row>
    <row r="236" spans="1:3" x14ac:dyDescent="0.25">
      <c r="A236" s="5" t="s">
        <v>43</v>
      </c>
      <c r="B236" s="27" t="str">
        <f>CONCATENATE("People with this variant have two copies of the ",B46," variant. This substitution of a single nucleotide is known as a missense mutation.")</f>
        <v>People with this variant have two copies of the [T19950010G](https://www.ncbi.nlm.nih.gov/pubmed/19540336) variant. This substitution of a single nucleotide is known as a missense mutation.</v>
      </c>
      <c r="C236" t="str">
        <f>CONCATENATE("  &lt;Genotype hgvs=",CHAR(34),B222,B223,";",B223,CHAR(34)," name=",CHAR(34),B43,CHAR(34),"&gt; ")</f>
        <v xml:space="preserve">  &lt;Genotype hgvs="NC_000002.12:g.[233974736A&gt;G];[233974736A&gt;G]" name="T19950010G"&gt; </v>
      </c>
    </row>
    <row r="237" spans="1:3" x14ac:dyDescent="0.25">
      <c r="A237" s="6" t="s">
        <v>44</v>
      </c>
      <c r="B237" s="27" t="s">
        <v>192</v>
      </c>
      <c r="C237" t="s">
        <v>13</v>
      </c>
    </row>
    <row r="238" spans="1:3" x14ac:dyDescent="0.25">
      <c r="A238" s="6" t="s">
        <v>42</v>
      </c>
      <c r="B238" s="27">
        <v>15.6</v>
      </c>
      <c r="C238" t="s">
        <v>667</v>
      </c>
    </row>
    <row r="239" spans="1:3" x14ac:dyDescent="0.25">
      <c r="A239" s="6"/>
    </row>
    <row r="240" spans="1:3" x14ac:dyDescent="0.25">
      <c r="A240" s="5"/>
      <c r="C240" t="str">
        <f>CONCATENATE("    ",B236)</f>
        <v xml:space="preserve">    People with this variant have two copies of the [T19950010G](https://www.ncbi.nlm.nih.gov/pubmed/19540336) variant. This substitution of a single nucleotide is known as a missense mutation.</v>
      </c>
    </row>
    <row r="241" spans="1:3" x14ac:dyDescent="0.25">
      <c r="A241" s="6"/>
    </row>
    <row r="242" spans="1:3" x14ac:dyDescent="0.25">
      <c r="A242" s="6"/>
      <c r="C242" t="s">
        <v>668</v>
      </c>
    </row>
    <row r="243" spans="1:3" x14ac:dyDescent="0.25">
      <c r="A243" s="6"/>
    </row>
    <row r="244" spans="1:3" x14ac:dyDescent="0.25">
      <c r="A244" s="6"/>
      <c r="C244" t="str">
        <f>CONCATENATE("    ",B237)</f>
        <v xml:space="preserve">    You are in the Severe Loss of Function category. See below for more information.</v>
      </c>
    </row>
    <row r="245" spans="1:3" x14ac:dyDescent="0.25">
      <c r="A245" s="6"/>
    </row>
    <row r="246" spans="1:3" x14ac:dyDescent="0.25">
      <c r="A246" s="5"/>
      <c r="C246" t="s">
        <v>669</v>
      </c>
    </row>
    <row r="247" spans="1:3" x14ac:dyDescent="0.25">
      <c r="A247" s="5"/>
    </row>
    <row r="248" spans="1:3" x14ac:dyDescent="0.25">
      <c r="A248" s="5"/>
      <c r="C248" t="str">
        <f>CONCATENATE( "    &lt;piechart percentage=",B238," /&gt;")</f>
        <v xml:space="preserve">    &lt;piechart percentage=15.6 /&gt;</v>
      </c>
    </row>
    <row r="249" spans="1:3" x14ac:dyDescent="0.25">
      <c r="A249" s="5"/>
      <c r="C249" t="str">
        <f>"  &lt;/Genotype&gt;"</f>
        <v xml:space="preserve">  &lt;/Genotype&gt;</v>
      </c>
    </row>
    <row r="250" spans="1:3" x14ac:dyDescent="0.25">
      <c r="A250" s="5" t="s">
        <v>45</v>
      </c>
      <c r="B250" s="27" t="str">
        <f>CONCATENATE("Your ",B11," gene has no variants. A normal gene is referred to as a ",CHAR(34),"wild-type",CHAR(34)," gene.")</f>
        <v>Your COMT gene has no variants. A normal gene is referred to as a "wild-type" gene.</v>
      </c>
      <c r="C250" t="str">
        <f>CONCATENATE("  &lt;Genotype hgvs=",CHAR(34),B222,B224,";",B224,CHAR(34)," name=",CHAR(34),B43,CHAR(34),"&gt; ")</f>
        <v xml:space="preserve">  &lt;Genotype hgvs="NC_000002.12:g.[233974736=];[233974736=]" name="T19950010G"&gt; </v>
      </c>
    </row>
    <row r="251" spans="1:3" x14ac:dyDescent="0.25">
      <c r="A251" s="6" t="s">
        <v>46</v>
      </c>
      <c r="B251" s="27" t="s">
        <v>217</v>
      </c>
      <c r="C251" t="s">
        <v>13</v>
      </c>
    </row>
    <row r="252" spans="1:3" x14ac:dyDescent="0.25">
      <c r="A252" s="6" t="s">
        <v>42</v>
      </c>
      <c r="B252" s="27">
        <v>46.9</v>
      </c>
      <c r="C252" t="s">
        <v>667</v>
      </c>
    </row>
    <row r="253" spans="1:3" x14ac:dyDescent="0.25">
      <c r="A253" s="5"/>
    </row>
    <row r="254" spans="1:3" x14ac:dyDescent="0.25">
      <c r="A254" s="6"/>
      <c r="C254" t="str">
        <f>CONCATENATE("    ",B250)</f>
        <v xml:space="preserve">    Your COMT gene has no variants. A normal gene is referred to as a "wild-type" gene.</v>
      </c>
    </row>
    <row r="255" spans="1:3" x14ac:dyDescent="0.25">
      <c r="A255" s="6"/>
    </row>
    <row r="256" spans="1:3" x14ac:dyDescent="0.25">
      <c r="A256" s="6"/>
      <c r="C256" t="s">
        <v>668</v>
      </c>
    </row>
    <row r="257" spans="1:3" x14ac:dyDescent="0.25">
      <c r="A257" s="6"/>
    </row>
    <row r="258" spans="1:3" x14ac:dyDescent="0.25">
      <c r="A258" s="6"/>
      <c r="C258" t="str">
        <f>CONCATENATE("    ",B251)</f>
        <v xml:space="preserve">    Your variant is not associated with any loss of function.</v>
      </c>
    </row>
    <row r="259" spans="1:3" x14ac:dyDescent="0.25">
      <c r="A259" s="5"/>
    </row>
    <row r="260" spans="1:3" x14ac:dyDescent="0.25">
      <c r="A260" s="5"/>
      <c r="C260" t="s">
        <v>669</v>
      </c>
    </row>
    <row r="261" spans="1:3" x14ac:dyDescent="0.25">
      <c r="A261" s="5"/>
    </row>
    <row r="262" spans="1:3" x14ac:dyDescent="0.25">
      <c r="A262" s="5"/>
      <c r="C262" t="str">
        <f>CONCATENATE( "    &lt;piechart percentage=",B252," /&gt;")</f>
        <v xml:space="preserve">    &lt;piechart percentage=46.9 /&gt;</v>
      </c>
    </row>
    <row r="263" spans="1:3" x14ac:dyDescent="0.25">
      <c r="A263" s="5"/>
      <c r="C263" t="str">
        <f>"  &lt;/Genotype&gt;"</f>
        <v xml:space="preserve">  &lt;/Genotype&gt;</v>
      </c>
    </row>
    <row r="264" spans="1:3" x14ac:dyDescent="0.25">
      <c r="A264" s="5"/>
      <c r="C264" t="s">
        <v>671</v>
      </c>
    </row>
    <row r="265" spans="1:3" x14ac:dyDescent="0.25">
      <c r="A265" s="5" t="s">
        <v>47</v>
      </c>
      <c r="B265" s="27" t="str">
        <f>CONCATENATE("Your ",B11," gene has an unknown variant.")</f>
        <v>Your COMT gene has an unknown variant.</v>
      </c>
      <c r="C265" t="str">
        <f>CONCATENATE("  &lt;Genotype hgvs=",CHAR(34),"unknown",CHAR(34),"&gt; ")</f>
        <v xml:space="preserve">  &lt;Genotype hgvs="unknown"&gt; </v>
      </c>
    </row>
    <row r="266" spans="1:3" x14ac:dyDescent="0.25">
      <c r="A266" s="6" t="s">
        <v>47</v>
      </c>
      <c r="B266" s="27" t="s">
        <v>149</v>
      </c>
      <c r="C266" t="s">
        <v>13</v>
      </c>
    </row>
    <row r="267" spans="1:3" x14ac:dyDescent="0.25">
      <c r="A267" s="6" t="s">
        <v>42</v>
      </c>
      <c r="C267" t="s">
        <v>667</v>
      </c>
    </row>
    <row r="268" spans="1:3" x14ac:dyDescent="0.25">
      <c r="A268" s="6"/>
    </row>
    <row r="269" spans="1:3" x14ac:dyDescent="0.25">
      <c r="A269" s="6"/>
      <c r="C269" t="str">
        <f>CONCATENATE("    ",B265)</f>
        <v xml:space="preserve">    Your COMT gene has an unknown variant.</v>
      </c>
    </row>
    <row r="270" spans="1:3" x14ac:dyDescent="0.25">
      <c r="A270" s="6"/>
    </row>
    <row r="271" spans="1:3" x14ac:dyDescent="0.25">
      <c r="A271" s="6"/>
      <c r="C271" t="s">
        <v>668</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669</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672</v>
      </c>
    </row>
    <row r="280" spans="1:3" x14ac:dyDescent="0.25">
      <c r="A280" s="5" t="s">
        <v>45</v>
      </c>
      <c r="B280" s="27" t="str">
        <f>CONCATENATE("Your ",B11," gene has no variants. A normal gene is referred to as a ",CHAR(34),"wild-type",CHAR(34)," gene.")</f>
        <v>Your COMT gene has no variants. A normal gene is referred to as a "wild-type" gene.</v>
      </c>
      <c r="C280" t="str">
        <f>CONCATENATE("  &lt;Genotype hgvs=",CHAR(34),"wildtype",CHAR(34),"&gt;")</f>
        <v xml:space="preserve">  &lt;Genotype hgvs="wildtype"&gt;</v>
      </c>
    </row>
    <row r="281" spans="1:3" x14ac:dyDescent="0.25">
      <c r="A281" s="6" t="s">
        <v>46</v>
      </c>
      <c r="B281" s="27" t="s">
        <v>147</v>
      </c>
      <c r="C281" t="s">
        <v>13</v>
      </c>
    </row>
    <row r="282" spans="1:3" x14ac:dyDescent="0.25">
      <c r="A282" s="6" t="s">
        <v>42</v>
      </c>
      <c r="C282" t="s">
        <v>667</v>
      </c>
    </row>
    <row r="283" spans="1:3" x14ac:dyDescent="0.25">
      <c r="A283" s="6"/>
    </row>
    <row r="284" spans="1:3" x14ac:dyDescent="0.25">
      <c r="A284" s="6"/>
      <c r="C284" t="str">
        <f>CONCATENATE("    ",B280)</f>
        <v xml:space="preserve">    Your COMT gene has no variants. A normal gene is referred to as a "wild-type" gene.</v>
      </c>
    </row>
    <row r="285" spans="1:3" x14ac:dyDescent="0.25">
      <c r="A285" s="6"/>
    </row>
    <row r="286" spans="1:3" x14ac:dyDescent="0.25">
      <c r="A286" s="6"/>
      <c r="C286" t="s">
        <v>668</v>
      </c>
    </row>
    <row r="287" spans="1:3" x14ac:dyDescent="0.25">
      <c r="A287" s="6"/>
    </row>
    <row r="288" spans="1:3" x14ac:dyDescent="0.25">
      <c r="A288" s="6"/>
      <c r="C288" t="str">
        <f>CONCATENATE("    ",B281)</f>
        <v xml:space="preserve">    This variant is not associated with increased risk.</v>
      </c>
    </row>
    <row r="289" spans="1:3" x14ac:dyDescent="0.25">
      <c r="A289" s="6"/>
    </row>
    <row r="290" spans="1:3" x14ac:dyDescent="0.25">
      <c r="A290" s="6"/>
      <c r="C290" t="s">
        <v>669</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row>
    <row r="296" spans="1:3" x14ac:dyDescent="0.25">
      <c r="A296" s="5"/>
      <c r="C296" t="str">
        <f>CONCATENATE("# How do changes in ",B11," affect people?")</f>
        <v># How do changes in COMT affect people?</v>
      </c>
    </row>
    <row r="297" spans="1:3" x14ac:dyDescent="0.25">
      <c r="A297" s="5"/>
    </row>
    <row r="298" spans="1:3" x14ac:dyDescent="0.25">
      <c r="A298" s="5" t="s">
        <v>49</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COMT variants is small and does not impact treatment. It is possible that variants in this gene interact with other gene variants, which is the reason for our inclusion of this gene.</v>
      </c>
      <c r="C298" t="str">
        <f>B298</f>
        <v>For the vast majority of people, the overall risk associated with the common COMT variants is small and does not impact treatment. It is possible that variants in this gene interact with other gene variants, which is the reason for our inclusion of this gene.</v>
      </c>
    </row>
    <row r="299" spans="1:3" s="33" customFormat="1" x14ac:dyDescent="0.25">
      <c r="A299" s="31"/>
      <c r="B299" s="32"/>
    </row>
    <row r="300" spans="1:3" s="33" customFormat="1" x14ac:dyDescent="0.25">
      <c r="A300" s="34"/>
      <c r="B300" s="32"/>
      <c r="C300" s="6" t="s">
        <v>739</v>
      </c>
    </row>
    <row r="301" spans="1:3" s="33" customFormat="1" x14ac:dyDescent="0.25">
      <c r="A301" s="34"/>
      <c r="B301" s="32"/>
      <c r="C301" s="34"/>
    </row>
    <row r="302" spans="1:3" s="33" customFormat="1" x14ac:dyDescent="0.25">
      <c r="A302" s="34"/>
      <c r="B302" s="32"/>
      <c r="C302" s="6" t="s">
        <v>740</v>
      </c>
    </row>
    <row r="303" spans="1:3" s="33" customFormat="1" x14ac:dyDescent="0.25">
      <c r="A303" s="34"/>
      <c r="B303" s="32"/>
      <c r="C303" s="6"/>
    </row>
    <row r="304" spans="1:3" x14ac:dyDescent="0.25">
      <c r="A304" s="5"/>
      <c r="C304" t="s">
        <v>150</v>
      </c>
    </row>
    <row r="305" spans="1:3" x14ac:dyDescent="0.25">
      <c r="A305" s="5"/>
    </row>
    <row r="306" spans="1:3" x14ac:dyDescent="0.25">
      <c r="A306" s="5" t="s">
        <v>13</v>
      </c>
      <c r="B306" s="27" t="s">
        <v>674</v>
      </c>
      <c r="C306" t="str">
        <f>B306</f>
        <v>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v>
      </c>
    </row>
    <row r="307" spans="1:3" x14ac:dyDescent="0.25">
      <c r="A307" s="5"/>
    </row>
    <row r="308" spans="1:3" x14ac:dyDescent="0.25">
      <c r="A308" s="5"/>
      <c r="C308" t="s">
        <v>50</v>
      </c>
    </row>
    <row r="309" spans="1:3" x14ac:dyDescent="0.25">
      <c r="A309" s="5"/>
    </row>
    <row r="310" spans="1:3" x14ac:dyDescent="0.25">
      <c r="A310" s="5"/>
      <c r="B310" s="27" t="s">
        <v>675</v>
      </c>
      <c r="C310" t="str">
        <f>B310</f>
        <v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v>
      </c>
    </row>
    <row r="311" spans="1:3" s="33" customFormat="1" x14ac:dyDescent="0.25">
      <c r="A311" s="31"/>
      <c r="B311" s="32"/>
    </row>
    <row r="312" spans="1:3" s="33" customFormat="1" x14ac:dyDescent="0.25">
      <c r="A312" s="34"/>
      <c r="B312" s="32"/>
      <c r="C312" s="6" t="s">
        <v>193</v>
      </c>
    </row>
    <row r="313" spans="1:3" s="33" customFormat="1" x14ac:dyDescent="0.25">
      <c r="A313" s="34"/>
      <c r="B313" s="32"/>
      <c r="C313" s="34"/>
    </row>
    <row r="314" spans="1:3" s="33" customFormat="1" x14ac:dyDescent="0.25">
      <c r="A314" s="34"/>
      <c r="B314" s="32"/>
      <c r="C314" s="6" t="s">
        <v>741</v>
      </c>
    </row>
    <row r="315" spans="1:3" s="33" customFormat="1" x14ac:dyDescent="0.25">
      <c r="A315" s="34"/>
      <c r="B315" s="32"/>
      <c r="C315" s="6"/>
    </row>
    <row r="316" spans="1:3" x14ac:dyDescent="0.25">
      <c r="A316" s="5"/>
    </row>
    <row r="317" spans="1:3" x14ac:dyDescent="0.25">
      <c r="A317" s="5"/>
      <c r="C317" t="s">
        <v>150</v>
      </c>
    </row>
    <row r="318" spans="1:3" x14ac:dyDescent="0.25">
      <c r="A318" s="5"/>
    </row>
    <row r="319" spans="1:3" x14ac:dyDescent="0.25">
      <c r="A319" s="5" t="s">
        <v>13</v>
      </c>
      <c r="B319" s="27" t="s">
        <v>520</v>
      </c>
      <c r="C319" t="str">
        <f>B319</f>
        <v>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v>
      </c>
    </row>
    <row r="320" spans="1:3" x14ac:dyDescent="0.25">
      <c r="A320" s="5"/>
    </row>
    <row r="321" spans="1:3" x14ac:dyDescent="0.25">
      <c r="A321" s="5"/>
      <c r="C321" t="s">
        <v>50</v>
      </c>
    </row>
    <row r="322" spans="1:3" x14ac:dyDescent="0.25">
      <c r="A322" s="5"/>
    </row>
    <row r="323" spans="1:3" x14ac:dyDescent="0.25">
      <c r="A323" s="5"/>
      <c r="B323" s="27" t="s">
        <v>521</v>
      </c>
      <c r="C323" t="str">
        <f>B323</f>
        <v>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24" spans="1:3" s="33" customFormat="1" x14ac:dyDescent="0.25">
      <c r="A324" s="31"/>
      <c r="B324" s="32"/>
    </row>
    <row r="325" spans="1:3" s="33" customFormat="1" x14ac:dyDescent="0.25">
      <c r="A325" s="34"/>
      <c r="B325" s="32"/>
      <c r="C325" s="6" t="s">
        <v>194</v>
      </c>
    </row>
    <row r="326" spans="1:3" s="33" customFormat="1" x14ac:dyDescent="0.25">
      <c r="A326" s="34"/>
      <c r="B326" s="32"/>
      <c r="C326" s="34"/>
    </row>
    <row r="327" spans="1:3" s="33" customFormat="1" x14ac:dyDescent="0.25">
      <c r="A327" s="34"/>
      <c r="B327" s="32"/>
      <c r="C327" t="s">
        <v>742</v>
      </c>
    </row>
    <row r="328" spans="1:3" s="33" customFormat="1" x14ac:dyDescent="0.25">
      <c r="A328" s="34"/>
      <c r="B328" s="32"/>
      <c r="C328" s="6"/>
    </row>
    <row r="329" spans="1:3" x14ac:dyDescent="0.25">
      <c r="A329" s="5"/>
      <c r="C329" t="s">
        <v>195</v>
      </c>
    </row>
    <row r="330" spans="1:3" x14ac:dyDescent="0.25">
      <c r="A330" s="5"/>
    </row>
    <row r="331" spans="1:3" x14ac:dyDescent="0.25">
      <c r="A331" s="5" t="s">
        <v>13</v>
      </c>
      <c r="B331" s="27" t="s">
        <v>676</v>
      </c>
      <c r="C331" t="str">
        <f>B331</f>
        <v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v>
      </c>
    </row>
    <row r="332" spans="1:3" x14ac:dyDescent="0.25">
      <c r="A332" s="5"/>
    </row>
    <row r="333" spans="1:3" x14ac:dyDescent="0.25">
      <c r="A333" s="5"/>
      <c r="C333" t="s">
        <v>50</v>
      </c>
    </row>
    <row r="334" spans="1:3" x14ac:dyDescent="0.25">
      <c r="A334" s="5"/>
    </row>
    <row r="335" spans="1:3" ht="390" x14ac:dyDescent="0.25">
      <c r="A335" s="5"/>
      <c r="B335" s="41" t="s">
        <v>522</v>
      </c>
      <c r="C335" t="str">
        <f>B335</f>
        <v>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37" spans="1:3" s="33" customFormat="1" x14ac:dyDescent="0.25">
      <c r="A337" s="31"/>
      <c r="B337" s="32"/>
    </row>
    <row r="338" spans="1:3" s="33" customFormat="1" x14ac:dyDescent="0.25">
      <c r="A338" s="34"/>
      <c r="B338" s="32"/>
      <c r="C338" s="6" t="s">
        <v>196</v>
      </c>
    </row>
    <row r="339" spans="1:3" s="33" customFormat="1" x14ac:dyDescent="0.25">
      <c r="A339" s="34"/>
      <c r="B339" s="32"/>
      <c r="C339" s="34"/>
    </row>
    <row r="340" spans="1:3" s="33" customFormat="1" x14ac:dyDescent="0.25">
      <c r="A340" s="34"/>
      <c r="B340" s="32"/>
      <c r="C340" s="6" t="s">
        <v>743</v>
      </c>
    </row>
    <row r="341" spans="1:3" s="33" customFormat="1" x14ac:dyDescent="0.25">
      <c r="A341" s="34"/>
      <c r="B341" s="32"/>
      <c r="C341" s="6"/>
    </row>
    <row r="342" spans="1:3" x14ac:dyDescent="0.25">
      <c r="A342" s="5"/>
      <c r="C342" t="s">
        <v>197</v>
      </c>
    </row>
    <row r="343" spans="1:3" x14ac:dyDescent="0.25">
      <c r="A343" s="5"/>
    </row>
    <row r="344" spans="1:3" x14ac:dyDescent="0.25">
      <c r="A344" s="5" t="s">
        <v>13</v>
      </c>
      <c r="B344" s="27" t="s">
        <v>677</v>
      </c>
      <c r="C344" t="str">
        <f>B344</f>
        <v>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v>
      </c>
    </row>
    <row r="345" spans="1:3" x14ac:dyDescent="0.25">
      <c r="A345" s="5"/>
    </row>
    <row r="346" spans="1:3" x14ac:dyDescent="0.25">
      <c r="A346" s="5"/>
      <c r="C346" t="s">
        <v>50</v>
      </c>
    </row>
    <row r="347" spans="1:3" x14ac:dyDescent="0.25">
      <c r="A347" s="5"/>
    </row>
    <row r="348" spans="1:3" ht="409.5" x14ac:dyDescent="0.25">
      <c r="A348" s="5"/>
      <c r="B348" s="41" t="s">
        <v>678</v>
      </c>
      <c r="C348" t="str">
        <f>B348</f>
        <v>*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49" spans="1:3" s="33" customFormat="1" x14ac:dyDescent="0.25">
      <c r="A349" s="31"/>
      <c r="B349" s="32"/>
    </row>
    <row r="350" spans="1:3" s="33" customFormat="1" x14ac:dyDescent="0.25">
      <c r="A350" s="34"/>
      <c r="B350" s="32"/>
      <c r="C350" s="6" t="s">
        <v>198</v>
      </c>
    </row>
    <row r="351" spans="1:3" s="33" customFormat="1" x14ac:dyDescent="0.25">
      <c r="A351" s="34"/>
      <c r="B351" s="32"/>
      <c r="C351" s="34"/>
    </row>
    <row r="352" spans="1:3" s="33" customFormat="1" x14ac:dyDescent="0.25">
      <c r="A352" s="34"/>
      <c r="B352" s="32"/>
      <c r="C352" t="s">
        <v>744</v>
      </c>
    </row>
    <row r="353" spans="1:3" s="33" customFormat="1" x14ac:dyDescent="0.25">
      <c r="A353" s="34"/>
      <c r="B353" s="32"/>
      <c r="C353" s="6"/>
    </row>
    <row r="354" spans="1:3" x14ac:dyDescent="0.25">
      <c r="A354" s="5"/>
      <c r="C354" t="s">
        <v>195</v>
      </c>
    </row>
    <row r="355" spans="1:3" x14ac:dyDescent="0.25">
      <c r="A355" s="5"/>
    </row>
    <row r="356" spans="1:3" x14ac:dyDescent="0.25">
      <c r="A356" s="5" t="s">
        <v>13</v>
      </c>
      <c r="B356" s="27" t="s">
        <v>523</v>
      </c>
      <c r="C356" t="str">
        <f>B356</f>
        <v>In estrogen metabolic pathways, the COMT enzyme is related to detoxification. The slightly impaired detoxification pathway may increase the risk for [endometrial](https://www.ncbi.nlm.nih.gov/pubmed/18324659?dopt=Abstract) and [breast cancer](https://www.ncbi.nlm.nih.gov/pubmed/18194538?dopt=Abstract).</v>
      </c>
    </row>
    <row r="357" spans="1:3" x14ac:dyDescent="0.25">
      <c r="A357" s="5"/>
    </row>
    <row r="358" spans="1:3" x14ac:dyDescent="0.25">
      <c r="A358" s="5"/>
      <c r="C358" t="s">
        <v>50</v>
      </c>
    </row>
    <row r="359" spans="1:3" x14ac:dyDescent="0.25">
      <c r="A359" s="5"/>
    </row>
    <row r="360" spans="1:3" x14ac:dyDescent="0.25">
      <c r="A360" s="5"/>
      <c r="B360" s="27" t="s">
        <v>679</v>
      </c>
      <c r="C360" t="str">
        <f>B360</f>
        <v>*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61" spans="1:3" s="33" customFormat="1" x14ac:dyDescent="0.25">
      <c r="A361" s="31"/>
      <c r="B361" s="32"/>
    </row>
    <row r="362" spans="1:3" s="33" customFormat="1" x14ac:dyDescent="0.25">
      <c r="A362" s="34"/>
      <c r="B362" s="32"/>
      <c r="C362" s="6" t="s">
        <v>199</v>
      </c>
    </row>
    <row r="363" spans="1:3" s="33" customFormat="1" x14ac:dyDescent="0.25">
      <c r="A363" s="34"/>
      <c r="B363" s="32"/>
      <c r="C363" s="34"/>
    </row>
    <row r="364" spans="1:3" s="33" customFormat="1" x14ac:dyDescent="0.25">
      <c r="A364" s="34"/>
      <c r="B364" s="32"/>
      <c r="C364" s="6" t="s">
        <v>745</v>
      </c>
    </row>
    <row r="365" spans="1:3" s="33" customFormat="1" x14ac:dyDescent="0.25">
      <c r="A365" s="34"/>
      <c r="B365" s="32"/>
      <c r="C365" s="6"/>
    </row>
    <row r="366" spans="1:3" x14ac:dyDescent="0.25">
      <c r="A366" s="5"/>
      <c r="C366" t="s">
        <v>197</v>
      </c>
    </row>
    <row r="367" spans="1:3" x14ac:dyDescent="0.25">
      <c r="A367" s="5"/>
    </row>
    <row r="368" spans="1:3" x14ac:dyDescent="0.25">
      <c r="A368" s="5" t="s">
        <v>13</v>
      </c>
      <c r="B368" s="27" t="s">
        <v>524</v>
      </c>
      <c r="C368" t="str">
        <f>B368</f>
        <v>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v>
      </c>
    </row>
    <row r="369" spans="1:3" x14ac:dyDescent="0.25">
      <c r="A369" s="5"/>
    </row>
    <row r="370" spans="1:3" x14ac:dyDescent="0.25">
      <c r="A370" s="5"/>
      <c r="C370" t="s">
        <v>50</v>
      </c>
    </row>
    <row r="371" spans="1:3" x14ac:dyDescent="0.25">
      <c r="A371" s="5"/>
    </row>
    <row r="372" spans="1:3" x14ac:dyDescent="0.25">
      <c r="A372" s="5"/>
      <c r="B372" s="27" t="s">
        <v>680</v>
      </c>
      <c r="C372" t="str">
        <f>B372</f>
        <v>*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73" spans="1:3" s="33" customFormat="1" x14ac:dyDescent="0.25">
      <c r="A373" s="31"/>
      <c r="B373" s="32"/>
    </row>
    <row r="374" spans="1:3" s="33" customFormat="1" x14ac:dyDescent="0.25">
      <c r="A374" s="34"/>
      <c r="B374" s="32"/>
      <c r="C374" s="6" t="s">
        <v>204</v>
      </c>
    </row>
    <row r="375" spans="1:3" s="33" customFormat="1" x14ac:dyDescent="0.25">
      <c r="A375" s="34"/>
      <c r="B375" s="32"/>
      <c r="C375" s="34"/>
    </row>
    <row r="376" spans="1:3" s="33" customFormat="1" x14ac:dyDescent="0.25">
      <c r="A376" s="34"/>
      <c r="B376" s="32"/>
      <c r="C376" t="s">
        <v>748</v>
      </c>
    </row>
    <row r="377" spans="1:3" s="33" customFormat="1" x14ac:dyDescent="0.25">
      <c r="A377" s="34"/>
      <c r="B377" s="32"/>
      <c r="C377" s="6"/>
    </row>
    <row r="378" spans="1:3" x14ac:dyDescent="0.25">
      <c r="A378" s="5"/>
      <c r="C378" t="s">
        <v>153</v>
      </c>
    </row>
    <row r="379" spans="1:3" x14ac:dyDescent="0.25">
      <c r="A379" s="5"/>
    </row>
    <row r="380" spans="1:3" x14ac:dyDescent="0.25">
      <c r="A380" s="5" t="s">
        <v>13</v>
      </c>
      <c r="B380" s="27" t="s">
        <v>201</v>
      </c>
      <c r="C380" t="str">
        <f>B380</f>
        <v>This variant is associated with increased “oxidative stress,” which is caused by [free radicals](https://nccih.nih.gov/health/antioxidants/introduction.htm) triggering cell damage. The increased risk of oxidative stress also leads to [cancer](https://www.ncbi.nlm.nih.gov/pubmed/21716162).</v>
      </c>
    </row>
    <row r="381" spans="1:3" x14ac:dyDescent="0.25">
      <c r="A381" s="5"/>
    </row>
    <row r="382" spans="1:3" x14ac:dyDescent="0.25">
      <c r="A382" s="5"/>
      <c r="C382" t="s">
        <v>50</v>
      </c>
    </row>
    <row r="383" spans="1:3" x14ac:dyDescent="0.25">
      <c r="A383" s="5"/>
    </row>
    <row r="384" spans="1:3" x14ac:dyDescent="0.25">
      <c r="A384" s="5"/>
      <c r="B384" s="27" t="s">
        <v>681</v>
      </c>
      <c r="C384" t="str">
        <f>B384</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385" spans="1:3" s="33" customFormat="1" x14ac:dyDescent="0.25">
      <c r="A385" s="31"/>
      <c r="B385" s="32"/>
    </row>
    <row r="386" spans="1:3" s="33" customFormat="1" x14ac:dyDescent="0.25">
      <c r="A386" s="34"/>
      <c r="B386" s="32"/>
      <c r="C386" s="6" t="s">
        <v>749</v>
      </c>
    </row>
    <row r="387" spans="1:3" s="33" customFormat="1" x14ac:dyDescent="0.25">
      <c r="A387" s="34"/>
      <c r="B387" s="32"/>
      <c r="C387" s="34"/>
    </row>
    <row r="388" spans="1:3" s="33" customFormat="1" x14ac:dyDescent="0.25">
      <c r="A388" s="34"/>
      <c r="B388" s="32"/>
      <c r="C388" s="6" t="s">
        <v>750</v>
      </c>
    </row>
    <row r="389" spans="1:3" s="33" customFormat="1" x14ac:dyDescent="0.25">
      <c r="A389" s="34"/>
      <c r="B389" s="32"/>
      <c r="C389" s="6"/>
    </row>
    <row r="390" spans="1:3" x14ac:dyDescent="0.25">
      <c r="A390" s="5"/>
      <c r="C390" t="s">
        <v>152</v>
      </c>
    </row>
    <row r="391" spans="1:3" x14ac:dyDescent="0.25">
      <c r="A391" s="5"/>
    </row>
    <row r="392" spans="1:3" x14ac:dyDescent="0.25">
      <c r="A392" s="5" t="s">
        <v>13</v>
      </c>
      <c r="B392" s="27" t="s">
        <v>525</v>
      </c>
      <c r="C392" t="str">
        <f>B392</f>
        <v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v>
      </c>
    </row>
    <row r="393" spans="1:3" x14ac:dyDescent="0.25">
      <c r="A393" s="5"/>
    </row>
    <row r="394" spans="1:3" x14ac:dyDescent="0.25">
      <c r="A394" s="5"/>
      <c r="C394" t="s">
        <v>50</v>
      </c>
    </row>
    <row r="395" spans="1:3" x14ac:dyDescent="0.25">
      <c r="A395" s="5"/>
    </row>
    <row r="396" spans="1:3" x14ac:dyDescent="0.25">
      <c r="A396" s="5"/>
      <c r="B396" s="27" t="s">
        <v>682</v>
      </c>
      <c r="C396" t="str">
        <f>B396</f>
        <v>Be careful if taking [Tacrolimus]( https://www.ncbi.nlm.nih.gov/pubmed/24465960). Avoid cold temperatures and temperature shock.</v>
      </c>
    </row>
    <row r="397" spans="1:3" s="33" customFormat="1" x14ac:dyDescent="0.25">
      <c r="A397" s="31"/>
      <c r="B397" s="32"/>
    </row>
    <row r="398" spans="1:3" s="33" customFormat="1" x14ac:dyDescent="0.25">
      <c r="A398" s="34"/>
      <c r="B398" s="32"/>
      <c r="C398" s="6" t="s">
        <v>200</v>
      </c>
    </row>
    <row r="399" spans="1:3" s="33" customFormat="1" x14ac:dyDescent="0.25">
      <c r="A399" s="34"/>
      <c r="B399" s="32"/>
      <c r="C399" s="34"/>
    </row>
    <row r="400" spans="1:3" s="33" customFormat="1" x14ac:dyDescent="0.25">
      <c r="A400" s="34"/>
      <c r="B400" s="32"/>
      <c r="C400" s="6" t="s">
        <v>746</v>
      </c>
    </row>
    <row r="401" spans="1:3" s="33" customFormat="1" x14ac:dyDescent="0.25">
      <c r="A401" s="34"/>
      <c r="B401" s="32"/>
      <c r="C401" s="6"/>
    </row>
    <row r="402" spans="1:3" x14ac:dyDescent="0.25">
      <c r="A402" s="5"/>
      <c r="C402" t="s">
        <v>152</v>
      </c>
    </row>
    <row r="403" spans="1:3" x14ac:dyDescent="0.25">
      <c r="A403" s="5"/>
    </row>
    <row r="404" spans="1:3" x14ac:dyDescent="0.25">
      <c r="A404" s="5" t="s">
        <v>13</v>
      </c>
      <c r="B404" s="27" t="s">
        <v>526</v>
      </c>
      <c r="C404" t="str">
        <f>B404</f>
        <v>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v>
      </c>
    </row>
    <row r="405" spans="1:3" x14ac:dyDescent="0.25">
      <c r="A405" s="5"/>
    </row>
    <row r="406" spans="1:3" x14ac:dyDescent="0.25">
      <c r="A406" s="5"/>
      <c r="C406" t="s">
        <v>50</v>
      </c>
    </row>
    <row r="407" spans="1:3" x14ac:dyDescent="0.25">
      <c r="A407" s="5"/>
    </row>
    <row r="408" spans="1:3" x14ac:dyDescent="0.25">
      <c r="A408" s="5"/>
      <c r="B408" s="27" t="s">
        <v>681</v>
      </c>
      <c r="C408" t="str">
        <f>B408</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410" spans="1:3" s="33" customFormat="1" x14ac:dyDescent="0.25">
      <c r="A410" s="31"/>
      <c r="B410" s="32"/>
    </row>
    <row r="411" spans="1:3" s="33" customFormat="1" x14ac:dyDescent="0.25">
      <c r="A411" s="34"/>
      <c r="B411" s="32"/>
      <c r="C411" s="6" t="s">
        <v>202</v>
      </c>
    </row>
    <row r="412" spans="1:3" s="33" customFormat="1" x14ac:dyDescent="0.25">
      <c r="A412" s="34"/>
      <c r="B412" s="32"/>
      <c r="C412" s="34"/>
    </row>
    <row r="413" spans="1:3" s="33" customFormat="1" x14ac:dyDescent="0.25">
      <c r="A413" s="34"/>
      <c r="B413" s="32"/>
      <c r="C413" s="6" t="s">
        <v>747</v>
      </c>
    </row>
    <row r="414" spans="1:3" s="33" customFormat="1" x14ac:dyDescent="0.25">
      <c r="A414" s="34"/>
      <c r="B414" s="32"/>
      <c r="C414" s="6"/>
    </row>
    <row r="415" spans="1:3" x14ac:dyDescent="0.25">
      <c r="A415" s="5"/>
      <c r="C415" t="s">
        <v>152</v>
      </c>
    </row>
    <row r="416" spans="1:3" x14ac:dyDescent="0.25">
      <c r="A416" s="5"/>
    </row>
    <row r="417" spans="1:3" x14ac:dyDescent="0.25">
      <c r="A417" s="5" t="s">
        <v>13</v>
      </c>
      <c r="B417" s="27" t="s">
        <v>527</v>
      </c>
      <c r="C417" t="str">
        <f>B417</f>
        <v>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v>
      </c>
    </row>
    <row r="418" spans="1:3" x14ac:dyDescent="0.25">
      <c r="A418" s="5"/>
    </row>
    <row r="419" spans="1:3" x14ac:dyDescent="0.25">
      <c r="A419" s="5"/>
      <c r="C419" t="s">
        <v>50</v>
      </c>
    </row>
    <row r="420" spans="1:3" x14ac:dyDescent="0.25">
      <c r="A420" s="5"/>
    </row>
    <row r="421" spans="1:3" x14ac:dyDescent="0.25">
      <c r="A421" s="5"/>
      <c r="B421" s="27" t="s">
        <v>683</v>
      </c>
      <c r="C421" t="str">
        <f>B421</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v>
      </c>
    </row>
    <row r="423" spans="1:3" s="33" customFormat="1" x14ac:dyDescent="0.25">
      <c r="B423" s="32"/>
    </row>
    <row r="425" spans="1:3" ht="60" x14ac:dyDescent="0.25">
      <c r="A425" t="s">
        <v>51</v>
      </c>
      <c r="B425" s="7" t="s">
        <v>203</v>
      </c>
      <c r="C425" t="str">
        <f>CONCATENATE("&lt;symptoms ",B425," /&gt;")</f>
        <v>&lt;symptoms pain muscle fatigue POTS stress problems with thinking or memor, brain fog post exertional malaise sleep disorder depression anxiety /&gt;</v>
      </c>
    </row>
    <row r="427" spans="1:3" ht="90" x14ac:dyDescent="0.25">
      <c r="B427" s="41" t="s">
        <v>922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11E5-CEC5-487A-9C34-80050F249FB3}">
  <dimension ref="A1:C180"/>
  <sheetViews>
    <sheetView topLeftCell="A175" workbookViewId="0">
      <selection activeCell="B184" sqref="B184"/>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225</v>
      </c>
      <c r="C2" t="str">
        <f>CONCATENATE("# What does the ",B2," gene do?")</f>
        <v># What does the CHRNE gene do?</v>
      </c>
    </row>
    <row r="3" spans="1:3" x14ac:dyDescent="0.25">
      <c r="A3" s="6"/>
    </row>
    <row r="4" spans="1:3" ht="17.25" x14ac:dyDescent="0.3">
      <c r="A4" s="6" t="s">
        <v>18</v>
      </c>
      <c r="B4" s="28" t="s">
        <v>684</v>
      </c>
      <c r="C4" t="str">
        <f>B4</f>
        <v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v>
      </c>
    </row>
    <row r="5" spans="1:3" ht="17.25" x14ac:dyDescent="0.3">
      <c r="A5" s="6"/>
      <c r="B5" s="28"/>
    </row>
    <row r="6" spans="1:3" x14ac:dyDescent="0.25">
      <c r="A6" s="6" t="s">
        <v>19</v>
      </c>
      <c r="B6" s="27">
        <v>17</v>
      </c>
      <c r="C6" t="str">
        <f>CONCATENATE("This gene is located on chromosome ",B6,". The ",B7," it creates acts in your ",B8)</f>
        <v>This gene is located on chromosome 17. The protein it creates acts in your immune system and muscles.</v>
      </c>
    </row>
    <row r="7" spans="1:3" x14ac:dyDescent="0.25">
      <c r="A7" s="6" t="s">
        <v>20</v>
      </c>
      <c r="B7" s="27" t="s">
        <v>21</v>
      </c>
    </row>
    <row r="8" spans="1:3" x14ac:dyDescent="0.25">
      <c r="A8" s="6" t="s">
        <v>17</v>
      </c>
      <c r="B8" s="27" t="s">
        <v>228</v>
      </c>
    </row>
    <row r="9" spans="1:3" x14ac:dyDescent="0.25">
      <c r="A9" s="5" t="s">
        <v>22</v>
      </c>
      <c r="B9" s="27" t="s">
        <v>229</v>
      </c>
      <c r="C9" t="str">
        <f>CONCATENATE("&lt;TissueList ",B9," /&gt;")</f>
        <v>&lt;TissueList brain immune circularity muscles D001921 D007107 D002319 D009132 /&gt;</v>
      </c>
    </row>
    <row r="10" spans="1:3" s="33" customFormat="1" x14ac:dyDescent="0.25">
      <c r="A10" s="34"/>
      <c r="B10" s="32"/>
    </row>
    <row r="11" spans="1:3" x14ac:dyDescent="0.25">
      <c r="A11" s="6" t="s">
        <v>4</v>
      </c>
      <c r="B11" s="27" t="s">
        <v>225</v>
      </c>
      <c r="C11" t="str">
        <f>CONCATENATE("&lt;GeneAnalysis gene=",CHAR(34),B11,CHAR(34)," interval=",CHAR(34),B12,CHAR(34),"&gt; ")</f>
        <v xml:space="preserve">&lt;GeneAnalysis gene="CHRNE" interval="NC_000017.11 :g.4897769_4905019"&gt; </v>
      </c>
    </row>
    <row r="12" spans="1:3" x14ac:dyDescent="0.25">
      <c r="A12" s="6" t="s">
        <v>23</v>
      </c>
      <c r="B12" s="27" t="s">
        <v>227</v>
      </c>
    </row>
    <row r="13" spans="1:3" x14ac:dyDescent="0.25">
      <c r="A13" s="6" t="s">
        <v>24</v>
      </c>
      <c r="B13" s="27" t="s">
        <v>332</v>
      </c>
      <c r="C13" t="str">
        <f>CONCATENATE("# What are some common mutations of ",B11,"?")</f>
        <v># What are some common mutations of CHRNE?</v>
      </c>
    </row>
    <row r="14" spans="1:3" x14ac:dyDescent="0.25">
      <c r="A14" s="6"/>
      <c r="C14" t="s">
        <v>13</v>
      </c>
    </row>
    <row r="15" spans="1:3" x14ac:dyDescent="0.25">
      <c r="C15" t="str">
        <f>CONCATENATE("There are ",B13," well-known variants in ",B11,": ",B22," and ",B28,".")</f>
        <v>There are two well-known variants in CHRNE: [G1074A](https://www.ncbi.nlm.nih.gov/clinvar/variation/128767/) and [C865T](https://www.ncbi.nlm.nih.gov/clinvar/variation/18344/).</v>
      </c>
    </row>
    <row r="17" spans="1:3" x14ac:dyDescent="0.25">
      <c r="A17" s="6"/>
      <c r="C17" t="str">
        <f>CONCATENATE("&lt;# ",B19," #&gt;")</f>
        <v>&lt;# G1074A #&gt;</v>
      </c>
    </row>
    <row r="18" spans="1:3" x14ac:dyDescent="0.25">
      <c r="A18" s="6" t="s">
        <v>25</v>
      </c>
      <c r="B18" s="1" t="s">
        <v>232</v>
      </c>
      <c r="C18" t="str">
        <f>CONCATENATE("  &lt;Variant hgvs=",CHAR(34),B18,CHAR(34)," name=",CHAR(34),B19,CHAR(34),"&gt; ")</f>
        <v xml:space="preserve">  &lt;Variant hgvs="NC_000017.11:g.4901607G&gt;A" name="G1074A"&gt; </v>
      </c>
    </row>
    <row r="19" spans="1:3" x14ac:dyDescent="0.25">
      <c r="A19" s="5" t="s">
        <v>26</v>
      </c>
      <c r="B19" s="1" t="s">
        <v>230</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CHRNE gene from guanine (G) to adenine (A) resulting in incorrect protein function. This substitution of a single nucleotide is known as a missense variant.</v>
      </c>
    </row>
    <row r="21" spans="1:3" x14ac:dyDescent="0.25">
      <c r="A21" s="5" t="s">
        <v>28</v>
      </c>
      <c r="B21" s="27" t="s">
        <v>61</v>
      </c>
      <c r="C21" t="s">
        <v>13</v>
      </c>
    </row>
    <row r="22" spans="1:3" x14ac:dyDescent="0.25">
      <c r="A22" s="5" t="s">
        <v>36</v>
      </c>
      <c r="B22" s="30" t="s">
        <v>231</v>
      </c>
      <c r="C22" t="str">
        <f>"  &lt;/Variant&gt;"</f>
        <v xml:space="preserve">  &lt;/Variant&gt;</v>
      </c>
    </row>
    <row r="23" spans="1:3" x14ac:dyDescent="0.25">
      <c r="C23" t="str">
        <f>CONCATENATE("&lt;# ",B25," #&gt;")</f>
        <v>&lt;# C865T #&gt;</v>
      </c>
    </row>
    <row r="24" spans="1:3" x14ac:dyDescent="0.25">
      <c r="A24" s="6" t="s">
        <v>25</v>
      </c>
      <c r="B24" s="1" t="s">
        <v>234</v>
      </c>
      <c r="C24" t="str">
        <f>CONCATENATE("  &lt;Variant hgvs=",CHAR(34),B24,CHAR(34)," name=",CHAR(34),B25,CHAR(34),"&gt; ")</f>
        <v xml:space="preserve">  &lt;Variant hgvs="NC_000017.11:g.4900845G&gt;A" name="C865T"&gt; </v>
      </c>
    </row>
    <row r="25" spans="1:3" x14ac:dyDescent="0.25">
      <c r="A25" s="5" t="s">
        <v>26</v>
      </c>
      <c r="B25" s="30" t="s">
        <v>233</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CHRNE gene from cytosine (C) to thymine (T) resulting in incorrect protein function. This substitution of a single nucleotide is known as a missense variant.</v>
      </c>
    </row>
    <row r="27" spans="1:3" x14ac:dyDescent="0.25">
      <c r="A27" s="5" t="s">
        <v>28</v>
      </c>
      <c r="B27" s="27" t="s">
        <v>33</v>
      </c>
    </row>
    <row r="28" spans="1:3" x14ac:dyDescent="0.25">
      <c r="A28" s="6" t="s">
        <v>36</v>
      </c>
      <c r="B28" s="30" t="s">
        <v>240</v>
      </c>
      <c r="C28" t="str">
        <f>"  &lt;/Variant&gt;"</f>
        <v xml:space="preserve">  &lt;/Variant&gt;</v>
      </c>
    </row>
    <row r="29" spans="1:3" s="33" customFormat="1" x14ac:dyDescent="0.25">
      <c r="A29" s="31"/>
      <c r="B29" s="32"/>
    </row>
    <row r="30" spans="1:3" s="33" customFormat="1" x14ac:dyDescent="0.25">
      <c r="A30" s="31"/>
      <c r="B30" s="32"/>
      <c r="C30" t="str">
        <f>C17</f>
        <v>&lt;# G1074A #&gt;</v>
      </c>
    </row>
    <row r="31" spans="1:3" x14ac:dyDescent="0.25">
      <c r="A31" s="5" t="s">
        <v>35</v>
      </c>
      <c r="B31" s="1" t="s">
        <v>235</v>
      </c>
      <c r="C31" t="str">
        <f>CONCATENATE("  &lt;Genotype hgvs=",CHAR(34),B31,B32,";",B33,CHAR(34)," name=",CHAR(34),B19,CHAR(34),"&gt; ")</f>
        <v xml:space="preserve">  &lt;Genotype hgvs="NC_000017.11:g.[4901607G&gt;A];[4901607=]" name="G1074A"&gt; </v>
      </c>
    </row>
    <row r="32" spans="1:3" x14ac:dyDescent="0.25">
      <c r="A32" s="5" t="s">
        <v>36</v>
      </c>
      <c r="B32" s="27" t="s">
        <v>236</v>
      </c>
    </row>
    <row r="33" spans="1:3" x14ac:dyDescent="0.25">
      <c r="A33" s="5" t="s">
        <v>27</v>
      </c>
      <c r="B33" s="27" t="s">
        <v>237</v>
      </c>
      <c r="C33" t="s">
        <v>667</v>
      </c>
    </row>
    <row r="34" spans="1:3" x14ac:dyDescent="0.25">
      <c r="A34" s="5" t="s">
        <v>40</v>
      </c>
      <c r="B34" s="27" t="str">
        <f>CONCATENATE("People with this variant have one copy of the ",B22," variant. This substitution of a single nucleotide is known as a missense mutation.")</f>
        <v>People with this variant have one copy of the [G1074A](https://www.ncbi.nlm.nih.gov/clinvar/variation/128767/) variant. This substitution of a single nucleotide is known as a missense mutation.</v>
      </c>
      <c r="C34" t="s">
        <v>13</v>
      </c>
    </row>
    <row r="35" spans="1:3" x14ac:dyDescent="0.25">
      <c r="A35" s="6" t="s">
        <v>41</v>
      </c>
      <c r="B35" s="27" t="s">
        <v>217</v>
      </c>
      <c r="C35" t="str">
        <f>CONCATENATE("    ",B34)</f>
        <v xml:space="preserve">    People with this variant have one copy of the [G1074A](https://www.ncbi.nlm.nih.gov/clinvar/variation/128767/) variant. This substitution of a single nucleotide is known as a missense mutation.</v>
      </c>
    </row>
    <row r="36" spans="1:3" x14ac:dyDescent="0.25">
      <c r="A36" s="6" t="s">
        <v>42</v>
      </c>
      <c r="B36" s="27">
        <v>7.1</v>
      </c>
    </row>
    <row r="37" spans="1:3" x14ac:dyDescent="0.25">
      <c r="A37" s="5"/>
      <c r="C37" t="s">
        <v>668</v>
      </c>
    </row>
    <row r="38" spans="1:3" x14ac:dyDescent="0.25">
      <c r="A38" s="6"/>
    </row>
    <row r="39" spans="1:3" x14ac:dyDescent="0.25">
      <c r="A39" s="6"/>
      <c r="C39" t="str">
        <f>CONCATENATE("    ",B35)</f>
        <v xml:space="preserve">    Your variant is not associated with any loss of function.</v>
      </c>
    </row>
    <row r="40" spans="1:3" x14ac:dyDescent="0.25">
      <c r="A40" s="6"/>
    </row>
    <row r="41" spans="1:3" x14ac:dyDescent="0.25">
      <c r="A41" s="6"/>
      <c r="C41" t="s">
        <v>669</v>
      </c>
    </row>
    <row r="42" spans="1:3" x14ac:dyDescent="0.25">
      <c r="A42" s="5"/>
    </row>
    <row r="43" spans="1:3" x14ac:dyDescent="0.25">
      <c r="A43" s="5"/>
      <c r="C43" t="str">
        <f>CONCATENATE( "    &lt;piechart percentage=",B36," /&gt;")</f>
        <v xml:space="preserve">    &lt;piechart percentage=7.1 /&gt;</v>
      </c>
    </row>
    <row r="44" spans="1:3" x14ac:dyDescent="0.25">
      <c r="A44" s="5"/>
      <c r="C44" t="str">
        <f>"  &lt;/Genotype&gt;"</f>
        <v xml:space="preserve">  &lt;/Genotype&gt;</v>
      </c>
    </row>
    <row r="45" spans="1:3" x14ac:dyDescent="0.25">
      <c r="A45" s="5" t="s">
        <v>43</v>
      </c>
      <c r="B45" s="27" t="str">
        <f>CONCATENATE("People with this variant have two copies of the ",B22," variant. This substitution of a single nucleotide is known as a missense mutation.")</f>
        <v>People with this variant have two copies of the [G1074A](https://www.ncbi.nlm.nih.gov/clinvar/variation/128767/) variant. This substitution of a single nucleotide is known as a missense mutation.</v>
      </c>
      <c r="C45" t="str">
        <f>CONCATENATE("  &lt;Genotype hgvs=",CHAR(34),B31,B32,";",B32,CHAR(34)," name=",CHAR(34),B19,CHAR(34),"&gt; ")</f>
        <v xml:space="preserve">  &lt;Genotype hgvs="NC_000017.11:g.[4901607G&gt;A];[4901607G&gt;A]" name="G1074A"&gt; </v>
      </c>
    </row>
    <row r="46" spans="1:3" x14ac:dyDescent="0.25">
      <c r="A46" s="6" t="s">
        <v>44</v>
      </c>
      <c r="B46" s="27" t="s">
        <v>217</v>
      </c>
      <c r="C46" t="s">
        <v>13</v>
      </c>
    </row>
    <row r="47" spans="1:3" x14ac:dyDescent="0.25">
      <c r="A47" s="6" t="s">
        <v>42</v>
      </c>
      <c r="B47" s="27">
        <v>0.2</v>
      </c>
      <c r="C47" t="s">
        <v>667</v>
      </c>
    </row>
    <row r="48" spans="1:3" x14ac:dyDescent="0.25">
      <c r="A48" s="6"/>
    </row>
    <row r="49" spans="1:3" x14ac:dyDescent="0.25">
      <c r="A49" s="5"/>
      <c r="C49" t="str">
        <f>CONCATENATE("    ",B45)</f>
        <v xml:space="preserve">    People with this variant have two copies of the [G1074A](https://www.ncbi.nlm.nih.gov/clinvar/variation/128767/) variant. This substitution of a single nucleotide is known as a missense mutation.</v>
      </c>
    </row>
    <row r="50" spans="1:3" x14ac:dyDescent="0.25">
      <c r="A50" s="6"/>
    </row>
    <row r="51" spans="1:3" x14ac:dyDescent="0.25">
      <c r="A51" s="6"/>
      <c r="C51" t="s">
        <v>668</v>
      </c>
    </row>
    <row r="52" spans="1:3" x14ac:dyDescent="0.25">
      <c r="A52" s="6"/>
    </row>
    <row r="53" spans="1:3" x14ac:dyDescent="0.25">
      <c r="A53" s="6"/>
      <c r="C53" t="str">
        <f>CONCATENATE("    ",B46)</f>
        <v xml:space="preserve">    Your variant is not associated with any loss of function.</v>
      </c>
    </row>
    <row r="54" spans="1:3" x14ac:dyDescent="0.25">
      <c r="A54" s="6"/>
    </row>
    <row r="55" spans="1:3" x14ac:dyDescent="0.25">
      <c r="A55" s="5"/>
      <c r="C55" t="s">
        <v>669</v>
      </c>
    </row>
    <row r="56" spans="1:3" x14ac:dyDescent="0.25">
      <c r="A56" s="5"/>
    </row>
    <row r="57" spans="1:3" x14ac:dyDescent="0.25">
      <c r="A57" s="5"/>
      <c r="C57" t="str">
        <f>CONCATENATE( "    &lt;piechart percentage=",B47," /&gt;")</f>
        <v xml:space="preserve">    &lt;piechart percentage=0.2 /&gt;</v>
      </c>
    </row>
    <row r="58" spans="1:3" x14ac:dyDescent="0.25">
      <c r="A58" s="5"/>
      <c r="C58" t="str">
        <f>"  &lt;/Genotype&gt;"</f>
        <v xml:space="preserve">  &lt;/Genotype&gt;</v>
      </c>
    </row>
    <row r="59" spans="1:3" x14ac:dyDescent="0.25">
      <c r="A59" s="5" t="s">
        <v>45</v>
      </c>
      <c r="B59" s="27" t="str">
        <f>CONCATENATE("Your ",B11," gene has no variants. A normal gene is referred to as a ",CHAR(34),"wild-type",CHAR(34)," gene.")</f>
        <v>Your CHRNE gene has no variants. A normal gene is referred to as a "wild-type" gene.</v>
      </c>
      <c r="C59" t="str">
        <f>CONCATENATE("  &lt;Genotype hgvs=",CHAR(34),B31,B33,";",B33,CHAR(34)," name=",CHAR(34),B19,CHAR(34),"&gt; ")</f>
        <v xml:space="preserve">  &lt;Genotype hgvs="NC_000017.11:g.[4901607=];[4901607=]" name="G1074A"&gt; </v>
      </c>
    </row>
    <row r="60" spans="1:3" x14ac:dyDescent="0.25">
      <c r="A60" s="6" t="s">
        <v>46</v>
      </c>
      <c r="B60" s="27" t="s">
        <v>528</v>
      </c>
      <c r="C60" t="s">
        <v>13</v>
      </c>
    </row>
    <row r="61" spans="1:3" x14ac:dyDescent="0.25">
      <c r="A61" s="6" t="s">
        <v>42</v>
      </c>
      <c r="B61" s="27">
        <v>92.7</v>
      </c>
      <c r="C61" t="s">
        <v>667</v>
      </c>
    </row>
    <row r="62" spans="1:3" x14ac:dyDescent="0.25">
      <c r="A62" s="5"/>
    </row>
    <row r="63" spans="1:3" x14ac:dyDescent="0.25">
      <c r="A63" s="6"/>
      <c r="C63" t="str">
        <f>CONCATENATE("    ",B59)</f>
        <v xml:space="preserve">    Your CHRNE gene has no variants. A normal gene is referred to as a "wild-type" gene.</v>
      </c>
    </row>
    <row r="64" spans="1:3" x14ac:dyDescent="0.25">
      <c r="A64" s="6"/>
    </row>
    <row r="65" spans="1:3" x14ac:dyDescent="0.25">
      <c r="A65" s="6"/>
      <c r="C65" t="s">
        <v>668</v>
      </c>
    </row>
    <row r="66" spans="1:3" x14ac:dyDescent="0.25">
      <c r="A66" s="6"/>
    </row>
    <row r="67" spans="1:3" x14ac:dyDescent="0.25">
      <c r="A67" s="6"/>
      <c r="C67" t="str">
        <f>CONCATENATE("    ",B60)</f>
        <v xml:space="preserve">    This variant is associated with CFS. See below for more information.</v>
      </c>
    </row>
    <row r="68" spans="1:3" x14ac:dyDescent="0.25">
      <c r="A68" s="5"/>
    </row>
    <row r="69" spans="1:3" x14ac:dyDescent="0.25">
      <c r="A69" s="5"/>
      <c r="C69" t="s">
        <v>669</v>
      </c>
    </row>
    <row r="70" spans="1:3" x14ac:dyDescent="0.25">
      <c r="A70" s="5"/>
    </row>
    <row r="71" spans="1:3" x14ac:dyDescent="0.25">
      <c r="A71" s="5"/>
      <c r="C71" t="str">
        <f>CONCATENATE( "    &lt;piechart percentage=",B61," /&gt;")</f>
        <v xml:space="preserve">    &lt;piechart percentage=92.7 /&gt;</v>
      </c>
    </row>
    <row r="72" spans="1:3" x14ac:dyDescent="0.25">
      <c r="A72" s="5"/>
      <c r="C72" t="str">
        <f>"  &lt;/Genotype&gt;"</f>
        <v xml:space="preserve">  &lt;/Genotype&gt;</v>
      </c>
    </row>
    <row r="73" spans="1:3" x14ac:dyDescent="0.25">
      <c r="A73" s="5"/>
      <c r="C73" t="str">
        <f>C23</f>
        <v>&lt;# C865T #&gt;</v>
      </c>
    </row>
    <row r="74" spans="1:3" x14ac:dyDescent="0.25">
      <c r="A74" s="5" t="s">
        <v>35</v>
      </c>
      <c r="B74" s="1" t="s">
        <v>235</v>
      </c>
      <c r="C74" t="str">
        <f>CONCATENATE("  &lt;Genotype hgvs=",CHAR(34),B74,B75,";",B76,CHAR(34)," name=",CHAR(34),B25,CHAR(34),"&gt; ")</f>
        <v xml:space="preserve">  &lt;Genotype hgvs="NC_000017.11:g.[4900845G&gt;A];[4900845=]" name="C865T"&gt; </v>
      </c>
    </row>
    <row r="75" spans="1:3" x14ac:dyDescent="0.25">
      <c r="A75" s="5" t="s">
        <v>36</v>
      </c>
      <c r="B75" s="27" t="s">
        <v>238</v>
      </c>
    </row>
    <row r="76" spans="1:3" x14ac:dyDescent="0.25">
      <c r="A76" s="5" t="s">
        <v>27</v>
      </c>
      <c r="B76" s="27" t="s">
        <v>239</v>
      </c>
      <c r="C76" t="s">
        <v>667</v>
      </c>
    </row>
    <row r="77" spans="1:3" x14ac:dyDescent="0.25">
      <c r="A77" s="5" t="s">
        <v>40</v>
      </c>
      <c r="B77" s="27" t="str">
        <f>CONCATENATE("People with this variant have one copy of the ",B28," variant. This substitution of a single nucleotide is known as a missense mutation.")</f>
        <v>People with this variant have one copy of the [C865T](https://www.ncbi.nlm.nih.gov/clinvar/variation/18344/) variant. This substitution of a single nucleotide is known as a missense mutation.</v>
      </c>
      <c r="C77" t="s">
        <v>13</v>
      </c>
    </row>
    <row r="78" spans="1:3" x14ac:dyDescent="0.25">
      <c r="A78" s="6" t="s">
        <v>41</v>
      </c>
      <c r="B78" s="27" t="s">
        <v>217</v>
      </c>
      <c r="C78" t="str">
        <f>CONCATENATE("    ",B77)</f>
        <v xml:space="preserve">    People with this variant have one copy of the [C865T](https://www.ncbi.nlm.nih.gov/clinvar/variation/18344/) variant. This substitution of a single nucleotide is known as a missense mutation.</v>
      </c>
    </row>
    <row r="79" spans="1:3" x14ac:dyDescent="0.25">
      <c r="A79" s="6" t="s">
        <v>42</v>
      </c>
      <c r="B79" s="27" t="s">
        <v>13</v>
      </c>
    </row>
    <row r="80" spans="1:3" x14ac:dyDescent="0.25">
      <c r="A80" s="5"/>
      <c r="C80" t="s">
        <v>668</v>
      </c>
    </row>
    <row r="81" spans="1:3" x14ac:dyDescent="0.25">
      <c r="A81" s="6"/>
    </row>
    <row r="82" spans="1:3" x14ac:dyDescent="0.25">
      <c r="A82" s="6"/>
      <c r="C82" t="str">
        <f>CONCATENATE("    ",B78)</f>
        <v xml:space="preserve">    Your variant is not associated with any loss of function.</v>
      </c>
    </row>
    <row r="83" spans="1:3" x14ac:dyDescent="0.25">
      <c r="A83" s="6"/>
    </row>
    <row r="84" spans="1:3" x14ac:dyDescent="0.25">
      <c r="A84" s="6"/>
      <c r="C84" t="s">
        <v>669</v>
      </c>
    </row>
    <row r="85" spans="1:3" x14ac:dyDescent="0.25">
      <c r="A85" s="5"/>
    </row>
    <row r="86" spans="1:3" x14ac:dyDescent="0.25">
      <c r="A86" s="5"/>
      <c r="C86" t="str">
        <f>CONCATENATE( "    &lt;piechart percentage=",B79," /&gt;")</f>
        <v xml:space="preserve">    &lt;piechart percentage=  /&gt;</v>
      </c>
    </row>
    <row r="87" spans="1:3" x14ac:dyDescent="0.25">
      <c r="A87" s="5"/>
      <c r="C87" t="str">
        <f>"  &lt;/Genotype&gt;"</f>
        <v xml:space="preserve">  &lt;/Genotype&gt;</v>
      </c>
    </row>
    <row r="88" spans="1:3" x14ac:dyDescent="0.25">
      <c r="A88" s="5" t="s">
        <v>43</v>
      </c>
      <c r="B88" s="27" t="str">
        <f>CONCATENATE("People with this variant have two copies of the ",B28," variant. This substitution of a single nucleotide is known as a missense mutation.")</f>
        <v>People with this variant have two copies of the [C865T](https://www.ncbi.nlm.nih.gov/clinvar/variation/18344/) variant. This substitution of a single nucleotide is known as a missense mutation.</v>
      </c>
      <c r="C88" t="str">
        <f>CONCATENATE("  &lt;Genotype hgvs=",CHAR(34),B74,B75,";",B75,CHAR(34)," name=",CHAR(34),B25,CHAR(34),"&gt; ")</f>
        <v xml:space="preserve">  &lt;Genotype hgvs="NC_000017.11:g.[4900845G&gt;A];[4900845G&gt;A]" name="C865T"&gt; </v>
      </c>
    </row>
    <row r="89" spans="1:3" x14ac:dyDescent="0.25">
      <c r="A89" s="6" t="s">
        <v>44</v>
      </c>
      <c r="B89" s="27" t="s">
        <v>192</v>
      </c>
      <c r="C89" t="s">
        <v>13</v>
      </c>
    </row>
    <row r="90" spans="1:3" x14ac:dyDescent="0.25">
      <c r="A90" s="6" t="s">
        <v>42</v>
      </c>
      <c r="B90" s="27" t="s">
        <v>13</v>
      </c>
      <c r="C90" t="s">
        <v>667</v>
      </c>
    </row>
    <row r="91" spans="1:3" x14ac:dyDescent="0.25">
      <c r="A91" s="6"/>
    </row>
    <row r="92" spans="1:3" x14ac:dyDescent="0.25">
      <c r="A92" s="5"/>
      <c r="C92" t="str">
        <f>CONCATENATE("    ",B88)</f>
        <v xml:space="preserve">    People with this variant have two copies of the [C865T](https://www.ncbi.nlm.nih.gov/clinvar/variation/18344/) variant. This substitution of a single nucleotide is known as a missense mutation.</v>
      </c>
    </row>
    <row r="93" spans="1:3" x14ac:dyDescent="0.25">
      <c r="A93" s="6"/>
    </row>
    <row r="94" spans="1:3" x14ac:dyDescent="0.25">
      <c r="A94" s="6"/>
      <c r="C94" t="s">
        <v>668</v>
      </c>
    </row>
    <row r="95" spans="1:3" x14ac:dyDescent="0.25">
      <c r="A95" s="6"/>
    </row>
    <row r="96" spans="1:3" x14ac:dyDescent="0.25">
      <c r="A96" s="6"/>
      <c r="C96" t="str">
        <f>CONCATENATE("    ",B89)</f>
        <v xml:space="preserve">    You are in the Severe Loss of Function category. See below for more information.</v>
      </c>
    </row>
    <row r="97" spans="1:3" x14ac:dyDescent="0.25">
      <c r="A97" s="6"/>
    </row>
    <row r="98" spans="1:3" x14ac:dyDescent="0.25">
      <c r="A98" s="5"/>
      <c r="C98" t="s">
        <v>669</v>
      </c>
    </row>
    <row r="99" spans="1:3" x14ac:dyDescent="0.25">
      <c r="A99" s="5"/>
    </row>
    <row r="100" spans="1:3" x14ac:dyDescent="0.25">
      <c r="A100" s="5"/>
      <c r="C100" t="str">
        <f>CONCATENATE( "    &lt;piechart percentage=",B90," /&gt;")</f>
        <v xml:space="preserve">    &lt;piechart percentage=  /&gt;</v>
      </c>
    </row>
    <row r="101" spans="1:3" x14ac:dyDescent="0.25">
      <c r="A101" s="5"/>
      <c r="C101" t="str">
        <f>"  &lt;/Genotype&gt;"</f>
        <v xml:space="preserve">  &lt;/Genotype&gt;</v>
      </c>
    </row>
    <row r="102" spans="1:3" x14ac:dyDescent="0.25">
      <c r="A102" s="5" t="s">
        <v>45</v>
      </c>
      <c r="B102" s="27" t="str">
        <f>CONCATENATE("Your ",B11," gene has no variants. A normal gene is referred to as a ",CHAR(34),"wild-type",CHAR(34)," gene.")</f>
        <v>Your CHRNE gene has no variants. A normal gene is referred to as a "wild-type" gene.</v>
      </c>
      <c r="C102" t="str">
        <f>CONCATENATE("  &lt;Genotype hgvs=",CHAR(34),B74,B76,";",B76,CHAR(34)," name=",CHAR(34),B25,CHAR(34),"&gt; ")</f>
        <v xml:space="preserve">  &lt;Genotype hgvs="NC_000017.11:g.[4900845=];[4900845=]" name="C865T"&gt; </v>
      </c>
    </row>
    <row r="103" spans="1:3" x14ac:dyDescent="0.25">
      <c r="A103" s="6" t="s">
        <v>46</v>
      </c>
      <c r="B103" s="27" t="s">
        <v>217</v>
      </c>
      <c r="C103" t="s">
        <v>13</v>
      </c>
    </row>
    <row r="104" spans="1:3" x14ac:dyDescent="0.25">
      <c r="A104" s="6" t="s">
        <v>42</v>
      </c>
      <c r="B104" s="27" t="s">
        <v>13</v>
      </c>
      <c r="C104" t="s">
        <v>667</v>
      </c>
    </row>
    <row r="105" spans="1:3" x14ac:dyDescent="0.25">
      <c r="A105" s="5"/>
    </row>
    <row r="106" spans="1:3" x14ac:dyDescent="0.25">
      <c r="A106" s="6"/>
      <c r="C106" t="str">
        <f>CONCATENATE("    ",B102)</f>
        <v xml:space="preserve">    Your CHRNE gene has no variants. A normal gene is referred to as a "wild-type" gene.</v>
      </c>
    </row>
    <row r="107" spans="1:3" x14ac:dyDescent="0.25">
      <c r="A107" s="6"/>
    </row>
    <row r="108" spans="1:3" x14ac:dyDescent="0.25">
      <c r="A108" s="6"/>
      <c r="C108" t="s">
        <v>668</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669</v>
      </c>
    </row>
    <row r="113" spans="1:3" x14ac:dyDescent="0.25">
      <c r="A113" s="5"/>
    </row>
    <row r="114" spans="1:3" x14ac:dyDescent="0.25">
      <c r="A114" s="5"/>
      <c r="C114" t="str">
        <f>CONCATENATE( "    &lt;piechart percentage=",B104," /&gt;")</f>
        <v xml:space="preserve">    &lt;piechart percentage=  /&gt;</v>
      </c>
    </row>
    <row r="115" spans="1:3" x14ac:dyDescent="0.25">
      <c r="A115" s="5"/>
      <c r="C115" t="str">
        <f>"  &lt;/Genotype&gt;"</f>
        <v xml:space="preserve">  &lt;/Genotype&gt;</v>
      </c>
    </row>
    <row r="116" spans="1:3" x14ac:dyDescent="0.25">
      <c r="A116" s="5"/>
      <c r="C116" t="s">
        <v>671</v>
      </c>
    </row>
    <row r="117" spans="1:3" x14ac:dyDescent="0.25">
      <c r="A117" s="5" t="s">
        <v>47</v>
      </c>
      <c r="B117" s="27" t="str">
        <f>CONCATENATE("Your ",B11," gene has an unknown variant.")</f>
        <v>Your CHRNE gene has an unknown variant.</v>
      </c>
      <c r="C117" t="str">
        <f>CONCATENATE("  &lt;Genotype hgvs=",CHAR(34),"unknown",CHAR(34),"&gt; ")</f>
        <v xml:space="preserve">  &lt;Genotype hgvs="unknown"&gt; </v>
      </c>
    </row>
    <row r="118" spans="1:3" x14ac:dyDescent="0.25">
      <c r="A118" s="6" t="s">
        <v>47</v>
      </c>
      <c r="B118" s="27" t="s">
        <v>149</v>
      </c>
      <c r="C118" t="s">
        <v>13</v>
      </c>
    </row>
    <row r="119" spans="1:3" x14ac:dyDescent="0.25">
      <c r="A119" s="6" t="s">
        <v>42</v>
      </c>
      <c r="C119" t="s">
        <v>667</v>
      </c>
    </row>
    <row r="120" spans="1:3" x14ac:dyDescent="0.25">
      <c r="A120" s="6"/>
    </row>
    <row r="121" spans="1:3" x14ac:dyDescent="0.25">
      <c r="A121" s="6"/>
      <c r="C121" t="str">
        <f>CONCATENATE("    ",B117)</f>
        <v xml:space="preserve">    Your CHRNE gene has an unknown variant.</v>
      </c>
    </row>
    <row r="122" spans="1:3" x14ac:dyDescent="0.25">
      <c r="A122" s="6"/>
    </row>
    <row r="123" spans="1:3" x14ac:dyDescent="0.25">
      <c r="A123" s="6"/>
      <c r="C123" t="s">
        <v>668</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669</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672</v>
      </c>
    </row>
    <row r="132" spans="1:3" x14ac:dyDescent="0.25">
      <c r="A132" s="5" t="s">
        <v>45</v>
      </c>
      <c r="B132" s="27" t="str">
        <f>CONCATENATE("Your ",B11," gene has no variants. A normal gene is referred to as a ",CHAR(34),"wild-type",CHAR(34)," gene.")</f>
        <v>Your CHRNE gene has no variants. A normal gene is referred to as a "wild-type" gene.</v>
      </c>
      <c r="C132" t="str">
        <f>CONCATENATE("  &lt;Genotype hgvs=",CHAR(34),"wildtype",CHAR(34),"&gt;")</f>
        <v xml:space="preserve">  &lt;Genotype hgvs="wildtype"&gt;</v>
      </c>
    </row>
    <row r="133" spans="1:3" x14ac:dyDescent="0.25">
      <c r="A133" s="6" t="s">
        <v>46</v>
      </c>
      <c r="B133" s="27" t="s">
        <v>147</v>
      </c>
      <c r="C133" t="s">
        <v>13</v>
      </c>
    </row>
    <row r="134" spans="1:3" x14ac:dyDescent="0.25">
      <c r="A134" s="6" t="s">
        <v>42</v>
      </c>
      <c r="C134" t="s">
        <v>667</v>
      </c>
    </row>
    <row r="135" spans="1:3" x14ac:dyDescent="0.25">
      <c r="A135" s="6"/>
    </row>
    <row r="136" spans="1:3" x14ac:dyDescent="0.25">
      <c r="A136" s="6"/>
      <c r="C136" t="str">
        <f>CONCATENATE("    ",B132)</f>
        <v xml:space="preserve">    Your CHRNE gene has no variants. A normal gene is referred to as a "wild-type" gene.</v>
      </c>
    </row>
    <row r="137" spans="1:3" x14ac:dyDescent="0.25">
      <c r="A137" s="6"/>
    </row>
    <row r="138" spans="1:3" x14ac:dyDescent="0.25">
      <c r="A138" s="6"/>
      <c r="C138" t="s">
        <v>668</v>
      </c>
    </row>
    <row r="139" spans="1:3" x14ac:dyDescent="0.25">
      <c r="A139" s="6"/>
    </row>
    <row r="140" spans="1:3" x14ac:dyDescent="0.25">
      <c r="A140" s="6"/>
      <c r="C140" t="str">
        <f>CONCATENATE("    ",B133)</f>
        <v xml:space="preserve">    This variant is not associated with increased risk.</v>
      </c>
    </row>
    <row r="141" spans="1:3" x14ac:dyDescent="0.25">
      <c r="A141" s="6"/>
    </row>
    <row r="142" spans="1:3" x14ac:dyDescent="0.25">
      <c r="A142" s="6"/>
      <c r="C142" t="s">
        <v>669</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s="33" customFormat="1" x14ac:dyDescent="0.25">
      <c r="A148" s="34"/>
      <c r="B148" s="32"/>
      <c r="C148" s="6" t="s">
        <v>241</v>
      </c>
    </row>
    <row r="149" spans="1:3" s="33" customFormat="1" x14ac:dyDescent="0.25">
      <c r="A149" s="34"/>
      <c r="B149" s="32"/>
      <c r="C149" s="34"/>
    </row>
    <row r="150" spans="1:3" s="33" customFormat="1" x14ac:dyDescent="0.25">
      <c r="A150" s="34"/>
      <c r="B150" s="32"/>
      <c r="C150" s="6" t="s">
        <v>738</v>
      </c>
    </row>
    <row r="151" spans="1:3" s="33" customFormat="1" x14ac:dyDescent="0.25">
      <c r="A151" s="34"/>
      <c r="B151" s="32"/>
      <c r="C151" s="6"/>
    </row>
    <row r="152" spans="1:3" x14ac:dyDescent="0.25">
      <c r="A152" s="5"/>
      <c r="C152" t="str">
        <f>CONCATENATE("# How do changes in ",B11," affect people?")</f>
        <v># How do changes in CHRNE affect people?</v>
      </c>
    </row>
    <row r="153" spans="1:3" x14ac:dyDescent="0.25">
      <c r="A153" s="5"/>
    </row>
    <row r="154" spans="1:3" x14ac:dyDescent="0.25">
      <c r="A154" s="5" t="s">
        <v>49</v>
      </c>
      <c r="B154"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CHRNE variants is small and does not impact treatment. It is possible that variants in this gene interact with other gene variants, which is the reason for our inclusion of this gene.</v>
      </c>
      <c r="C154" t="str">
        <f>B154</f>
        <v>For the vast majority of people, the overall risk associated with the common CHRNE variants is small and does not impact treatment. It is possible that variants in this gene interact with other gene variants, which is the reason for our inclusion of this gene.</v>
      </c>
    </row>
    <row r="155" spans="1:3" s="33" customFormat="1" x14ac:dyDescent="0.25">
      <c r="A155" s="31"/>
      <c r="B155" s="32"/>
    </row>
    <row r="156" spans="1:3" x14ac:dyDescent="0.25">
      <c r="A156" s="5"/>
      <c r="C156" t="s">
        <v>197</v>
      </c>
    </row>
    <row r="157" spans="1:3" x14ac:dyDescent="0.25">
      <c r="A157" s="5"/>
    </row>
    <row r="158" spans="1:3" x14ac:dyDescent="0.25">
      <c r="A158" s="5" t="s">
        <v>13</v>
      </c>
      <c r="B158" s="27" t="s">
        <v>685</v>
      </c>
      <c r="C158" t="str">
        <f>B158</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v>
      </c>
    </row>
    <row r="159" spans="1:3" x14ac:dyDescent="0.25">
      <c r="A159" s="5"/>
    </row>
    <row r="160" spans="1:3" x14ac:dyDescent="0.25">
      <c r="A160" s="5"/>
      <c r="C160" t="s">
        <v>50</v>
      </c>
    </row>
    <row r="161" spans="1:3" x14ac:dyDescent="0.25">
      <c r="A161" s="5"/>
    </row>
    <row r="162" spans="1:3" ht="409.5" x14ac:dyDescent="0.25">
      <c r="A162" s="5"/>
      <c r="B162" s="41" t="s">
        <v>776</v>
      </c>
      <c r="C162" t="str">
        <f>B162</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63" spans="1:3" s="33" customFormat="1" x14ac:dyDescent="0.25">
      <c r="A163" s="31"/>
      <c r="B163" s="32"/>
    </row>
    <row r="164" spans="1:3" s="33" customFormat="1" x14ac:dyDescent="0.25">
      <c r="A164" s="34"/>
      <c r="B164" s="32"/>
      <c r="C164" s="6" t="s">
        <v>242</v>
      </c>
    </row>
    <row r="165" spans="1:3" s="33" customFormat="1" x14ac:dyDescent="0.25">
      <c r="A165" s="34"/>
      <c r="B165" s="32"/>
      <c r="C165" s="34"/>
    </row>
    <row r="166" spans="1:3" s="33" customFormat="1" x14ac:dyDescent="0.25">
      <c r="A166" s="34"/>
      <c r="B166" s="32"/>
      <c r="C166" s="6" t="s">
        <v>737</v>
      </c>
    </row>
    <row r="167" spans="1:3" s="33" customFormat="1" x14ac:dyDescent="0.25">
      <c r="A167" s="34"/>
      <c r="B167" s="32"/>
      <c r="C167" s="6"/>
    </row>
    <row r="168" spans="1:3" x14ac:dyDescent="0.25">
      <c r="A168" s="5"/>
      <c r="C168" t="s">
        <v>152</v>
      </c>
    </row>
    <row r="169" spans="1:3" x14ac:dyDescent="0.25">
      <c r="A169" s="5"/>
    </row>
    <row r="170" spans="1:3" x14ac:dyDescent="0.25">
      <c r="A170" s="5" t="s">
        <v>13</v>
      </c>
      <c r="B170" s="27" t="s">
        <v>243</v>
      </c>
      <c r="C170" t="str">
        <f>B170</f>
        <v>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v>
      </c>
    </row>
    <row r="171" spans="1:3" x14ac:dyDescent="0.25">
      <c r="A171" s="5"/>
    </row>
    <row r="172" spans="1:3" x14ac:dyDescent="0.25">
      <c r="A172" s="5"/>
      <c r="C172" t="s">
        <v>50</v>
      </c>
    </row>
    <row r="173" spans="1:3" x14ac:dyDescent="0.25">
      <c r="A173" s="5"/>
    </row>
    <row r="174" spans="1:3" x14ac:dyDescent="0.25">
      <c r="A174" s="5"/>
      <c r="B174" s="27" t="s">
        <v>244</v>
      </c>
      <c r="C174" t="str">
        <f>B174</f>
        <v>Consult [a neurologist](https://www.ncbi.nlm.nih.gov/pubmed/23108489) during and after pregnancy. It afflicted with slow channel syndrome, consider adding [salbutamol in addition to fluoxetine](https://www.ncbi.nlm.nih.gov/pubmed/23281026). [Galantamine](http://www.uniprot.org/uniprot/Q04844) is also used in treatment.</v>
      </c>
    </row>
    <row r="176" spans="1:3" s="33" customFormat="1" x14ac:dyDescent="0.25">
      <c r="B176" s="32"/>
    </row>
    <row r="178" spans="1:3" x14ac:dyDescent="0.25">
      <c r="A178" t="s">
        <v>51</v>
      </c>
      <c r="B178" s="7" t="s">
        <v>245</v>
      </c>
      <c r="C178" t="str">
        <f>CONCATENATE("&lt;symptoms ",B178," /&gt;")</f>
        <v>&lt;symptoms fatigue D005221 /&gt;</v>
      </c>
    </row>
    <row r="180" spans="1:3" x14ac:dyDescent="0.25">
      <c r="B180" s="103" t="s">
        <v>923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24FF-20EE-495B-804E-61A45DC5BF84}">
  <dimension ref="A1:C208"/>
  <sheetViews>
    <sheetView topLeftCell="A202" workbookViewId="0">
      <selection activeCell="B208" sqref="B208"/>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205</v>
      </c>
      <c r="C2" t="str">
        <f>CONCATENATE("# What does the ",B2," gene do?")</f>
        <v># What does the MTHFR gene do?</v>
      </c>
    </row>
    <row r="3" spans="1:3" x14ac:dyDescent="0.25">
      <c r="A3" s="6"/>
    </row>
    <row r="4" spans="1:3" x14ac:dyDescent="0.25">
      <c r="A4" s="6" t="s">
        <v>18</v>
      </c>
      <c r="B4" s="27" t="s">
        <v>529</v>
      </c>
      <c r="C4" t="str">
        <f>B4</f>
        <v>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v>
      </c>
    </row>
    <row r="5" spans="1:3" ht="17.25" x14ac:dyDescent="0.3">
      <c r="A5" s="6"/>
      <c r="B5" s="28"/>
    </row>
    <row r="6" spans="1:3" x14ac:dyDescent="0.25">
      <c r="A6" s="6" t="s">
        <v>19</v>
      </c>
      <c r="B6" s="27">
        <v>1</v>
      </c>
      <c r="C6" t="str">
        <f>CONCATENATE("This gene is located on chromosome ",B6,". The ",B7," it creates acts in your ",B8)</f>
        <v>This gene is located on chromosome 1. The enzyme it creates acts in your endocrine system and pancreas.</v>
      </c>
    </row>
    <row r="7" spans="1:3" x14ac:dyDescent="0.25">
      <c r="A7" s="6" t="s">
        <v>20</v>
      </c>
      <c r="B7" s="27" t="s">
        <v>170</v>
      </c>
    </row>
    <row r="8" spans="1:3" x14ac:dyDescent="0.25">
      <c r="A8" s="6" t="s">
        <v>17</v>
      </c>
      <c r="B8" s="27" t="s">
        <v>206</v>
      </c>
    </row>
    <row r="9" spans="1:3" x14ac:dyDescent="0.25">
      <c r="A9" s="5" t="s">
        <v>22</v>
      </c>
      <c r="B9" s="27" t="s">
        <v>223</v>
      </c>
      <c r="C9" t="str">
        <f>CONCATENATE("&lt;TissueList ",B9," /&gt;")</f>
        <v>&lt;TissueList D004703 D010179 endocrine pancreas /&gt;</v>
      </c>
    </row>
    <row r="10" spans="1:3" s="33" customFormat="1" x14ac:dyDescent="0.25">
      <c r="A10" s="34"/>
      <c r="B10" s="32"/>
    </row>
    <row r="11" spans="1:3" x14ac:dyDescent="0.25">
      <c r="A11" s="6" t="s">
        <v>4</v>
      </c>
      <c r="B11" s="27" t="s">
        <v>205</v>
      </c>
      <c r="C11" t="str">
        <f>CONCATENATE("&lt;GeneAnalysis gene=",CHAR(34),B11,CHAR(34)," interval=",CHAR(34),B12,CHAR(34),"&gt; ")</f>
        <v xml:space="preserve">&lt;GeneAnalysis gene="MTHFR" interval="NC_000001.11 :g.11785730_11806103"&gt; </v>
      </c>
    </row>
    <row r="12" spans="1:3" x14ac:dyDescent="0.25">
      <c r="A12" s="6" t="s">
        <v>23</v>
      </c>
      <c r="B12" s="27" t="s">
        <v>224</v>
      </c>
    </row>
    <row r="13" spans="1:3" x14ac:dyDescent="0.25">
      <c r="A13" s="6" t="s">
        <v>24</v>
      </c>
      <c r="B13" s="27" t="s">
        <v>332</v>
      </c>
      <c r="C13" t="str">
        <f>CONCATENATE("# What are some common mutations of ",B11,"?")</f>
        <v># What are some common mutations of MTHFR?</v>
      </c>
    </row>
    <row r="14" spans="1:3" x14ac:dyDescent="0.25">
      <c r="A14" s="6"/>
      <c r="C14" t="s">
        <v>13</v>
      </c>
    </row>
    <row r="15" spans="1:3" x14ac:dyDescent="0.25">
      <c r="C15" t="str">
        <f>CONCATENATE("There are ",B13," well-known variants in ",B11,": ",B22," and ",B28,".")</f>
        <v>There are two well-known variants in MTHFR: [C677T](http://gnomad.broadinstitute.org/variant/1-11856378-G-A) and [A1298C](https://www.ncbi.nlm.nih.gov/projects/SNP/snp_ref.cgi?rs=1801131).</v>
      </c>
    </row>
    <row r="17" spans="1:3" x14ac:dyDescent="0.25">
      <c r="A17" s="6"/>
      <c r="C17" t="str">
        <f>CONCATENATE("&lt;# ",B19," #&gt;")</f>
        <v>&lt;# C677T #&gt;</v>
      </c>
    </row>
    <row r="18" spans="1:3" x14ac:dyDescent="0.25">
      <c r="A18" s="6" t="s">
        <v>25</v>
      </c>
      <c r="B18" s="1" t="s">
        <v>176</v>
      </c>
      <c r="C18" t="str">
        <f>CONCATENATE("  &lt;Variant hgvs=",CHAR(34),B18,CHAR(34)," name=",CHAR(34),B19,CHAR(34),"&gt; ")</f>
        <v xml:space="preserve">  &lt;Variant hgvs="NC_000022.11:g.19963748G&gt;A" name="C677T"&gt; </v>
      </c>
    </row>
    <row r="19" spans="1:3" x14ac:dyDescent="0.25">
      <c r="A19" s="5" t="s">
        <v>26</v>
      </c>
      <c r="B19" s="1" t="s">
        <v>208</v>
      </c>
    </row>
    <row r="20" spans="1:3" x14ac:dyDescent="0.25">
      <c r="A20" s="5" t="s">
        <v>27</v>
      </c>
      <c r="B20" s="27" t="s">
        <v>207</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MTHFR gene from cytosine (C) to thymine (T) resulting in incorrect enzyme function. This substitution of a single nucleotide is known as a missense variant.</v>
      </c>
    </row>
    <row r="21" spans="1:3" x14ac:dyDescent="0.25">
      <c r="A21" s="5" t="s">
        <v>28</v>
      </c>
      <c r="B21" s="27" t="s">
        <v>33</v>
      </c>
      <c r="C21" t="s">
        <v>13</v>
      </c>
    </row>
    <row r="22" spans="1:3" x14ac:dyDescent="0.25">
      <c r="A22" s="5" t="s">
        <v>36</v>
      </c>
      <c r="B22" s="30" t="s">
        <v>210</v>
      </c>
      <c r="C22" t="str">
        <f>"  &lt;/Variant&gt;"</f>
        <v xml:space="preserve">  &lt;/Variant&gt;</v>
      </c>
    </row>
    <row r="23" spans="1:3" x14ac:dyDescent="0.25">
      <c r="C23" t="str">
        <f>CONCATENATE("&lt;# ",B25," #&gt;")</f>
        <v>&lt;# A1298C #&gt;</v>
      </c>
    </row>
    <row r="24" spans="1:3" x14ac:dyDescent="0.25">
      <c r="A24" s="6" t="s">
        <v>25</v>
      </c>
      <c r="B24" s="1" t="s">
        <v>175</v>
      </c>
      <c r="C24" t="str">
        <f>CONCATENATE("  &lt;Variant hgvs=",CHAR(34),B24,CHAR(34)," name=",CHAR(34),B25,CHAR(34),"&gt; ")</f>
        <v xml:space="preserve">  &lt;Variant hgvs="NC_000022.11:g.19962712C&gt;T" name="A1298C"&gt; </v>
      </c>
    </row>
    <row r="25" spans="1:3" x14ac:dyDescent="0.25">
      <c r="A25" s="5" t="s">
        <v>26</v>
      </c>
      <c r="B25" s="30" t="s">
        <v>226</v>
      </c>
    </row>
    <row r="26" spans="1:3" x14ac:dyDescent="0.25">
      <c r="A26" s="5" t="s">
        <v>27</v>
      </c>
      <c r="B26" s="27" t="s">
        <v>61</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MTHFR gene from adenine (A) to cytosine (C) resulting in incorrect enzyme function. This substitution of a single nucleotide is known as a missense variant.</v>
      </c>
    </row>
    <row r="27" spans="1:3" x14ac:dyDescent="0.25">
      <c r="A27" s="5" t="s">
        <v>28</v>
      </c>
      <c r="B27" s="27" t="str">
        <f>"cytosine (C)"</f>
        <v>cytosine (C)</v>
      </c>
    </row>
    <row r="28" spans="1:3" x14ac:dyDescent="0.25">
      <c r="A28" s="6" t="s">
        <v>36</v>
      </c>
      <c r="B28" s="30" t="s">
        <v>505</v>
      </c>
      <c r="C28" t="str">
        <f>"  &lt;/Variant&gt;"</f>
        <v xml:space="preserve">  &lt;/Variant&gt;</v>
      </c>
    </row>
    <row r="29" spans="1:3" s="33" customFormat="1" x14ac:dyDescent="0.25">
      <c r="A29" s="31"/>
      <c r="B29" s="32"/>
    </row>
    <row r="30" spans="1:3" s="33" customFormat="1" x14ac:dyDescent="0.25">
      <c r="A30" s="31"/>
      <c r="B30" s="32"/>
      <c r="C30" t="str">
        <f>C17</f>
        <v>&lt;# C677T #&gt;</v>
      </c>
    </row>
    <row r="31" spans="1:3" x14ac:dyDescent="0.25">
      <c r="A31" s="5" t="s">
        <v>35</v>
      </c>
      <c r="B31" s="30" t="s">
        <v>211</v>
      </c>
      <c r="C31" t="str">
        <f>CONCATENATE("  &lt;Genotype hgvs=",CHAR(34),B31,B32,";",B33,CHAR(34)," name=",CHAR(34),B19,CHAR(34),"&gt; ")</f>
        <v xml:space="preserve">  &lt;Genotype hgvs="NC_00001.11:g.[12345C&gt;T];[12345=]" name="C677T"&gt; </v>
      </c>
    </row>
    <row r="32" spans="1:3" x14ac:dyDescent="0.25">
      <c r="A32" s="5" t="s">
        <v>36</v>
      </c>
      <c r="B32" s="27" t="s">
        <v>212</v>
      </c>
    </row>
    <row r="33" spans="1:3" x14ac:dyDescent="0.25">
      <c r="A33" s="5" t="s">
        <v>27</v>
      </c>
      <c r="B33" s="27" t="s">
        <v>213</v>
      </c>
      <c r="C33" t="s">
        <v>667</v>
      </c>
    </row>
    <row r="34" spans="1:3" x14ac:dyDescent="0.25">
      <c r="A34" s="5" t="s">
        <v>40</v>
      </c>
      <c r="B34" s="27" t="str">
        <f>CONCATENATE("People with this variant have one copy of the ",B22," variant. This substitution of a single nucleotide is known as a missense mutation.")</f>
        <v>People with this variant have one copy of the [C677T](http://gnomad.broadinstitute.org/variant/1-11856378-G-A) variant. This substitution of a single nucleotide is known as a missense mutation.</v>
      </c>
      <c r="C34" t="s">
        <v>13</v>
      </c>
    </row>
    <row r="35" spans="1:3" x14ac:dyDescent="0.25">
      <c r="A35" s="6" t="s">
        <v>41</v>
      </c>
      <c r="B35" s="27" t="s">
        <v>216</v>
      </c>
      <c r="C35" t="str">
        <f>CONCATENATE("    ",B34)</f>
        <v xml:space="preserve">    People with this variant have one copy of the [C677T](http://gnomad.broadinstitute.org/variant/1-11856378-G-A) variant. This substitution of a single nucleotide is known as a missense mutation.</v>
      </c>
    </row>
    <row r="36" spans="1:3" x14ac:dyDescent="0.25">
      <c r="A36" s="6" t="s">
        <v>42</v>
      </c>
      <c r="B36" s="27">
        <v>30</v>
      </c>
    </row>
    <row r="37" spans="1:3" x14ac:dyDescent="0.25">
      <c r="A37" s="5"/>
      <c r="C37" t="s">
        <v>668</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669</v>
      </c>
    </row>
    <row r="42" spans="1:3" x14ac:dyDescent="0.25">
      <c r="A42" s="5"/>
    </row>
    <row r="43" spans="1:3" x14ac:dyDescent="0.25">
      <c r="A43" s="5"/>
      <c r="C43" t="str">
        <f>CONCATENATE( "    &lt;piechart percentage=",B36," /&gt;")</f>
        <v xml:space="preserve">    &lt;piechart percentage=30 /&gt;</v>
      </c>
    </row>
    <row r="44" spans="1:3" x14ac:dyDescent="0.25">
      <c r="A44" s="5"/>
      <c r="C44" t="str">
        <f>"  &lt;/Genotype&gt;"</f>
        <v xml:space="preserve">  &lt;/Genotype&gt;</v>
      </c>
    </row>
    <row r="45" spans="1:3" x14ac:dyDescent="0.25">
      <c r="A45" s="5" t="s">
        <v>43</v>
      </c>
      <c r="B45" s="27" t="str">
        <f>CONCATENATE("People with this variant have two copies of the ",B22," variant. This substitution of a single nucleotide is known as a missense mutation.")</f>
        <v>People with this variant have two copies of the [C677T](http://gnomad.broadinstitute.org/variant/1-11856378-G-A) variant. This substitution of a single nucleotide is known as a missense mutation.</v>
      </c>
      <c r="C45" t="str">
        <f>CONCATENATE("  &lt;Genotype hgvs=",CHAR(34),B31,B32,";",B32,CHAR(34)," name=",CHAR(34),B19,CHAR(34),"&gt; ")</f>
        <v xml:space="preserve">  &lt;Genotype hgvs="NC_00001.11:g.[12345C&gt;T];[12345C&gt;T]" name="C677T"&gt; </v>
      </c>
    </row>
    <row r="46" spans="1:3" x14ac:dyDescent="0.25">
      <c r="A46" s="6" t="s">
        <v>44</v>
      </c>
      <c r="B46" s="27" t="s">
        <v>191</v>
      </c>
      <c r="C46" t="s">
        <v>13</v>
      </c>
    </row>
    <row r="47" spans="1:3" x14ac:dyDescent="0.25">
      <c r="A47" s="6" t="s">
        <v>42</v>
      </c>
      <c r="B47" s="27">
        <v>9</v>
      </c>
      <c r="C47" t="s">
        <v>667</v>
      </c>
    </row>
    <row r="48" spans="1:3" x14ac:dyDescent="0.25">
      <c r="A48" s="6"/>
    </row>
    <row r="49" spans="1:3" x14ac:dyDescent="0.25">
      <c r="A49" s="5"/>
      <c r="C49" t="str">
        <f>CONCATENATE("    ",B45)</f>
        <v xml:space="preserve">    People with this variant have two copies of the [C677T](http://gnomad.broadinstitute.org/variant/1-11856378-G-A) variant. This substitution of a single nucleotide is known as a missense mutation.</v>
      </c>
    </row>
    <row r="50" spans="1:3" x14ac:dyDescent="0.25">
      <c r="A50" s="6"/>
    </row>
    <row r="51" spans="1:3" x14ac:dyDescent="0.25">
      <c r="A51" s="6"/>
      <c r="C51" t="s">
        <v>668</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669</v>
      </c>
    </row>
    <row r="56" spans="1:3" x14ac:dyDescent="0.25">
      <c r="A56" s="5"/>
    </row>
    <row r="57" spans="1:3" x14ac:dyDescent="0.25">
      <c r="A57" s="5"/>
      <c r="C57" t="str">
        <f>CONCATENATE( "    &lt;piechart percentage=",B47," /&gt;")</f>
        <v xml:space="preserve">    &lt;piechart percentage=9 /&gt;</v>
      </c>
    </row>
    <row r="58" spans="1:3" x14ac:dyDescent="0.25">
      <c r="A58" s="5"/>
      <c r="C58" t="str">
        <f>"  &lt;/Genotype&gt;"</f>
        <v xml:space="preserve">  &lt;/Genotype&gt;</v>
      </c>
    </row>
    <row r="59" spans="1:3" x14ac:dyDescent="0.25">
      <c r="A59" s="5" t="s">
        <v>45</v>
      </c>
      <c r="B59" s="27" t="str">
        <f>CONCATENATE("Your ",B11," gene has no variants. A normal gene is referred to as a ",CHAR(34),"wild-type",CHAR(34)," gene.")</f>
        <v>Your MTHFR gene has no variants. A normal gene is referred to as a "wild-type" gene.</v>
      </c>
      <c r="C59" t="str">
        <f>CONCATENATE("  &lt;Genotype hgvs=",CHAR(34),B31,B33,";",B33,CHAR(34)," name=",CHAR(34),B19,CHAR(34),"&gt; ")</f>
        <v xml:space="preserve">  &lt;Genotype hgvs="NC_00001.11:g.[12345=];[12345=]" name="C677T"&gt; </v>
      </c>
    </row>
    <row r="60" spans="1:3" x14ac:dyDescent="0.25">
      <c r="A60" s="6" t="s">
        <v>46</v>
      </c>
      <c r="B60" s="27" t="s">
        <v>217</v>
      </c>
      <c r="C60" t="s">
        <v>13</v>
      </c>
    </row>
    <row r="61" spans="1:3" x14ac:dyDescent="0.25">
      <c r="A61" s="6" t="s">
        <v>42</v>
      </c>
      <c r="B61" s="27">
        <v>61</v>
      </c>
      <c r="C61" t="s">
        <v>667</v>
      </c>
    </row>
    <row r="62" spans="1:3" x14ac:dyDescent="0.25">
      <c r="A62" s="5"/>
    </row>
    <row r="63" spans="1:3" x14ac:dyDescent="0.25">
      <c r="A63" s="6"/>
      <c r="C63" t="str">
        <f>CONCATENATE("    ",B59)</f>
        <v xml:space="preserve">    Your MTHFR gene has no variants. A normal gene is referred to as a "wild-type" gene.</v>
      </c>
    </row>
    <row r="64" spans="1:3" x14ac:dyDescent="0.25">
      <c r="A64" s="6"/>
    </row>
    <row r="65" spans="1:3" x14ac:dyDescent="0.25">
      <c r="A65" s="6"/>
      <c r="C65" t="s">
        <v>668</v>
      </c>
    </row>
    <row r="66" spans="1:3" x14ac:dyDescent="0.25">
      <c r="A66" s="6"/>
    </row>
    <row r="67" spans="1:3" x14ac:dyDescent="0.25">
      <c r="A67" s="6"/>
      <c r="C67" t="str">
        <f>CONCATENATE("    ",B60)</f>
        <v xml:space="preserve">    Your variant is not associated with any loss of function.</v>
      </c>
    </row>
    <row r="68" spans="1:3" x14ac:dyDescent="0.25">
      <c r="A68" s="5"/>
    </row>
    <row r="69" spans="1:3" x14ac:dyDescent="0.25">
      <c r="A69" s="5"/>
      <c r="C69" t="s">
        <v>669</v>
      </c>
    </row>
    <row r="70" spans="1:3" x14ac:dyDescent="0.25">
      <c r="A70" s="5"/>
    </row>
    <row r="71" spans="1:3" x14ac:dyDescent="0.25">
      <c r="A71" s="5"/>
      <c r="C71" t="str">
        <f>CONCATENATE( "    &lt;piechart percentage=",B61," /&gt;")</f>
        <v xml:space="preserve">    &lt;piechart percentage=61 /&gt;</v>
      </c>
    </row>
    <row r="72" spans="1:3" x14ac:dyDescent="0.25">
      <c r="A72" s="5"/>
      <c r="C72" t="str">
        <f>"  &lt;/Genotype&gt;"</f>
        <v xml:space="preserve">  &lt;/Genotype&gt;</v>
      </c>
    </row>
    <row r="73" spans="1:3" x14ac:dyDescent="0.25">
      <c r="A73" s="5"/>
      <c r="C73" t="str">
        <f>C23</f>
        <v>&lt;# A1298C #&gt;</v>
      </c>
    </row>
    <row r="74" spans="1:3" x14ac:dyDescent="0.25">
      <c r="A74" s="5" t="s">
        <v>35</v>
      </c>
      <c r="B74" s="30" t="s">
        <v>56</v>
      </c>
      <c r="C74" t="str">
        <f>CONCATENATE("  &lt;Genotype hgvs=",CHAR(34),B74,B75,";",B76,CHAR(34)," name=",CHAR(34),B25,CHAR(34),"&gt; ")</f>
        <v xml:space="preserve">  &lt;Genotype hgvs="NC_000001.11:g.[11794419T&gt;G];[11794419T=]" name="A1298C"&gt; </v>
      </c>
    </row>
    <row r="75" spans="1:3" x14ac:dyDescent="0.25">
      <c r="A75" s="5" t="s">
        <v>36</v>
      </c>
      <c r="B75" s="27" t="s">
        <v>214</v>
      </c>
    </row>
    <row r="76" spans="1:3" x14ac:dyDescent="0.25">
      <c r="A76" s="5" t="s">
        <v>27</v>
      </c>
      <c r="B76" s="27" t="s">
        <v>215</v>
      </c>
      <c r="C76" t="s">
        <v>667</v>
      </c>
    </row>
    <row r="77" spans="1:3" x14ac:dyDescent="0.25">
      <c r="A77" s="5" t="s">
        <v>40</v>
      </c>
      <c r="B77" s="27" t="str">
        <f>CONCATENATE("People with this variant have one copy of the ",B28," variant. This substitution of a single nucleotide is known as a missense mutation.")</f>
        <v>People with this variant have one copy of the [A1298C](https://www.ncbi.nlm.nih.gov/projects/SNP/snp_ref.cgi?rs=1801131) variant. This substitution of a single nucleotide is known as a missense mutation.</v>
      </c>
      <c r="C77" t="s">
        <v>13</v>
      </c>
    </row>
    <row r="78" spans="1:3" x14ac:dyDescent="0.25">
      <c r="A78" s="6" t="s">
        <v>41</v>
      </c>
      <c r="B78" s="27" t="s">
        <v>191</v>
      </c>
      <c r="C78" t="str">
        <f>CONCATENATE("    ",B77)</f>
        <v xml:space="preserve">    People with this variant have one copy of the [A1298C](https://www.ncbi.nlm.nih.gov/projects/SNP/snp_ref.cgi?rs=1801131) variant. This substitution of a single nucleotide is known as a missense mutation.</v>
      </c>
    </row>
    <row r="79" spans="1:3" x14ac:dyDescent="0.25">
      <c r="A79" s="6" t="s">
        <v>42</v>
      </c>
      <c r="B79" s="27">
        <v>20</v>
      </c>
    </row>
    <row r="80" spans="1:3" x14ac:dyDescent="0.25">
      <c r="A80" s="5"/>
      <c r="C80" t="s">
        <v>668</v>
      </c>
    </row>
    <row r="81" spans="1:3" x14ac:dyDescent="0.25">
      <c r="A81" s="6"/>
    </row>
    <row r="82" spans="1:3" x14ac:dyDescent="0.25">
      <c r="A82" s="6"/>
      <c r="C82" t="str">
        <f>CONCATENATE("    ",B78)</f>
        <v xml:space="preserve">    You are in the Moderate Loss of Function category. See below for more information.</v>
      </c>
    </row>
    <row r="83" spans="1:3" x14ac:dyDescent="0.25">
      <c r="A83" s="6"/>
    </row>
    <row r="84" spans="1:3" x14ac:dyDescent="0.25">
      <c r="A84" s="6"/>
      <c r="C84" t="s">
        <v>669</v>
      </c>
    </row>
    <row r="85" spans="1:3" x14ac:dyDescent="0.25">
      <c r="A85" s="5"/>
    </row>
    <row r="86" spans="1:3" x14ac:dyDescent="0.25">
      <c r="A86" s="5"/>
      <c r="C86" t="str">
        <f>CONCATENATE( "    &lt;piechart percentage=",B79," /&gt;")</f>
        <v xml:space="preserve">    &lt;piechart percentage=20 /&gt;</v>
      </c>
    </row>
    <row r="87" spans="1:3" x14ac:dyDescent="0.25">
      <c r="A87" s="5"/>
      <c r="C87" t="str">
        <f>"  &lt;/Genotype&gt;"</f>
        <v xml:space="preserve">  &lt;/Genotype&gt;</v>
      </c>
    </row>
    <row r="88" spans="1:3" x14ac:dyDescent="0.25">
      <c r="A88" s="5" t="s">
        <v>43</v>
      </c>
      <c r="B88" s="27" t="str">
        <f>CONCATENATE("People with this variant have two copies of the ",B28," variant. This substitution of a single nucleotide is known as a missense mutation.")</f>
        <v>People with this variant have two copies of the [A1298C](https://www.ncbi.nlm.nih.gov/projects/SNP/snp_ref.cgi?rs=1801131) variant. This substitution of a single nucleotide is known as a missense mutation.</v>
      </c>
      <c r="C88" t="str">
        <f>CONCATENATE("  &lt;Genotype hgvs=",CHAR(34),B74,B75,";",B75,CHAR(34)," name=",CHAR(34),B25,CHAR(34),"&gt; ")</f>
        <v xml:space="preserve">  &lt;Genotype hgvs="NC_000001.11:g.[11794419T&gt;G];[11794419T&gt;G]" name="A1298C"&gt; </v>
      </c>
    </row>
    <row r="89" spans="1:3" x14ac:dyDescent="0.25">
      <c r="A89" s="6" t="s">
        <v>44</v>
      </c>
      <c r="B89" s="27" t="s">
        <v>216</v>
      </c>
      <c r="C89" t="s">
        <v>13</v>
      </c>
    </row>
    <row r="90" spans="1:3" x14ac:dyDescent="0.25">
      <c r="A90" s="6" t="s">
        <v>42</v>
      </c>
      <c r="B90" s="27">
        <v>4</v>
      </c>
      <c r="C90" t="s">
        <v>667</v>
      </c>
    </row>
    <row r="91" spans="1:3" x14ac:dyDescent="0.25">
      <c r="A91" s="6"/>
    </row>
    <row r="92" spans="1:3" x14ac:dyDescent="0.25">
      <c r="A92" s="5"/>
      <c r="C92" t="str">
        <f>CONCATENATE("    ",B88)</f>
        <v xml:space="preserve">    People with this variant have two copies of the [A1298C](https://www.ncbi.nlm.nih.gov/projects/SNP/snp_ref.cgi?rs=1801131) variant. This substitution of a single nucleotide is known as a missense mutation.</v>
      </c>
    </row>
    <row r="93" spans="1:3" x14ac:dyDescent="0.25">
      <c r="A93" s="6"/>
    </row>
    <row r="94" spans="1:3" x14ac:dyDescent="0.25">
      <c r="A94" s="6"/>
      <c r="C94" t="s">
        <v>668</v>
      </c>
    </row>
    <row r="95" spans="1:3" x14ac:dyDescent="0.25">
      <c r="A95" s="6"/>
    </row>
    <row r="96" spans="1:3" x14ac:dyDescent="0.25">
      <c r="A96" s="6"/>
      <c r="C96" t="str">
        <f>CONCATENATE("    ",B89)</f>
        <v xml:space="preserve">    You are in the Mild Loss of Function category. See below for more information.</v>
      </c>
    </row>
    <row r="97" spans="1:3" x14ac:dyDescent="0.25">
      <c r="A97" s="6"/>
    </row>
    <row r="98" spans="1:3" x14ac:dyDescent="0.25">
      <c r="A98" s="5"/>
      <c r="C98" t="s">
        <v>669</v>
      </c>
    </row>
    <row r="99" spans="1:3" x14ac:dyDescent="0.25">
      <c r="A99" s="5"/>
    </row>
    <row r="100" spans="1:3" x14ac:dyDescent="0.25">
      <c r="A100" s="5"/>
      <c r="C100" t="str">
        <f>CONCATENATE( "    &lt;piechart percentage=",B90," /&gt;")</f>
        <v xml:space="preserve">    &lt;piechart percentage=4 /&gt;</v>
      </c>
    </row>
    <row r="101" spans="1:3" x14ac:dyDescent="0.25">
      <c r="A101" s="5"/>
      <c r="C101" t="str">
        <f>"  &lt;/Genotype&gt;"</f>
        <v xml:space="preserve">  &lt;/Genotype&gt;</v>
      </c>
    </row>
    <row r="102" spans="1:3" x14ac:dyDescent="0.25">
      <c r="A102" s="5" t="s">
        <v>45</v>
      </c>
      <c r="B102" s="27" t="str">
        <f>CONCATENATE("Your ",B11," gene has no variants. A normal gene is referred to as a ",CHAR(34),"wild-type",CHAR(34)," gene.")</f>
        <v>Your MTHFR gene has no variants. A normal gene is referred to as a "wild-type" gene.</v>
      </c>
      <c r="C102" t="str">
        <f>CONCATENATE("  &lt;Genotype hgvs=",CHAR(34),B74,B76,";",B76,CHAR(34)," name=",CHAR(34),B25,CHAR(34),"&gt; ")</f>
        <v xml:space="preserve">  &lt;Genotype hgvs="NC_000001.11:g.[11794419T=];[11794419T=]" name="A1298C"&gt; </v>
      </c>
    </row>
    <row r="103" spans="1:3" x14ac:dyDescent="0.25">
      <c r="A103" s="6" t="s">
        <v>46</v>
      </c>
      <c r="B103" s="27" t="s">
        <v>217</v>
      </c>
      <c r="C103" t="s">
        <v>13</v>
      </c>
    </row>
    <row r="104" spans="1:3" x14ac:dyDescent="0.25">
      <c r="A104" s="6" t="s">
        <v>42</v>
      </c>
      <c r="B104" s="27">
        <v>76</v>
      </c>
      <c r="C104" t="s">
        <v>667</v>
      </c>
    </row>
    <row r="105" spans="1:3" x14ac:dyDescent="0.25">
      <c r="A105" s="5"/>
    </row>
    <row r="106" spans="1:3" x14ac:dyDescent="0.25">
      <c r="A106" s="6"/>
      <c r="C106" t="str">
        <f>CONCATENATE("    ",B102)</f>
        <v xml:space="preserve">    Your MTHFR gene has no variants. A normal gene is referred to as a "wild-type" gene.</v>
      </c>
    </row>
    <row r="107" spans="1:3" x14ac:dyDescent="0.25">
      <c r="A107" s="6"/>
    </row>
    <row r="108" spans="1:3" x14ac:dyDescent="0.25">
      <c r="A108" s="6"/>
      <c r="C108" t="s">
        <v>668</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669</v>
      </c>
    </row>
    <row r="113" spans="1:3" x14ac:dyDescent="0.25">
      <c r="A113" s="5"/>
    </row>
    <row r="114" spans="1:3" x14ac:dyDescent="0.25">
      <c r="A114" s="5"/>
      <c r="C114" t="str">
        <f>CONCATENATE( "    &lt;piechart percentage=",B104," /&gt;")</f>
        <v xml:space="preserve">    &lt;piechart percentage=76 /&gt;</v>
      </c>
    </row>
    <row r="115" spans="1:3" x14ac:dyDescent="0.25">
      <c r="A115" s="5"/>
      <c r="C115" t="str">
        <f>"  &lt;/Genotype&gt;"</f>
        <v xml:space="preserve">  &lt;/Genotype&gt;</v>
      </c>
    </row>
    <row r="116" spans="1:3" x14ac:dyDescent="0.25">
      <c r="A116" s="5"/>
      <c r="C116" t="s">
        <v>209</v>
      </c>
    </row>
    <row r="117" spans="1:3" x14ac:dyDescent="0.25">
      <c r="A117" s="5" t="s">
        <v>35</v>
      </c>
      <c r="B117" s="1" t="str">
        <f>B31</f>
        <v>NC_00001.11:g.</v>
      </c>
      <c r="C117" t="str">
        <f>CONCATENATE("  &lt;Genotype hgvs=",CHAR(34),B117,B118,";",B119,CHAR(34)," hgvs=",CHAR(34),B120,B121,";",B122,CHAR(34)," name=",CHAR(34),B19, " ",B25,CHAR(34),"&gt; ")</f>
        <v xml:space="preserve">  &lt;Genotype hgvs="NC_00001.11:g.[12345C&gt;T];[12345=]" hgvs="NC_000001.11:g.[11794419T&gt;G];[11794419T=]" name="C677T A1298C"&gt; </v>
      </c>
    </row>
    <row r="118" spans="1:3" x14ac:dyDescent="0.25">
      <c r="A118" s="5" t="s">
        <v>36</v>
      </c>
      <c r="B118" s="1" t="str">
        <f>B32</f>
        <v>[12345C&gt;T]</v>
      </c>
    </row>
    <row r="119" spans="1:3" x14ac:dyDescent="0.25">
      <c r="A119" s="5" t="s">
        <v>27</v>
      </c>
      <c r="B119" s="1" t="str">
        <f>B33</f>
        <v>[12345=]</v>
      </c>
      <c r="C119" t="s">
        <v>667</v>
      </c>
    </row>
    <row r="120" spans="1:3" x14ac:dyDescent="0.25">
      <c r="A120" s="5" t="s">
        <v>35</v>
      </c>
      <c r="B120" s="1" t="str">
        <f>B74</f>
        <v>NC_000001.11:g.</v>
      </c>
      <c r="C120" t="s">
        <v>13</v>
      </c>
    </row>
    <row r="121" spans="1:3" x14ac:dyDescent="0.25">
      <c r="A121" s="5" t="s">
        <v>36</v>
      </c>
      <c r="B121" s="1" t="str">
        <f>B75</f>
        <v>[11794419T&gt;G]</v>
      </c>
      <c r="C121" t="str">
        <f>CONCATENATE("    ",B123)</f>
        <v xml:space="preserve">    People with this variant have one copy of the C677T variant and the A1298C variant. This substitution of a single nucleotide is known as a missense mutation.</v>
      </c>
    </row>
    <row r="122" spans="1:3" x14ac:dyDescent="0.25">
      <c r="A122" s="5" t="s">
        <v>27</v>
      </c>
      <c r="B122" s="1" t="str">
        <f>B76</f>
        <v>[11794419T=]</v>
      </c>
    </row>
    <row r="123" spans="1:3" x14ac:dyDescent="0.25">
      <c r="A123" s="5" t="s">
        <v>40</v>
      </c>
      <c r="B123" s="27" t="str">
        <f>CONCATENATE("People with this variant have one copy of the ",B19," variant and the ",B25," variant. This substitution of a single nucleotide is known as a missense mutation.")</f>
        <v>People with this variant have one copy of the C677T variant and the A1298C variant. This substitution of a single nucleotide is known as a missense mutation.</v>
      </c>
      <c r="C123" t="s">
        <v>668</v>
      </c>
    </row>
    <row r="124" spans="1:3" x14ac:dyDescent="0.25">
      <c r="A124" s="6" t="s">
        <v>41</v>
      </c>
      <c r="B124" s="27" t="s">
        <v>192</v>
      </c>
      <c r="C124" t="s">
        <v>13</v>
      </c>
    </row>
    <row r="125" spans="1:3" x14ac:dyDescent="0.25">
      <c r="A125" s="6" t="s">
        <v>42</v>
      </c>
      <c r="B125" s="27">
        <v>6</v>
      </c>
      <c r="C125" t="str">
        <f>CONCATENATE("    ",B124)</f>
        <v xml:space="preserve">    You are in the Severe Loss of Function category. See below for more information.</v>
      </c>
    </row>
    <row r="126" spans="1:3" x14ac:dyDescent="0.25">
      <c r="A126" s="6"/>
    </row>
    <row r="127" spans="1:3" x14ac:dyDescent="0.25">
      <c r="A127" s="6"/>
      <c r="C127" t="s">
        <v>669</v>
      </c>
    </row>
    <row r="128" spans="1:3" x14ac:dyDescent="0.25">
      <c r="A128" s="5"/>
    </row>
    <row r="129" spans="1:3" x14ac:dyDescent="0.25">
      <c r="A129" s="5"/>
      <c r="C129" t="str">
        <f>CONCATENATE( "    &lt;piechart percentage=",B125," /&gt;")</f>
        <v xml:space="preserve">    &lt;piechart percentage=6 /&gt;</v>
      </c>
    </row>
    <row r="130" spans="1:3" x14ac:dyDescent="0.25">
      <c r="A130" s="5"/>
      <c r="C130" t="str">
        <f>"  &lt;/Genotype&gt;"</f>
        <v xml:space="preserve">  &lt;/Genotype&gt;</v>
      </c>
    </row>
    <row r="131" spans="1:3" x14ac:dyDescent="0.25">
      <c r="A131" s="5"/>
      <c r="C131" t="s">
        <v>671</v>
      </c>
    </row>
    <row r="132" spans="1:3" x14ac:dyDescent="0.25">
      <c r="A132" s="5" t="s">
        <v>47</v>
      </c>
      <c r="B132" s="27" t="str">
        <f>CONCATENATE("Your ",B11," gene has an unknown variant.")</f>
        <v>Your MTHFR gene has an unknown variant.</v>
      </c>
      <c r="C132" t="str">
        <f>CONCATENATE("  &lt;Genotype hgvs=",CHAR(34),"unknown",CHAR(34),"&gt; ")</f>
        <v xml:space="preserve">  &lt;Genotype hgvs="unknown"&gt; </v>
      </c>
    </row>
    <row r="133" spans="1:3" x14ac:dyDescent="0.25">
      <c r="A133" s="6" t="s">
        <v>47</v>
      </c>
      <c r="B133" s="27" t="s">
        <v>149</v>
      </c>
      <c r="C133" t="s">
        <v>13</v>
      </c>
    </row>
    <row r="134" spans="1:3" x14ac:dyDescent="0.25">
      <c r="A134" s="6" t="s">
        <v>42</v>
      </c>
      <c r="C134" t="s">
        <v>667</v>
      </c>
    </row>
    <row r="135" spans="1:3" x14ac:dyDescent="0.25">
      <c r="A135" s="6"/>
    </row>
    <row r="136" spans="1:3" x14ac:dyDescent="0.25">
      <c r="A136" s="6"/>
      <c r="C136" t="str">
        <f>CONCATENATE("    ",B132)</f>
        <v xml:space="preserve">    Your MTHFR gene has an unknown variant.</v>
      </c>
    </row>
    <row r="137" spans="1:3" x14ac:dyDescent="0.25">
      <c r="A137" s="6"/>
    </row>
    <row r="138" spans="1:3" x14ac:dyDescent="0.25">
      <c r="A138" s="6"/>
      <c r="C138" t="s">
        <v>668</v>
      </c>
    </row>
    <row r="139" spans="1:3" x14ac:dyDescent="0.25">
      <c r="A139" s="6"/>
    </row>
    <row r="140" spans="1:3" x14ac:dyDescent="0.25">
      <c r="A140" s="5"/>
      <c r="C140" t="str">
        <f>CONCATENATE("    ",B133)</f>
        <v xml:space="preserve">    The effect is unknown.</v>
      </c>
    </row>
    <row r="141" spans="1:3" x14ac:dyDescent="0.25">
      <c r="A141" s="6"/>
    </row>
    <row r="142" spans="1:3" x14ac:dyDescent="0.25">
      <c r="A142" s="5"/>
      <c r="C142" t="s">
        <v>669</v>
      </c>
    </row>
    <row r="143" spans="1:3" x14ac:dyDescent="0.25">
      <c r="A143" s="5"/>
    </row>
    <row r="144" spans="1:3" x14ac:dyDescent="0.25">
      <c r="A144" s="5"/>
      <c r="C144" t="str">
        <f>CONCATENATE( "    &lt;piechart percentage=",B134," /&gt;")</f>
        <v xml:space="preserve">    &lt;piechart percentage= /&gt;</v>
      </c>
    </row>
    <row r="145" spans="1:3" x14ac:dyDescent="0.25">
      <c r="A145" s="5"/>
      <c r="C145" t="str">
        <f>"  &lt;/Genotype&gt;"</f>
        <v xml:space="preserve">  &lt;/Genotype&gt;</v>
      </c>
    </row>
    <row r="146" spans="1:3" x14ac:dyDescent="0.25">
      <c r="A146" s="5"/>
      <c r="C146" t="s">
        <v>672</v>
      </c>
    </row>
    <row r="147" spans="1:3" x14ac:dyDescent="0.25">
      <c r="A147" s="5" t="s">
        <v>45</v>
      </c>
      <c r="B147" s="27" t="str">
        <f>CONCATENATE("Your ",B11," gene has no variants. A normal gene is referred to as a ",CHAR(34),"wild-type",CHAR(34)," gene.")</f>
        <v>Your MTHFR gene has no variants. A normal gene is referred to as a "wild-type" gene.</v>
      </c>
      <c r="C147" t="str">
        <f>CONCATENATE("  &lt;Genotype hgvs=",CHAR(34),"wildtype",CHAR(34),"&gt;")</f>
        <v xml:space="preserve">  &lt;Genotype hgvs="wildtype"&gt;</v>
      </c>
    </row>
    <row r="148" spans="1:3" x14ac:dyDescent="0.25">
      <c r="A148" s="6" t="s">
        <v>46</v>
      </c>
      <c r="B148" s="27" t="s">
        <v>147</v>
      </c>
      <c r="C148" t="s">
        <v>13</v>
      </c>
    </row>
    <row r="149" spans="1:3" x14ac:dyDescent="0.25">
      <c r="A149" s="6" t="s">
        <v>42</v>
      </c>
      <c r="C149" t="s">
        <v>667</v>
      </c>
    </row>
    <row r="150" spans="1:3" x14ac:dyDescent="0.25">
      <c r="A150" s="6"/>
    </row>
    <row r="151" spans="1:3" x14ac:dyDescent="0.25">
      <c r="A151" s="6"/>
      <c r="C151" t="str">
        <f>CONCATENATE("    ",B147)</f>
        <v xml:space="preserve">    Your MTHFR gene has no variants. A normal gene is referred to as a "wild-type" gene.</v>
      </c>
    </row>
    <row r="152" spans="1:3" x14ac:dyDescent="0.25">
      <c r="A152" s="6"/>
    </row>
    <row r="153" spans="1:3" x14ac:dyDescent="0.25">
      <c r="A153" s="6"/>
      <c r="C153" t="s">
        <v>668</v>
      </c>
    </row>
    <row r="154" spans="1:3" x14ac:dyDescent="0.25">
      <c r="A154" s="6"/>
    </row>
    <row r="155" spans="1:3" x14ac:dyDescent="0.25">
      <c r="A155" s="6"/>
      <c r="C155" t="str">
        <f>CONCATENATE("    ",B148)</f>
        <v xml:space="preserve">    This variant is not associated with increased risk.</v>
      </c>
    </row>
    <row r="156" spans="1:3" x14ac:dyDescent="0.25">
      <c r="A156" s="6"/>
    </row>
    <row r="157" spans="1:3" x14ac:dyDescent="0.25">
      <c r="A157" s="6"/>
      <c r="C157" t="s">
        <v>669</v>
      </c>
    </row>
    <row r="158" spans="1:3" x14ac:dyDescent="0.25">
      <c r="A158" s="5"/>
    </row>
    <row r="159" spans="1:3" x14ac:dyDescent="0.25">
      <c r="A159" s="6"/>
      <c r="C159" t="str">
        <f>CONCATENATE( "    &lt;piechart percentage=",B149," /&gt;")</f>
        <v xml:space="preserve">    &lt;piechart percentage= /&gt;</v>
      </c>
    </row>
    <row r="160" spans="1:3" x14ac:dyDescent="0.25">
      <c r="A160" s="6"/>
      <c r="C160" t="str">
        <f>"  &lt;/Genotype&gt;"</f>
        <v xml:space="preserve">  &lt;/Genotype&gt;</v>
      </c>
    </row>
    <row r="161" spans="1:3" x14ac:dyDescent="0.25">
      <c r="A161" s="6"/>
      <c r="C161" t="str">
        <f>"&lt;/GeneAnalysis&gt;"</f>
        <v>&lt;/GeneAnalysis&gt;</v>
      </c>
    </row>
    <row r="162" spans="1:3" s="33" customFormat="1" x14ac:dyDescent="0.25">
      <c r="A162" s="31"/>
      <c r="B162" s="32"/>
    </row>
    <row r="163" spans="1:3" s="33" customFormat="1" x14ac:dyDescent="0.25">
      <c r="A163" s="34"/>
      <c r="B163" s="32"/>
      <c r="C163" s="6" t="s">
        <v>218</v>
      </c>
    </row>
    <row r="164" spans="1:3" s="33" customFormat="1" x14ac:dyDescent="0.25">
      <c r="A164" s="34"/>
      <c r="B164" s="32"/>
      <c r="C164" s="34"/>
    </row>
    <row r="165" spans="1:3" s="33" customFormat="1" x14ac:dyDescent="0.25">
      <c r="A165" s="34"/>
      <c r="B165" s="32"/>
      <c r="C165" t="s">
        <v>734</v>
      </c>
    </row>
    <row r="166" spans="1:3" s="33" customFormat="1" x14ac:dyDescent="0.25">
      <c r="A166" s="34"/>
      <c r="B166" s="32"/>
      <c r="C166" s="6"/>
    </row>
    <row r="167" spans="1:3" x14ac:dyDescent="0.25">
      <c r="A167" s="5"/>
      <c r="C167" t="str">
        <f>CONCATENATE("# How do changes in ",B11," affect people?")</f>
        <v># How do changes in MTHFR affect people?</v>
      </c>
    </row>
    <row r="168" spans="1:3" x14ac:dyDescent="0.25">
      <c r="A168" s="5"/>
    </row>
    <row r="169" spans="1:3" x14ac:dyDescent="0.25">
      <c r="A169" s="5" t="s">
        <v>49</v>
      </c>
      <c r="B169"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MTHFR variants is small and does not impact treatment. It is possible that variants in this gene interact with other gene variants, which is the reason for our inclusion of this gene.</v>
      </c>
      <c r="C169" t="str">
        <f>B169</f>
        <v>For the vast majority of people, the overall risk associated with the common MTHFR variants is small and does not impact treatment. It is possible that variants in this gene interact with other gene variants, which is the reason for our inclusion of this gene.</v>
      </c>
    </row>
    <row r="170" spans="1:3" s="33" customFormat="1" x14ac:dyDescent="0.25">
      <c r="A170" s="31"/>
      <c r="B170" s="32"/>
    </row>
    <row r="171" spans="1:3" x14ac:dyDescent="0.25">
      <c r="A171" s="5"/>
      <c r="C171" t="s">
        <v>219</v>
      </c>
    </row>
    <row r="172" spans="1:3" x14ac:dyDescent="0.25">
      <c r="A172" s="5"/>
    </row>
    <row r="173" spans="1:3" x14ac:dyDescent="0.25">
      <c r="A173" s="5" t="s">
        <v>13</v>
      </c>
      <c r="B173" s="27" t="s">
        <v>687</v>
      </c>
      <c r="C173" t="str">
        <f>B173</f>
        <v>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74" spans="1:3" x14ac:dyDescent="0.25">
      <c r="A174" s="5"/>
    </row>
    <row r="175" spans="1:3" x14ac:dyDescent="0.25">
      <c r="A175" s="5"/>
      <c r="C175" t="s">
        <v>50</v>
      </c>
    </row>
    <row r="176" spans="1:3" x14ac:dyDescent="0.25">
      <c r="A176" s="5"/>
    </row>
    <row r="177" spans="1:3" x14ac:dyDescent="0.25">
      <c r="A177" s="5"/>
      <c r="B177" s="27" t="s">
        <v>221</v>
      </c>
      <c r="C177" t="str">
        <f>B177</f>
        <v xml:space="preserve">Some people with mild loss of function variant may benefit from supplementing their diets with an [oral folic acid](https://www.ncbi.nlm.nih.gov/pubmed/25902009) supplement. Consult your physician. </v>
      </c>
    </row>
    <row r="178" spans="1:3" s="33" customFormat="1" x14ac:dyDescent="0.25">
      <c r="A178" s="31"/>
      <c r="B178" s="32"/>
    </row>
    <row r="179" spans="1:3" s="33" customFormat="1" x14ac:dyDescent="0.25">
      <c r="A179" s="34"/>
      <c r="B179" s="32"/>
      <c r="C179" s="6" t="s">
        <v>220</v>
      </c>
    </row>
    <row r="180" spans="1:3" s="33" customFormat="1" x14ac:dyDescent="0.25">
      <c r="A180" s="34"/>
      <c r="B180" s="32"/>
      <c r="C180" s="34"/>
    </row>
    <row r="181" spans="1:3" s="33" customFormat="1" x14ac:dyDescent="0.25">
      <c r="A181" s="34"/>
      <c r="B181" s="32"/>
      <c r="C181" s="6" t="s">
        <v>735</v>
      </c>
    </row>
    <row r="182" spans="1:3" s="33" customFormat="1" x14ac:dyDescent="0.25">
      <c r="A182" s="34"/>
      <c r="B182" s="32"/>
      <c r="C182" s="6"/>
    </row>
    <row r="183" spans="1:3" x14ac:dyDescent="0.25">
      <c r="A183" s="5"/>
      <c r="C183" t="s">
        <v>195</v>
      </c>
    </row>
    <row r="184" spans="1:3" x14ac:dyDescent="0.25">
      <c r="A184" s="5"/>
    </row>
    <row r="185" spans="1:3" x14ac:dyDescent="0.25">
      <c r="A185" s="5" t="s">
        <v>13</v>
      </c>
      <c r="B185" s="27" t="s">
        <v>686</v>
      </c>
      <c r="C185" t="str">
        <f>B185</f>
        <v>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86" spans="1:3" x14ac:dyDescent="0.25">
      <c r="A186" s="5"/>
    </row>
    <row r="187" spans="1:3" x14ac:dyDescent="0.25">
      <c r="A187" s="5"/>
      <c r="C187" t="s">
        <v>50</v>
      </c>
    </row>
    <row r="188" spans="1:3" x14ac:dyDescent="0.25">
      <c r="A188" s="5"/>
    </row>
    <row r="189" spans="1:3" x14ac:dyDescent="0.25">
      <c r="A189" s="5"/>
      <c r="B189" s="27" t="s">
        <v>690</v>
      </c>
      <c r="C189" t="str">
        <f>B189</f>
        <v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v>
      </c>
    </row>
    <row r="191" spans="1:3" s="33" customFormat="1" x14ac:dyDescent="0.25">
      <c r="A191" s="31"/>
      <c r="B191" s="32"/>
    </row>
    <row r="192" spans="1:3" s="33" customFormat="1" x14ac:dyDescent="0.25">
      <c r="A192" s="34"/>
      <c r="B192" s="32"/>
      <c r="C192" s="6" t="s">
        <v>209</v>
      </c>
    </row>
    <row r="193" spans="1:3" s="33" customFormat="1" x14ac:dyDescent="0.25">
      <c r="A193" s="34"/>
      <c r="B193" s="32"/>
      <c r="C193" s="34"/>
    </row>
    <row r="194" spans="1:3" s="33" customFormat="1" x14ac:dyDescent="0.25">
      <c r="A194" s="34"/>
      <c r="B194" s="32"/>
      <c r="C194" s="6" t="s">
        <v>736</v>
      </c>
    </row>
    <row r="195" spans="1:3" s="33" customFormat="1" x14ac:dyDescent="0.25">
      <c r="A195" s="34"/>
      <c r="B195" s="32"/>
      <c r="C195" s="34"/>
    </row>
    <row r="196" spans="1:3" x14ac:dyDescent="0.25">
      <c r="A196" s="5"/>
      <c r="C196" t="s">
        <v>197</v>
      </c>
    </row>
    <row r="197" spans="1:3" x14ac:dyDescent="0.25">
      <c r="A197" s="5"/>
    </row>
    <row r="198" spans="1:3" x14ac:dyDescent="0.25">
      <c r="A198" s="5" t="s">
        <v>13</v>
      </c>
      <c r="B198" s="27" t="s">
        <v>688</v>
      </c>
      <c r="C198" t="str">
        <f>B198</f>
        <v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v>
      </c>
    </row>
    <row r="199" spans="1:3" x14ac:dyDescent="0.25">
      <c r="A199" s="5"/>
    </row>
    <row r="200" spans="1:3" x14ac:dyDescent="0.25">
      <c r="A200" s="5"/>
      <c r="C200" t="s">
        <v>50</v>
      </c>
    </row>
    <row r="201" spans="1:3" x14ac:dyDescent="0.25">
      <c r="A201" s="5"/>
    </row>
    <row r="202" spans="1:3" x14ac:dyDescent="0.25">
      <c r="A202" s="5"/>
      <c r="B202" s="27" t="s">
        <v>689</v>
      </c>
      <c r="C202" t="str">
        <f>B202</f>
        <v>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v>
      </c>
    </row>
    <row r="203" spans="1:3" s="33" customFormat="1" x14ac:dyDescent="0.25">
      <c r="B203" s="32"/>
    </row>
    <row r="205" spans="1:3" ht="30" x14ac:dyDescent="0.25">
      <c r="A205" t="s">
        <v>51</v>
      </c>
      <c r="B205" s="7" t="s">
        <v>222</v>
      </c>
      <c r="C205" t="str">
        <f>CONCATENATE("&lt;symptoms ",B205," /&gt;")</f>
        <v>&lt;symptoms fatigue D005221 memory problems D008569 inflamation D007249 /&gt;</v>
      </c>
    </row>
    <row r="207" spans="1:3" x14ac:dyDescent="0.25">
      <c r="B207" s="103" t="s">
        <v>924</v>
      </c>
    </row>
    <row r="208" spans="1:3" x14ac:dyDescent="0.25">
      <c r="B208"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056E-74CB-4CC4-B199-C02011225347}">
  <dimension ref="A1:C483"/>
  <sheetViews>
    <sheetView workbookViewId="0">
      <selection activeCell="C4" sqref="C4"/>
    </sheetView>
  </sheetViews>
  <sheetFormatPr defaultRowHeight="15" x14ac:dyDescent="0.25"/>
  <cols>
    <col min="1" max="1" width="16.28515625" customWidth="1"/>
    <col min="2" max="2" width="35.28515625" style="27" customWidth="1"/>
    <col min="3" max="3" width="255.7109375" bestFit="1" customWidth="1"/>
  </cols>
  <sheetData>
    <row r="1" spans="1:3" x14ac:dyDescent="0.25">
      <c r="A1" s="4" t="s">
        <v>14</v>
      </c>
      <c r="B1" s="26" t="s">
        <v>15</v>
      </c>
      <c r="C1" s="4" t="s">
        <v>16</v>
      </c>
    </row>
    <row r="2" spans="1:3" x14ac:dyDescent="0.25">
      <c r="A2" s="6" t="s">
        <v>4</v>
      </c>
      <c r="B2" s="27" t="s">
        <v>926</v>
      </c>
      <c r="C2" t="str">
        <f>CONCATENATE("# What does the ",B2," gene do?")</f>
        <v># What does the SLC6A4 gene do?</v>
      </c>
    </row>
    <row r="3" spans="1:3" x14ac:dyDescent="0.25">
      <c r="A3" s="6"/>
    </row>
    <row r="4" spans="1:3" ht="17.25" x14ac:dyDescent="0.3">
      <c r="A4" s="6" t="s">
        <v>18</v>
      </c>
      <c r="B4" s="28" t="s">
        <v>700</v>
      </c>
      <c r="C4" t="str">
        <f>B4</f>
        <v>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v>
      </c>
    </row>
    <row r="5" spans="1:3" ht="17.25" x14ac:dyDescent="0.3">
      <c r="A5" s="6"/>
      <c r="B5" s="28"/>
    </row>
    <row r="6" spans="1:3" x14ac:dyDescent="0.25">
      <c r="A6" s="6" t="s">
        <v>19</v>
      </c>
      <c r="B6" s="27">
        <v>17</v>
      </c>
      <c r="C6" t="str">
        <f>CONCATENATE("This gene is located on chromosome ",B6,". The ",B7," it creates acts in your ",B8)</f>
        <v>This gene is located on chromosome 17. The protein it creates acts in your brain and nervous system.</v>
      </c>
    </row>
    <row r="7" spans="1:3" x14ac:dyDescent="0.25">
      <c r="A7" s="6" t="s">
        <v>20</v>
      </c>
      <c r="B7" s="27" t="s">
        <v>21</v>
      </c>
    </row>
    <row r="8" spans="1:3" x14ac:dyDescent="0.25">
      <c r="A8" s="6" t="s">
        <v>17</v>
      </c>
      <c r="B8" s="27" t="s">
        <v>12</v>
      </c>
    </row>
    <row r="9" spans="1:3" x14ac:dyDescent="0.25">
      <c r="A9" s="5" t="s">
        <v>22</v>
      </c>
      <c r="B9" s="27" t="s">
        <v>247</v>
      </c>
      <c r="C9" t="str">
        <f>CONCATENATE("&lt;TissueList ",B9," /&gt;")</f>
        <v>&lt;TissueList brain D001921 /&gt;</v>
      </c>
    </row>
    <row r="10" spans="1:3" s="33" customFormat="1" x14ac:dyDescent="0.25">
      <c r="A10" s="34"/>
      <c r="B10" s="32"/>
    </row>
    <row r="11" spans="1:3" x14ac:dyDescent="0.25">
      <c r="A11" s="6" t="s">
        <v>4</v>
      </c>
      <c r="B11" s="27" t="s">
        <v>246</v>
      </c>
      <c r="C11" t="str">
        <f>CONCATENATE("&lt;GeneAnalysis gene=",CHAR(34),B11,CHAR(34)," interval=",CHAR(34),B12,CHAR(34),"&gt; ")</f>
        <v xml:space="preserve">&lt;GeneAnalysis gene="SLCA4" interval="NC_000017.11:g.30194319_30235968"&gt; </v>
      </c>
    </row>
    <row r="12" spans="1:3" x14ac:dyDescent="0.25">
      <c r="A12" s="6" t="s">
        <v>23</v>
      </c>
      <c r="B12" s="27" t="s">
        <v>283</v>
      </c>
    </row>
    <row r="13" spans="1:3" x14ac:dyDescent="0.25">
      <c r="A13" s="6" t="s">
        <v>24</v>
      </c>
      <c r="B13" s="27" t="s">
        <v>333</v>
      </c>
      <c r="C13" t="str">
        <f>CONCATENATE("# What are some common mutations of ",B11,"?")</f>
        <v># What are some common mutations of SLCA4?</v>
      </c>
    </row>
    <row r="14" spans="1:3" x14ac:dyDescent="0.25">
      <c r="A14" s="6"/>
      <c r="C14" t="s">
        <v>13</v>
      </c>
    </row>
    <row r="15" spans="1:3" x14ac:dyDescent="0.25">
      <c r="C15" t="str">
        <f>CONCATENATE("There are ",B13," well-known variants in ",B11,": ",B22,", ",B28,", ",B34,", ",B40,", ",B46,", ",B52,", and ",B58,".")</f>
        <v>There are seven well-known variants in SLCA4: [5-HTTLPR](https://www.ncbi.nlm.nih.gov/pubmed/26473596), [A3609G](https://www.ncbi.nlm.nih.gov/projects/SNP/snp_ref.cgi?rs=25531), [T463G](https://www.ncbi.nlm.nih.gov/projects/SNP/snp_ref.cgi?rs=1042173), [T30199457C](https://www.ncbi.nlm.nih.gov/pubmed/18986552), [C30219896T](http://institutferran.org/documentos/estudio_genetico/JCR%20106%20140408.pdf), [C30204775T](http://institutferran.org/documentos/estudio_genetico/JCR%20106%20140408.pdf), and [C1748A](https://www.ncbi.nlm.nih.gov/pubmed/20981038).</v>
      </c>
    </row>
    <row r="17" spans="1:3" x14ac:dyDescent="0.25">
      <c r="A17" s="6"/>
      <c r="C17" t="str">
        <f>CONCATENATE("&lt;# ",B19," #&gt;")</f>
        <v>&lt;# 5-HTTLPR #&gt;</v>
      </c>
    </row>
    <row r="18" spans="1:3" x14ac:dyDescent="0.25">
      <c r="A18" s="6" t="s">
        <v>25</v>
      </c>
      <c r="B18" s="1" t="s">
        <v>251</v>
      </c>
      <c r="C18" t="str">
        <f>CONCATENATE("  &lt;Variant hgvs=",CHAR(34),B18,CHAR(34)," name=",CHAR(34),B19,CHAR(34),"&gt; ")</f>
        <v xml:space="preserve">  &lt;Variant hgvs="NC_000017.11:g.30237328T&gt;C" name="5-HTTLPR"&gt; </v>
      </c>
    </row>
    <row r="19" spans="1:3" x14ac:dyDescent="0.25">
      <c r="A19" s="5" t="s">
        <v>26</v>
      </c>
      <c r="B19" s="30" t="s">
        <v>248</v>
      </c>
    </row>
    <row r="20" spans="1:3" x14ac:dyDescent="0.25">
      <c r="A20" s="5" t="s">
        <v>27</v>
      </c>
      <c r="B20" s="27" t="s">
        <v>289</v>
      </c>
      <c r="C20" t="s">
        <v>701</v>
      </c>
    </row>
    <row r="21" spans="1:3" x14ac:dyDescent="0.25">
      <c r="A21" s="5" t="s">
        <v>28</v>
      </c>
      <c r="B21" s="27" t="s">
        <v>290</v>
      </c>
      <c r="C21" t="s">
        <v>13</v>
      </c>
    </row>
    <row r="22" spans="1:3" x14ac:dyDescent="0.25">
      <c r="A22" s="5" t="s">
        <v>36</v>
      </c>
      <c r="B22" s="30" t="s">
        <v>253</v>
      </c>
      <c r="C22" t="str">
        <f>"  &lt;/Variant&gt;"</f>
        <v xml:space="preserve">  &lt;/Variant&gt;</v>
      </c>
    </row>
    <row r="23" spans="1:3" x14ac:dyDescent="0.25">
      <c r="C23" t="str">
        <f>CONCATENATE("&lt;# ",B25," #&gt;")</f>
        <v>&lt;# A3609G #&gt;</v>
      </c>
    </row>
    <row r="24" spans="1:3" x14ac:dyDescent="0.25">
      <c r="A24" s="6" t="s">
        <v>25</v>
      </c>
      <c r="B24" s="1" t="s">
        <v>251</v>
      </c>
      <c r="C24" t="str">
        <f>CONCATENATE("  &lt;Variant hgvs=",CHAR(34),B24,CHAR(34)," name=",CHAR(34),B25,CHAR(34),"&gt; ")</f>
        <v xml:space="preserve">  &lt;Variant hgvs="NC_000017.11:g.30237328T&gt;C" name="A3609G"&gt; </v>
      </c>
    </row>
    <row r="25" spans="1:3" x14ac:dyDescent="0.25">
      <c r="A25" s="5" t="s">
        <v>26</v>
      </c>
      <c r="B25" s="30" t="s">
        <v>249</v>
      </c>
    </row>
    <row r="26" spans="1:3" x14ac:dyDescent="0.25">
      <c r="A26" s="5" t="s">
        <v>27</v>
      </c>
      <c r="B26" s="27" t="s">
        <v>61</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SLCA4 gene from adenine (A) to guanine (G) resulting in incorrect protein function. This substitution of a single nucleotide is known as a missense variant.</v>
      </c>
    </row>
    <row r="27" spans="1:3" x14ac:dyDescent="0.25">
      <c r="A27" s="5" t="s">
        <v>28</v>
      </c>
      <c r="B27" s="27" t="s">
        <v>34</v>
      </c>
    </row>
    <row r="28" spans="1:3" x14ac:dyDescent="0.25">
      <c r="A28" s="6" t="s">
        <v>36</v>
      </c>
      <c r="B28" s="30" t="s">
        <v>252</v>
      </c>
      <c r="C28" t="str">
        <f>"  &lt;/Variant&gt;"</f>
        <v xml:space="preserve">  &lt;/Variant&gt;</v>
      </c>
    </row>
    <row r="29" spans="1:3" x14ac:dyDescent="0.25">
      <c r="C29" t="str">
        <f>CONCATENATE("&lt;# ",B31," #&gt;")</f>
        <v>&lt;# T463G #&gt;</v>
      </c>
    </row>
    <row r="30" spans="1:3" x14ac:dyDescent="0.25">
      <c r="A30" s="6" t="s">
        <v>25</v>
      </c>
      <c r="B30" s="1" t="s">
        <v>131</v>
      </c>
      <c r="C30" t="str">
        <f>CONCATENATE("  &lt;Variant hgvs=",CHAR(34),B30,CHAR(34)," name=",CHAR(34),B31,CHAR(34),"&gt; ")</f>
        <v xml:space="preserve">  &lt;Variant hgvs="NC_000002.12:g.233945906G&gt;C" name="T463G"&gt; </v>
      </c>
    </row>
    <row r="31" spans="1:3" x14ac:dyDescent="0.25">
      <c r="A31" s="5" t="s">
        <v>26</v>
      </c>
      <c r="B31" s="1" t="s">
        <v>250</v>
      </c>
    </row>
    <row r="32" spans="1:3" x14ac:dyDescent="0.25">
      <c r="A32" s="5" t="s">
        <v>27</v>
      </c>
      <c r="B32" s="27" t="s">
        <v>33</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SLCA4 gene from thymine (T) to guanine (G) resulting in incorrect protein function. This substitution of a single nucleotide is known as a missense variant.</v>
      </c>
    </row>
    <row r="33" spans="1:3" x14ac:dyDescent="0.25">
      <c r="A33" s="5" t="s">
        <v>28</v>
      </c>
      <c r="B33" s="27" t="s">
        <v>34</v>
      </c>
    </row>
    <row r="34" spans="1:3" x14ac:dyDescent="0.25">
      <c r="A34" s="5" t="s">
        <v>36</v>
      </c>
      <c r="B34" s="1" t="s">
        <v>254</v>
      </c>
      <c r="C34" t="str">
        <f>"  &lt;/Variant&gt;"</f>
        <v xml:space="preserve">  &lt;/Variant&gt;</v>
      </c>
    </row>
    <row r="35" spans="1:3" x14ac:dyDescent="0.25">
      <c r="A35" s="5"/>
      <c r="C35" t="str">
        <f>CONCATENATE("&lt;# ",B37," #&gt;")</f>
        <v>&lt;# T30199457C #&gt;</v>
      </c>
    </row>
    <row r="36" spans="1:3" x14ac:dyDescent="0.25">
      <c r="A36" s="6" t="s">
        <v>25</v>
      </c>
      <c r="B36" s="1" t="s">
        <v>280</v>
      </c>
      <c r="C36" t="str">
        <f>CONCATENATE("  &lt;Variant hgvs=",CHAR(34),B36,CHAR(34)," name=",CHAR(34),B37,CHAR(34),"&gt; ")</f>
        <v xml:space="preserve">  &lt;Variant hgvs="NC_000017.11:g.30199457T&gt;C" name="T30199457C"&gt; </v>
      </c>
    </row>
    <row r="37" spans="1:3" x14ac:dyDescent="0.25">
      <c r="A37" s="5" t="s">
        <v>26</v>
      </c>
      <c r="B37" s="30" t="s">
        <v>263</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SLCA4 gene from thymine (T) to cytosine (C) resulting in incorrect protein function. This substitution of a single nucleotide is known as a missense variant.</v>
      </c>
    </row>
    <row r="39" spans="1:3" x14ac:dyDescent="0.25">
      <c r="A39" s="5" t="s">
        <v>28</v>
      </c>
      <c r="B39" s="27" t="str">
        <f>"cytosine (C)"</f>
        <v>cytosine (C)</v>
      </c>
    </row>
    <row r="40" spans="1:3" x14ac:dyDescent="0.25">
      <c r="A40" s="5" t="s">
        <v>36</v>
      </c>
      <c r="B40" s="30" t="s">
        <v>264</v>
      </c>
      <c r="C40" t="str">
        <f>"  &lt;/Variant&gt;"</f>
        <v xml:space="preserve">  &lt;/Variant&gt;</v>
      </c>
    </row>
    <row r="41" spans="1:3" x14ac:dyDescent="0.25">
      <c r="A41" s="6"/>
      <c r="C41" t="str">
        <f>CONCATENATE("&lt;# ",B43," #&gt;")</f>
        <v>&lt;# C30219896T #&gt;</v>
      </c>
    </row>
    <row r="42" spans="1:3" x14ac:dyDescent="0.25">
      <c r="A42" s="6" t="s">
        <v>25</v>
      </c>
      <c r="B42" s="35" t="s">
        <v>281</v>
      </c>
      <c r="C42" t="str">
        <f>CONCATENATE("  &lt;Variant hgvs=",CHAR(34),B42,CHAR(34)," name=",CHAR(34),B43,CHAR(34),"&gt; ")</f>
        <v xml:space="preserve">  &lt;Variant hgvs="NC_000017.11:g.30219896C&gt;T" name="C30219896T"&gt; </v>
      </c>
    </row>
    <row r="43" spans="1:3" x14ac:dyDescent="0.25">
      <c r="A43" s="5" t="s">
        <v>26</v>
      </c>
      <c r="B43" s="27" t="s">
        <v>265</v>
      </c>
    </row>
    <row r="44" spans="1:3" x14ac:dyDescent="0.25">
      <c r="A44" s="5" t="s">
        <v>27</v>
      </c>
      <c r="B44" s="27" t="str">
        <f>"cytosine (C)"</f>
        <v>cytosine (C)</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SLCA4 gene from cytosine (C) to thymine (T) resulting in incorrect protein function. This substitution of a single nucleotide is known as a missense variant.</v>
      </c>
    </row>
    <row r="45" spans="1:3" x14ac:dyDescent="0.25">
      <c r="A45" s="5" t="s">
        <v>28</v>
      </c>
      <c r="B45" s="27" t="s">
        <v>33</v>
      </c>
    </row>
    <row r="46" spans="1:3" x14ac:dyDescent="0.25">
      <c r="A46" s="5" t="s">
        <v>36</v>
      </c>
      <c r="B46" s="27" t="s">
        <v>266</v>
      </c>
      <c r="C46" t="str">
        <f>"  &lt;/Variant&gt;"</f>
        <v xml:space="preserve">  &lt;/Variant&gt;</v>
      </c>
    </row>
    <row r="47" spans="1:3" ht="15.75" thickBot="1" x14ac:dyDescent="0.3">
      <c r="A47" s="5"/>
      <c r="C47" t="str">
        <f>CONCATENATE("&lt;# ",B49," #&gt;")</f>
        <v>&lt;# C30204775T #&gt;</v>
      </c>
    </row>
    <row r="48" spans="1:3" ht="15.75" thickBot="1" x14ac:dyDescent="0.3">
      <c r="A48" s="6" t="s">
        <v>25</v>
      </c>
      <c r="B48" s="36" t="s">
        <v>282</v>
      </c>
      <c r="C48" t="str">
        <f>CONCATENATE("  &lt;Variant hgvs=",CHAR(34),B48,CHAR(34)," name=",CHAR(34),B49,CHAR(34),"&gt; ")</f>
        <v xml:space="preserve">  &lt;Variant hgvs="NC_000017.11:g.30204775C&gt;T" name="C30204775T"&gt; </v>
      </c>
    </row>
    <row r="49" spans="1:3" x14ac:dyDescent="0.25">
      <c r="A49" s="5" t="s">
        <v>26</v>
      </c>
      <c r="B49" s="30" t="s">
        <v>267</v>
      </c>
    </row>
    <row r="50" spans="1:3" x14ac:dyDescent="0.25">
      <c r="A50" s="5" t="s">
        <v>27</v>
      </c>
      <c r="B50" s="27" t="str">
        <f>"cytosine (C)"</f>
        <v>cytosine (C)</v>
      </c>
      <c r="C50" t="str">
        <f>CONCATENATE("    This variant is a change at a specific point in the ",B11," gene from ",B50," to ",B51," resulting in incorrect ",B20," function. This substitution of a single nucleotide is known as a missense variant.")</f>
        <v xml:space="preserve">    This variant is a change at a specific point in the SLCA4 gene from cytosine (C) to thymine (T) resulting in incorrect Short function. This substitution of a single nucleotide is known as a missense variant.</v>
      </c>
    </row>
    <row r="51" spans="1:3" x14ac:dyDescent="0.25">
      <c r="A51" s="5" t="s">
        <v>28</v>
      </c>
      <c r="B51" s="27" t="s">
        <v>33</v>
      </c>
    </row>
    <row r="52" spans="1:3" x14ac:dyDescent="0.25">
      <c r="A52" s="5" t="s">
        <v>36</v>
      </c>
      <c r="B52" s="30" t="s">
        <v>268</v>
      </c>
      <c r="C52" t="str">
        <f>"  &lt;/Variant&gt;"</f>
        <v xml:space="preserve">  &lt;/Variant&gt;</v>
      </c>
    </row>
    <row r="53" spans="1:3" x14ac:dyDescent="0.25">
      <c r="A53" s="6"/>
      <c r="C53" t="str">
        <f>CONCATENATE("&lt;# ",B55," #&gt;")</f>
        <v>&lt;# C1748A #&gt;</v>
      </c>
    </row>
    <row r="54" spans="1:3" x14ac:dyDescent="0.25">
      <c r="A54" s="6" t="s">
        <v>25</v>
      </c>
      <c r="B54" s="35" t="s">
        <v>261</v>
      </c>
      <c r="C54" t="str">
        <f>CONCATENATE("  &lt;Variant hgvs=",CHAR(34),B54,CHAR(34)," name=",CHAR(34),B55,CHAR(34),"&gt; ")</f>
        <v xml:space="preserve">  &lt;Variant hgvs="NC_000017.11:g.30196708G&gt;T" name="C1748A"&gt; </v>
      </c>
    </row>
    <row r="55" spans="1:3" x14ac:dyDescent="0.25">
      <c r="A55" s="5" t="s">
        <v>26</v>
      </c>
      <c r="B55" s="27" t="s">
        <v>260</v>
      </c>
    </row>
    <row r="56" spans="1:3" x14ac:dyDescent="0.25">
      <c r="A56" s="5" t="s">
        <v>27</v>
      </c>
      <c r="B56" s="27" t="str">
        <f>"cytosine (C)"</f>
        <v>cytosine (C)</v>
      </c>
      <c r="C56" t="str">
        <f>CONCATENATE("    This variant is a change at a specific point in the ",B11," gene from ",B56," to ",B57," resulting in incorrect ",B20," function. This substitution of a single nucleotide is known as a missense variant.")</f>
        <v xml:space="preserve">    This variant is a change at a specific point in the SLCA4 gene from cytosine (C) to adenine (A) resulting in incorrect Short function. This substitution of a single nucleotide is known as a missense variant.</v>
      </c>
    </row>
    <row r="57" spans="1:3" x14ac:dyDescent="0.25">
      <c r="A57" s="5" t="s">
        <v>28</v>
      </c>
      <c r="B57" s="27" t="s">
        <v>61</v>
      </c>
    </row>
    <row r="58" spans="1:3" x14ac:dyDescent="0.25">
      <c r="A58" s="5" t="s">
        <v>36</v>
      </c>
      <c r="B58" s="27" t="s">
        <v>262</v>
      </c>
      <c r="C58" t="str">
        <f>"  &lt;/Variant&gt;"</f>
        <v xml:space="preserve">  &lt;/Variant&gt;</v>
      </c>
    </row>
    <row r="59" spans="1:3" s="33" customFormat="1" x14ac:dyDescent="0.25">
      <c r="A59" s="31"/>
      <c r="B59" s="32"/>
    </row>
    <row r="60" spans="1:3" s="33" customFormat="1" x14ac:dyDescent="0.25">
      <c r="A60" s="31"/>
      <c r="B60" s="32"/>
      <c r="C60" t="str">
        <f>C17</f>
        <v>&lt;# 5-HTTLPR #&gt;</v>
      </c>
    </row>
    <row r="61" spans="1:3" x14ac:dyDescent="0.25">
      <c r="A61" s="5" t="s">
        <v>35</v>
      </c>
      <c r="B61" s="1" t="s">
        <v>235</v>
      </c>
      <c r="C61" t="str">
        <f>CONCATENATE("  &lt;Genotype hgvs=",CHAR(34),B61,B62,";",B63,CHAR(34)," name=",CHAR(34),B19,CHAR(34),"&gt; ")</f>
        <v xml:space="preserve">  &lt;Genotype hgvs="NC_000017.11:g.[30237328T&gt;C];[30237328=]" name="5-HTTLPR"&gt; </v>
      </c>
    </row>
    <row r="62" spans="1:3" x14ac:dyDescent="0.25">
      <c r="A62" s="5" t="s">
        <v>36</v>
      </c>
      <c r="B62" s="27" t="s">
        <v>255</v>
      </c>
    </row>
    <row r="63" spans="1:3" x14ac:dyDescent="0.25">
      <c r="A63" s="5" t="s">
        <v>27</v>
      </c>
      <c r="B63" s="27" t="s">
        <v>256</v>
      </c>
      <c r="C63" t="s">
        <v>667</v>
      </c>
    </row>
    <row r="64" spans="1:3" x14ac:dyDescent="0.25">
      <c r="A64" s="5" t="s">
        <v>40</v>
      </c>
      <c r="B64" s="27" t="s">
        <v>530</v>
      </c>
      <c r="C64" t="s">
        <v>13</v>
      </c>
    </row>
    <row r="65" spans="1:3" x14ac:dyDescent="0.25">
      <c r="A65" s="6" t="s">
        <v>41</v>
      </c>
      <c r="B65" s="27" t="s">
        <v>279</v>
      </c>
      <c r="C65" t="str">
        <f>CONCATENATE("    ",B64)</f>
        <v xml:space="preserve">    People with this variant have the 5-HTTLPR variant with 16 and 14 repeated sections. It is called a variable number tandem repeats variant (VNTR).</v>
      </c>
    </row>
    <row r="66" spans="1:3" x14ac:dyDescent="0.25">
      <c r="A66" s="6" t="s">
        <v>42</v>
      </c>
      <c r="B66" s="27">
        <v>23.7</v>
      </c>
    </row>
    <row r="67" spans="1:3" x14ac:dyDescent="0.25">
      <c r="A67" s="5"/>
      <c r="C67" t="s">
        <v>668</v>
      </c>
    </row>
    <row r="68" spans="1:3" x14ac:dyDescent="0.25">
      <c r="A68" s="6"/>
    </row>
    <row r="69" spans="1:3" x14ac:dyDescent="0.25">
      <c r="A69" s="6"/>
      <c r="C69" t="str">
        <f>CONCATENATE("    ",B65)</f>
        <v xml:space="preserve">    You have slightly increased serotonin. See below for more information.</v>
      </c>
    </row>
    <row r="70" spans="1:3" x14ac:dyDescent="0.25">
      <c r="A70" s="6"/>
    </row>
    <row r="71" spans="1:3" x14ac:dyDescent="0.25">
      <c r="A71" s="6"/>
      <c r="C71" t="s">
        <v>669</v>
      </c>
    </row>
    <row r="72" spans="1:3" x14ac:dyDescent="0.25">
      <c r="A72" s="5"/>
    </row>
    <row r="73" spans="1:3" x14ac:dyDescent="0.25">
      <c r="A73" s="5"/>
      <c r="C73" t="str">
        <f>CONCATENATE( "    &lt;piechart percentage=",B66," /&gt;")</f>
        <v xml:space="preserve">    &lt;piechart percentage=23.7 /&gt;</v>
      </c>
    </row>
    <row r="74" spans="1:3" x14ac:dyDescent="0.25">
      <c r="A74" s="5"/>
      <c r="C74" t="str">
        <f>"  &lt;/Genotype&gt;"</f>
        <v xml:space="preserve">  &lt;/Genotype&gt;</v>
      </c>
    </row>
    <row r="75" spans="1:3" x14ac:dyDescent="0.25">
      <c r="A75" s="5" t="s">
        <v>43</v>
      </c>
      <c r="B75" s="27" t="s">
        <v>277</v>
      </c>
      <c r="C75" t="str">
        <f>CONCATENATE("  &lt;Genotype hgvs=",CHAR(34),B61,B62,";",B62,CHAR(34)," name=",CHAR(34),B19,CHAR(34),"&gt; ")</f>
        <v xml:space="preserve">  &lt;Genotype hgvs="NC_000017.11:g.[30237328T&gt;C];[30237328T&gt;C]" name="5-HTTLPR"&gt; </v>
      </c>
    </row>
    <row r="76" spans="1:3" x14ac:dyDescent="0.25">
      <c r="A76" s="6" t="s">
        <v>44</v>
      </c>
      <c r="B76" s="27" t="s">
        <v>257</v>
      </c>
      <c r="C76" t="s">
        <v>13</v>
      </c>
    </row>
    <row r="77" spans="1:3" x14ac:dyDescent="0.25">
      <c r="A77" s="6" t="s">
        <v>42</v>
      </c>
      <c r="B77" s="27">
        <v>63.2</v>
      </c>
      <c r="C77" t="s">
        <v>667</v>
      </c>
    </row>
    <row r="78" spans="1:3" x14ac:dyDescent="0.25">
      <c r="A78" s="6"/>
    </row>
    <row r="79" spans="1:3" x14ac:dyDescent="0.25">
      <c r="A79" s="5"/>
      <c r="C79" t="str">
        <f>CONCATENATE("    ",B75)</f>
        <v xml:space="preserve">    People with this variant have two copies of the 5-HTTLPR variant with 16 repeated sections inserting 44 base pairs. It is called a variable number tandem repeats variant (VNTR).</v>
      </c>
    </row>
    <row r="80" spans="1:3" x14ac:dyDescent="0.25">
      <c r="A80" s="6"/>
    </row>
    <row r="81" spans="1:3" x14ac:dyDescent="0.25">
      <c r="A81" s="6"/>
      <c r="C81" t="s">
        <v>668</v>
      </c>
    </row>
    <row r="82" spans="1:3" x14ac:dyDescent="0.25">
      <c r="A82" s="6"/>
    </row>
    <row r="83" spans="1:3" x14ac:dyDescent="0.25">
      <c r="A83" s="6"/>
      <c r="C83" t="str">
        <f>CONCATENATE("    ",B76)</f>
        <v xml:space="preserve">    You are predisposed to lower levels of serotonin. See below for more information.</v>
      </c>
    </row>
    <row r="84" spans="1:3" x14ac:dyDescent="0.25">
      <c r="A84" s="6"/>
    </row>
    <row r="85" spans="1:3" x14ac:dyDescent="0.25">
      <c r="A85" s="5"/>
      <c r="C85" t="s">
        <v>669</v>
      </c>
    </row>
    <row r="86" spans="1:3" x14ac:dyDescent="0.25">
      <c r="A86" s="5"/>
    </row>
    <row r="87" spans="1:3" x14ac:dyDescent="0.25">
      <c r="A87" s="5"/>
      <c r="C87" t="str">
        <f>CONCATENATE( "    &lt;piechart percentage=",B77," /&gt;")</f>
        <v xml:space="preserve">    &lt;piechart percentage=63.2 /&gt;</v>
      </c>
    </row>
    <row r="88" spans="1:3" x14ac:dyDescent="0.25">
      <c r="A88" s="5"/>
      <c r="C88" t="str">
        <f>"  &lt;/Genotype&gt;"</f>
        <v xml:space="preserve">  &lt;/Genotype&gt;</v>
      </c>
    </row>
    <row r="89" spans="1:3" x14ac:dyDescent="0.25">
      <c r="A89" s="5" t="s">
        <v>45</v>
      </c>
      <c r="B89" s="27" t="s">
        <v>278</v>
      </c>
      <c r="C89" t="str">
        <f>CONCATENATE("  &lt;Genotype hgvs=",CHAR(34),B61,B63,";",B63,CHAR(34)," name=",CHAR(34),B19,CHAR(34),"&gt; ")</f>
        <v xml:space="preserve">  &lt;Genotype hgvs="NC_000017.11:g.[30237328=];[30237328=]" name="5-HTTLPR"&gt; </v>
      </c>
    </row>
    <row r="90" spans="1:3" x14ac:dyDescent="0.25">
      <c r="A90" s="6" t="s">
        <v>46</v>
      </c>
      <c r="B90" s="27" t="s">
        <v>258</v>
      </c>
      <c r="C90" t="s">
        <v>13</v>
      </c>
    </row>
    <row r="91" spans="1:3" x14ac:dyDescent="0.25">
      <c r="A91" s="6" t="s">
        <v>42</v>
      </c>
      <c r="B91" s="27">
        <v>13.1</v>
      </c>
      <c r="C91" t="s">
        <v>667</v>
      </c>
    </row>
    <row r="92" spans="1:3" x14ac:dyDescent="0.25">
      <c r="A92" s="5"/>
    </row>
    <row r="93" spans="1:3" x14ac:dyDescent="0.25">
      <c r="A93" s="6"/>
      <c r="C93" t="str">
        <f>CONCATENATE("    ",B89)</f>
        <v xml:space="preserve">    People with this variant have two copies of the 5-HTTLPR variant with 14 repeated sections. It is called a variable number tandem repeats variant (VNTR).</v>
      </c>
    </row>
    <row r="94" spans="1:3" x14ac:dyDescent="0.25">
      <c r="A94" s="6"/>
    </row>
    <row r="95" spans="1:3" x14ac:dyDescent="0.25">
      <c r="A95" s="6"/>
      <c r="C95" t="s">
        <v>668</v>
      </c>
    </row>
    <row r="96" spans="1:3" x14ac:dyDescent="0.25">
      <c r="A96" s="6"/>
    </row>
    <row r="97" spans="1:3" x14ac:dyDescent="0.25">
      <c r="A97" s="6"/>
      <c r="C97" t="str">
        <f>CONCATENATE("    ",B90)</f>
        <v xml:space="preserve">    You have greatly increased serotonin. See below for more information.</v>
      </c>
    </row>
    <row r="98" spans="1:3" x14ac:dyDescent="0.25">
      <c r="A98" s="5"/>
    </row>
    <row r="99" spans="1:3" x14ac:dyDescent="0.25">
      <c r="A99" s="5"/>
      <c r="C99" t="s">
        <v>669</v>
      </c>
    </row>
    <row r="100" spans="1:3" x14ac:dyDescent="0.25">
      <c r="A100" s="5"/>
    </row>
    <row r="101" spans="1:3" x14ac:dyDescent="0.25">
      <c r="A101" s="5"/>
      <c r="C101" t="str">
        <f>CONCATENATE( "    &lt;piechart percentage=",B91," /&gt;")</f>
        <v xml:space="preserve">    &lt;piechart percentage=13.1 /&gt;</v>
      </c>
    </row>
    <row r="102" spans="1:3" x14ac:dyDescent="0.25">
      <c r="A102" s="5"/>
      <c r="C102" t="str">
        <f>"  &lt;/Genotype&gt;"</f>
        <v xml:space="preserve">  &lt;/Genotype&gt;</v>
      </c>
    </row>
    <row r="103" spans="1:3" x14ac:dyDescent="0.25">
      <c r="A103" s="5"/>
      <c r="C103" t="str">
        <f>C23</f>
        <v>&lt;# A3609G #&gt;</v>
      </c>
    </row>
    <row r="104" spans="1:3" x14ac:dyDescent="0.25">
      <c r="A104" s="5" t="s">
        <v>35</v>
      </c>
      <c r="B104" s="1" t="s">
        <v>235</v>
      </c>
      <c r="C104" t="str">
        <f>CONCATENATE("  &lt;Genotype hgvs=",CHAR(34),B104,B105,";",B106,CHAR(34)," name=",CHAR(34),B25,CHAR(34),"&gt; ")</f>
        <v xml:space="preserve">  &lt;Genotype hgvs="NC_000017.11:g.[30237328T&gt;C];[30237328=]" name="A3609G"&gt; </v>
      </c>
    </row>
    <row r="105" spans="1:3" x14ac:dyDescent="0.25">
      <c r="A105" s="5" t="s">
        <v>36</v>
      </c>
      <c r="B105" s="27" t="s">
        <v>255</v>
      </c>
    </row>
    <row r="106" spans="1:3" x14ac:dyDescent="0.25">
      <c r="A106" s="5" t="s">
        <v>27</v>
      </c>
      <c r="B106" s="27" t="s">
        <v>256</v>
      </c>
      <c r="C106" t="s">
        <v>667</v>
      </c>
    </row>
    <row r="107" spans="1:3" x14ac:dyDescent="0.25">
      <c r="A107" s="5" t="s">
        <v>40</v>
      </c>
      <c r="B107" s="27" t="str">
        <f>CONCATENATE("People with this variant have one copy of the ",B28," variant. This substitution of a single nucleotide is known as a missense mutation.")</f>
        <v>People with this variant have one copy of the [A3609G](https://www.ncbi.nlm.nih.gov/projects/SNP/snp_ref.cgi?rs=25531) variant. This substitution of a single nucleotide is known as a missense mutation.</v>
      </c>
      <c r="C107" t="s">
        <v>13</v>
      </c>
    </row>
    <row r="108" spans="1:3" x14ac:dyDescent="0.25">
      <c r="A108" s="6" t="s">
        <v>41</v>
      </c>
      <c r="B108" s="27" t="s">
        <v>279</v>
      </c>
      <c r="C108" t="str">
        <f>CONCATENATE("    ",B107)</f>
        <v xml:space="preserve">    People with this variant have one copy of the [A3609G](https://www.ncbi.nlm.nih.gov/projects/SNP/snp_ref.cgi?rs=25531) variant. This substitution of a single nucleotide is known as a missense mutation.</v>
      </c>
    </row>
    <row r="109" spans="1:3" x14ac:dyDescent="0.25">
      <c r="A109" s="6" t="s">
        <v>42</v>
      </c>
      <c r="B109" s="27">
        <v>23.7</v>
      </c>
    </row>
    <row r="110" spans="1:3" x14ac:dyDescent="0.25">
      <c r="A110" s="5"/>
      <c r="C110" t="s">
        <v>668</v>
      </c>
    </row>
    <row r="111" spans="1:3" x14ac:dyDescent="0.25">
      <c r="A111" s="6"/>
    </row>
    <row r="112" spans="1:3" x14ac:dyDescent="0.25">
      <c r="A112" s="6"/>
      <c r="C112" t="str">
        <f>CONCATENATE("    ",B108)</f>
        <v xml:space="preserve">    You have slightly increased serotonin. See below for more information.</v>
      </c>
    </row>
    <row r="113" spans="1:3" x14ac:dyDescent="0.25">
      <c r="A113" s="6"/>
    </row>
    <row r="114" spans="1:3" x14ac:dyDescent="0.25">
      <c r="A114" s="6"/>
      <c r="C114" t="s">
        <v>669</v>
      </c>
    </row>
    <row r="115" spans="1:3" x14ac:dyDescent="0.25">
      <c r="A115" s="5"/>
    </row>
    <row r="116" spans="1:3" x14ac:dyDescent="0.25">
      <c r="A116" s="5"/>
      <c r="C116" t="str">
        <f>CONCATENATE( "    &lt;piechart percentage=",B109," /&gt;")</f>
        <v xml:space="preserve">    &lt;piechart percentage=23.7 /&gt;</v>
      </c>
    </row>
    <row r="117" spans="1:3" x14ac:dyDescent="0.25">
      <c r="A117" s="5"/>
      <c r="C117" t="str">
        <f>"  &lt;/Genotype&gt;"</f>
        <v xml:space="preserve">  &lt;/Genotype&gt;</v>
      </c>
    </row>
    <row r="118" spans="1:3" x14ac:dyDescent="0.25">
      <c r="A118" s="5" t="s">
        <v>43</v>
      </c>
      <c r="B118" s="27" t="str">
        <f>CONCATENATE("People with this variant have two copies of the ",B28," variant. This substitution of a single nucleotide is known as a missense mutation.")</f>
        <v>People with this variant have two copies of the [A3609G](https://www.ncbi.nlm.nih.gov/projects/SNP/snp_ref.cgi?rs=25531) variant. This substitution of a single nucleotide is known as a missense mutation.</v>
      </c>
      <c r="C118" t="str">
        <f>CONCATENATE("  &lt;Genotype hgvs=",CHAR(34),B104,B105,";",B105,CHAR(34)," name=",CHAR(34),B25,CHAR(34),"&gt; ")</f>
        <v xml:space="preserve">  &lt;Genotype hgvs="NC_000017.11:g.[30237328T&gt;C];[30237328T&gt;C]" name="A3609G"&gt; </v>
      </c>
    </row>
    <row r="119" spans="1:3" x14ac:dyDescent="0.25">
      <c r="A119" s="6" t="s">
        <v>44</v>
      </c>
      <c r="B119" s="27" t="s">
        <v>257</v>
      </c>
      <c r="C119" t="s">
        <v>13</v>
      </c>
    </row>
    <row r="120" spans="1:3" x14ac:dyDescent="0.25">
      <c r="A120" s="6" t="s">
        <v>42</v>
      </c>
      <c r="B120" s="27">
        <v>63.2</v>
      </c>
      <c r="C120" t="s">
        <v>667</v>
      </c>
    </row>
    <row r="121" spans="1:3" x14ac:dyDescent="0.25">
      <c r="A121" s="6"/>
    </row>
    <row r="122" spans="1:3" x14ac:dyDescent="0.25">
      <c r="A122" s="5"/>
      <c r="C122" t="str">
        <f>CONCATENATE("    ",B118)</f>
        <v xml:space="preserve">    People with this variant have two copies of the [A3609G](https://www.ncbi.nlm.nih.gov/projects/SNP/snp_ref.cgi?rs=25531) variant. This substitution of a single nucleotide is known as a missense mutation.</v>
      </c>
    </row>
    <row r="123" spans="1:3" x14ac:dyDescent="0.25">
      <c r="A123" s="6"/>
    </row>
    <row r="124" spans="1:3" x14ac:dyDescent="0.25">
      <c r="A124" s="6"/>
      <c r="C124" t="s">
        <v>668</v>
      </c>
    </row>
    <row r="125" spans="1:3" x14ac:dyDescent="0.25">
      <c r="A125" s="6"/>
    </row>
    <row r="126" spans="1:3" x14ac:dyDescent="0.25">
      <c r="A126" s="6"/>
      <c r="C126" t="str">
        <f>CONCATENATE("    ",B119)</f>
        <v xml:space="preserve">    You are predisposed to lower levels of serotonin. See below for more information.</v>
      </c>
    </row>
    <row r="127" spans="1:3" x14ac:dyDescent="0.25">
      <c r="A127" s="6"/>
    </row>
    <row r="128" spans="1:3" x14ac:dyDescent="0.25">
      <c r="A128" s="5"/>
      <c r="C128" t="s">
        <v>669</v>
      </c>
    </row>
    <row r="129" spans="1:3" x14ac:dyDescent="0.25">
      <c r="A129" s="5"/>
    </row>
    <row r="130" spans="1:3" x14ac:dyDescent="0.25">
      <c r="A130" s="5"/>
      <c r="C130" t="str">
        <f>CONCATENATE( "    &lt;piechart percentage=",B120," /&gt;")</f>
        <v xml:space="preserve">    &lt;piechart percentage=63.2 /&gt;</v>
      </c>
    </row>
    <row r="131" spans="1:3" x14ac:dyDescent="0.25">
      <c r="A131" s="5"/>
      <c r="C131" t="str">
        <f>"  &lt;/Genotype&gt;"</f>
        <v xml:space="preserve">  &lt;/Genotype&gt;</v>
      </c>
    </row>
    <row r="132" spans="1:3" x14ac:dyDescent="0.25">
      <c r="A132" s="5" t="s">
        <v>45</v>
      </c>
      <c r="B132" s="27" t="str">
        <f>CONCATENATE("Your ",B11," gene has no variants. A normal gene is referred to as a ",CHAR(34),"wild-type",CHAR(34)," gene.")</f>
        <v>Your SLCA4 gene has no variants. A normal gene is referred to as a "wild-type" gene.</v>
      </c>
      <c r="C132" t="str">
        <f>CONCATENATE("  &lt;Genotype hgvs=",CHAR(34),B104,B106,";",B106,CHAR(34)," name=",CHAR(34),B25,CHAR(34),"&gt; ")</f>
        <v xml:space="preserve">  &lt;Genotype hgvs="NC_000017.11:g.[30237328=];[30237328=]" name="A3609G"&gt; </v>
      </c>
    </row>
    <row r="133" spans="1:3" x14ac:dyDescent="0.25">
      <c r="A133" s="6" t="s">
        <v>46</v>
      </c>
      <c r="B133" s="27" t="s">
        <v>258</v>
      </c>
      <c r="C133" t="s">
        <v>13</v>
      </c>
    </row>
    <row r="134" spans="1:3" x14ac:dyDescent="0.25">
      <c r="A134" s="6" t="s">
        <v>42</v>
      </c>
      <c r="B134" s="27">
        <v>13.1</v>
      </c>
      <c r="C134" t="s">
        <v>667</v>
      </c>
    </row>
    <row r="135" spans="1:3" x14ac:dyDescent="0.25">
      <c r="A135" s="5"/>
    </row>
    <row r="136" spans="1:3" x14ac:dyDescent="0.25">
      <c r="A136" s="6"/>
      <c r="C136" t="str">
        <f>CONCATENATE("    ",B132)</f>
        <v xml:space="preserve">    Your SLCA4 gene has no variants. A normal gene is referred to as a "wild-type" gene.</v>
      </c>
    </row>
    <row r="137" spans="1:3" x14ac:dyDescent="0.25">
      <c r="A137" s="6"/>
    </row>
    <row r="138" spans="1:3" x14ac:dyDescent="0.25">
      <c r="A138" s="6"/>
      <c r="C138" t="s">
        <v>668</v>
      </c>
    </row>
    <row r="139" spans="1:3" x14ac:dyDescent="0.25">
      <c r="A139" s="6"/>
    </row>
    <row r="140" spans="1:3" x14ac:dyDescent="0.25">
      <c r="A140" s="6"/>
      <c r="C140" t="str">
        <f>CONCATENATE("    ",B133)</f>
        <v xml:space="preserve">    You have greatly increased serotonin. See below for more information.</v>
      </c>
    </row>
    <row r="141" spans="1:3" x14ac:dyDescent="0.25">
      <c r="A141" s="5"/>
    </row>
    <row r="142" spans="1:3" x14ac:dyDescent="0.25">
      <c r="A142" s="5"/>
      <c r="C142" t="s">
        <v>669</v>
      </c>
    </row>
    <row r="143" spans="1:3" x14ac:dyDescent="0.25">
      <c r="A143" s="5"/>
    </row>
    <row r="144" spans="1:3" x14ac:dyDescent="0.25">
      <c r="A144" s="5"/>
      <c r="C144" t="str">
        <f>CONCATENATE( "    &lt;piechart percentage=",B134," /&gt;")</f>
        <v xml:space="preserve">    &lt;piechart percentage=13.1 /&gt;</v>
      </c>
    </row>
    <row r="145" spans="1:3" x14ac:dyDescent="0.25">
      <c r="A145" s="5"/>
      <c r="C145" t="str">
        <f>"  &lt;/Genotype&gt;"</f>
        <v xml:space="preserve">  &lt;/Genotype&gt;</v>
      </c>
    </row>
    <row r="146" spans="1:3" x14ac:dyDescent="0.25">
      <c r="A146" s="5"/>
      <c r="C146" t="str">
        <f>C29</f>
        <v>&lt;# T463G #&gt;</v>
      </c>
    </row>
    <row r="147" spans="1:3" x14ac:dyDescent="0.25">
      <c r="A147" s="5" t="s">
        <v>35</v>
      </c>
      <c r="B147" s="1" t="s">
        <v>123</v>
      </c>
      <c r="C147" t="str">
        <f>CONCATENATE("  &lt;Genotype hgvs=",CHAR(34),B147,B148,";",B149,CHAR(34)," name=",CHAR(34),B31,CHAR(34),"&gt; ")</f>
        <v xml:space="preserve">  &lt;Genotype hgvs="NC_000002.12:g.[233945906G&gt;C];[233945906=]" name="T463G"&gt; </v>
      </c>
    </row>
    <row r="148" spans="1:3" x14ac:dyDescent="0.25">
      <c r="A148" s="5" t="s">
        <v>36</v>
      </c>
      <c r="B148" s="27" t="s">
        <v>136</v>
      </c>
    </row>
    <row r="149" spans="1:3" x14ac:dyDescent="0.25">
      <c r="A149" s="5" t="s">
        <v>27</v>
      </c>
      <c r="B149" s="27" t="s">
        <v>137</v>
      </c>
      <c r="C149" t="s">
        <v>667</v>
      </c>
    </row>
    <row r="150" spans="1:3" x14ac:dyDescent="0.25">
      <c r="A150" s="5" t="s">
        <v>40</v>
      </c>
      <c r="B150" s="27" t="str">
        <f>CONCATENATE("People with this variant have one copy of the ",B31," variant. This substitution of a single nucleotide is known as a missense mutation.")</f>
        <v>People with this variant have one copy of the T463G variant. This substitution of a single nucleotide is known as a missense mutation.</v>
      </c>
      <c r="C150" t="s">
        <v>13</v>
      </c>
    </row>
    <row r="151" spans="1:3" x14ac:dyDescent="0.25">
      <c r="A151" s="6" t="s">
        <v>41</v>
      </c>
      <c r="B151" s="27" t="s">
        <v>217</v>
      </c>
      <c r="C151" t="str">
        <f>CONCATENATE("    ",B150)</f>
        <v xml:space="preserve">    People with this variant have one copy of the T463G variant. This substitution of a single nucleotide is known as a missense mutation.</v>
      </c>
    </row>
    <row r="152" spans="1:3" x14ac:dyDescent="0.25">
      <c r="A152" s="6" t="s">
        <v>42</v>
      </c>
      <c r="B152" s="27">
        <v>50</v>
      </c>
    </row>
    <row r="153" spans="1:3" x14ac:dyDescent="0.25">
      <c r="A153" s="5"/>
      <c r="C153" t="s">
        <v>668</v>
      </c>
    </row>
    <row r="154" spans="1:3" x14ac:dyDescent="0.25">
      <c r="A154" s="6"/>
    </row>
    <row r="155" spans="1:3" x14ac:dyDescent="0.25">
      <c r="A155" s="6"/>
      <c r="C155" t="str">
        <f>CONCATENATE("    ",B151)</f>
        <v xml:space="preserve">    Your variant is not associated with any loss of function.</v>
      </c>
    </row>
    <row r="156" spans="1:3" x14ac:dyDescent="0.25">
      <c r="A156" s="6"/>
    </row>
    <row r="157" spans="1:3" x14ac:dyDescent="0.25">
      <c r="A157" s="6"/>
      <c r="C157" t="s">
        <v>669</v>
      </c>
    </row>
    <row r="158" spans="1:3" x14ac:dyDescent="0.25">
      <c r="A158" s="5"/>
    </row>
    <row r="159" spans="1:3" x14ac:dyDescent="0.25">
      <c r="A159" s="5"/>
      <c r="C159" t="str">
        <f>CONCATENATE( "    &lt;piechart percentage=",B152," /&gt;")</f>
        <v xml:space="preserve">    &lt;piechart percentage=50 /&gt;</v>
      </c>
    </row>
    <row r="160" spans="1:3" x14ac:dyDescent="0.25">
      <c r="A160" s="5"/>
      <c r="C160" t="str">
        <f>"  &lt;/Genotype&gt;"</f>
        <v xml:space="preserve">  &lt;/Genotype&gt;</v>
      </c>
    </row>
    <row r="161" spans="1:3" x14ac:dyDescent="0.25">
      <c r="A161" s="5" t="s">
        <v>43</v>
      </c>
      <c r="B161" s="27" t="str">
        <f>CONCATENATE("People with this variant have two copies of the ",B31," variant. This substitution of a single nucleotide is known as a missense mutation.")</f>
        <v>People with this variant have two copies of the T463G variant. This substitution of a single nucleotide is known as a missense mutation.</v>
      </c>
      <c r="C161" t="str">
        <f>CONCATENATE("  &lt;Genotype hgvs=",CHAR(34),B147,B148,";",B148,CHAR(34)," name=",CHAR(34),B31,CHAR(34),"&gt; ")</f>
        <v xml:space="preserve">  &lt;Genotype hgvs="NC_000002.12:g.[233945906G&gt;C];[233945906G&gt;C]" name="T463G"&gt; </v>
      </c>
    </row>
    <row r="162" spans="1:3" x14ac:dyDescent="0.25">
      <c r="A162" s="6" t="s">
        <v>44</v>
      </c>
      <c r="B162" s="27" t="s">
        <v>217</v>
      </c>
      <c r="C162" t="s">
        <v>13</v>
      </c>
    </row>
    <row r="163" spans="1:3" x14ac:dyDescent="0.25">
      <c r="A163" s="6" t="s">
        <v>42</v>
      </c>
      <c r="B163" s="27">
        <v>17.5</v>
      </c>
      <c r="C163" t="s">
        <v>667</v>
      </c>
    </row>
    <row r="164" spans="1:3" x14ac:dyDescent="0.25">
      <c r="A164" s="6"/>
    </row>
    <row r="165" spans="1:3" x14ac:dyDescent="0.25">
      <c r="A165" s="5"/>
      <c r="C165" t="str">
        <f>CONCATENATE("    ",B161)</f>
        <v xml:space="preserve">    People with this variant have two copies of the T463G variant. This substitution of a single nucleotide is known as a missense mutation.</v>
      </c>
    </row>
    <row r="166" spans="1:3" x14ac:dyDescent="0.25">
      <c r="A166" s="6"/>
    </row>
    <row r="167" spans="1:3" x14ac:dyDescent="0.25">
      <c r="A167" s="6"/>
      <c r="C167" t="s">
        <v>668</v>
      </c>
    </row>
    <row r="168" spans="1:3" x14ac:dyDescent="0.25">
      <c r="A168" s="6"/>
    </row>
    <row r="169" spans="1:3" x14ac:dyDescent="0.25">
      <c r="A169" s="6"/>
      <c r="C169" t="str">
        <f>CONCATENATE("    ",B162)</f>
        <v xml:space="preserve">    Your variant is not associated with any loss of function.</v>
      </c>
    </row>
    <row r="170" spans="1:3" x14ac:dyDescent="0.25">
      <c r="A170" s="6"/>
    </row>
    <row r="171" spans="1:3" x14ac:dyDescent="0.25">
      <c r="A171" s="5"/>
      <c r="C171" t="s">
        <v>669</v>
      </c>
    </row>
    <row r="172" spans="1:3" x14ac:dyDescent="0.25">
      <c r="A172" s="5"/>
    </row>
    <row r="173" spans="1:3" x14ac:dyDescent="0.25">
      <c r="A173" s="5"/>
      <c r="C173" t="str">
        <f>CONCATENATE( "    &lt;piechart percentage=",B163," /&gt;")</f>
        <v xml:space="preserve">    &lt;piechart percentage=17.5 /&gt;</v>
      </c>
    </row>
    <row r="174" spans="1:3" x14ac:dyDescent="0.25">
      <c r="A174" s="5"/>
      <c r="C174" t="str">
        <f>"  &lt;/Genotype&gt;"</f>
        <v xml:space="preserve">  &lt;/Genotype&gt;</v>
      </c>
    </row>
    <row r="175" spans="1:3" x14ac:dyDescent="0.25">
      <c r="A175" s="5" t="s">
        <v>45</v>
      </c>
      <c r="B175" s="27" t="str">
        <f>CONCATENATE("Your ",B11," gene has no variants. A normal gene is referred to as a ",CHAR(34),"wild-type",CHAR(34)," gene.")</f>
        <v>Your SLCA4 gene has no variants. A normal gene is referred to as a "wild-type" gene.</v>
      </c>
      <c r="C175" t="str">
        <f>CONCATENATE("  &lt;Genotype hgvs=",CHAR(34),B147,B149,";",B149,CHAR(34)," name=",CHAR(34),B31,CHAR(34),"&gt; ")</f>
        <v xml:space="preserve">  &lt;Genotype hgvs="NC_000002.12:g.[233945906=];[233945906=]" name="T463G"&gt; </v>
      </c>
    </row>
    <row r="176" spans="1:3" x14ac:dyDescent="0.25">
      <c r="A176" s="6" t="s">
        <v>46</v>
      </c>
      <c r="B176" s="27" t="s">
        <v>259</v>
      </c>
      <c r="C176" t="s">
        <v>13</v>
      </c>
    </row>
    <row r="177" spans="1:3" x14ac:dyDescent="0.25">
      <c r="A177" s="6" t="s">
        <v>42</v>
      </c>
      <c r="B177" s="27">
        <v>32.6</v>
      </c>
      <c r="C177" t="s">
        <v>667</v>
      </c>
    </row>
    <row r="178" spans="1:3" x14ac:dyDescent="0.25">
      <c r="A178" s="5"/>
    </row>
    <row r="179" spans="1:3" x14ac:dyDescent="0.25">
      <c r="A179" s="6"/>
      <c r="C179" t="str">
        <f>CONCATENATE("    ",B175)</f>
        <v xml:space="preserve">    Your SLCA4 gene has no variants. A normal gene is referred to as a "wild-type" gene.</v>
      </c>
    </row>
    <row r="180" spans="1:3" x14ac:dyDescent="0.25">
      <c r="A180" s="6"/>
    </row>
    <row r="181" spans="1:3" x14ac:dyDescent="0.25">
      <c r="A181" s="6"/>
      <c r="C181" t="s">
        <v>668</v>
      </c>
    </row>
    <row r="182" spans="1:3" x14ac:dyDescent="0.25">
      <c r="A182" s="6"/>
    </row>
    <row r="183" spans="1:3" x14ac:dyDescent="0.25">
      <c r="A183" s="6"/>
      <c r="C183" t="str">
        <f>CONCATENATE("    ",B176)</f>
        <v xml:space="preserve">    This variant increases the risk for alcoholism. See below for details.</v>
      </c>
    </row>
    <row r="184" spans="1:3" x14ac:dyDescent="0.25">
      <c r="A184" s="5"/>
    </row>
    <row r="185" spans="1:3" x14ac:dyDescent="0.25">
      <c r="A185" s="5"/>
      <c r="C185" t="s">
        <v>669</v>
      </c>
    </row>
    <row r="186" spans="1:3" x14ac:dyDescent="0.25">
      <c r="A186" s="5"/>
    </row>
    <row r="187" spans="1:3" x14ac:dyDescent="0.25">
      <c r="A187" s="5"/>
      <c r="C187" t="str">
        <f>CONCATENATE( "    &lt;piechart percentage=",B177," /&gt;")</f>
        <v xml:space="preserve">    &lt;piechart percentage=32.6 /&gt;</v>
      </c>
    </row>
    <row r="188" spans="1:3" x14ac:dyDescent="0.25">
      <c r="A188" s="5"/>
      <c r="C188" t="str">
        <f>"  &lt;/Genotype&gt;"</f>
        <v xml:space="preserve">  &lt;/Genotype&gt;</v>
      </c>
    </row>
    <row r="189" spans="1:3" x14ac:dyDescent="0.25">
      <c r="A189" s="5"/>
      <c r="C189" t="str">
        <f>C35</f>
        <v>&lt;# T30199457C #&gt;</v>
      </c>
    </row>
    <row r="190" spans="1:3" x14ac:dyDescent="0.25">
      <c r="A190" s="5" t="s">
        <v>35</v>
      </c>
      <c r="B190" s="1" t="s">
        <v>235</v>
      </c>
      <c r="C190" t="str">
        <f>CONCATENATE("  &lt;Genotype hgvs=",CHAR(34),B190,B191,";",B192,CHAR(34)," name=",CHAR(34),B37,CHAR(34),"&gt; ")</f>
        <v xml:space="preserve">  &lt;Genotype hgvs="NC_000017.11:g.[30199457T&gt;C];[30199457=]" name="T30199457C"&gt; </v>
      </c>
    </row>
    <row r="191" spans="1:3" x14ac:dyDescent="0.25">
      <c r="A191" s="5" t="s">
        <v>36</v>
      </c>
      <c r="B191" s="27" t="s">
        <v>269</v>
      </c>
    </row>
    <row r="192" spans="1:3" x14ac:dyDescent="0.25">
      <c r="A192" s="5" t="s">
        <v>27</v>
      </c>
      <c r="B192" s="27" t="s">
        <v>270</v>
      </c>
      <c r="C192" t="s">
        <v>667</v>
      </c>
    </row>
    <row r="193" spans="1:3" x14ac:dyDescent="0.25">
      <c r="A193" s="5" t="s">
        <v>40</v>
      </c>
      <c r="B193" s="27" t="str">
        <f>CONCATENATE("People with this variant have one copy of the ",B40," variant. This substitution of a single nucleotide is known as a missense mutation.")</f>
        <v>People with this variant have one copy of the [T30199457C](https://www.ncbi.nlm.nih.gov/pubmed/18986552) variant. This substitution of a single nucleotide is known as a missense mutation.</v>
      </c>
      <c r="C193" t="s">
        <v>13</v>
      </c>
    </row>
    <row r="194" spans="1:3" x14ac:dyDescent="0.25">
      <c r="A194" s="6" t="s">
        <v>41</v>
      </c>
      <c r="B194" s="27" t="s">
        <v>217</v>
      </c>
      <c r="C194" t="str">
        <f>CONCATENATE("    ",B193)</f>
        <v xml:space="preserve">    People with this variant have one copy of the [T30199457C](https://www.ncbi.nlm.nih.gov/pubmed/18986552) variant. This substitution of a single nucleotide is known as a missense mutation.</v>
      </c>
    </row>
    <row r="195" spans="1:3" x14ac:dyDescent="0.25">
      <c r="A195" s="6" t="s">
        <v>42</v>
      </c>
      <c r="B195" s="27">
        <v>49.5</v>
      </c>
    </row>
    <row r="196" spans="1:3" x14ac:dyDescent="0.25">
      <c r="A196" s="5"/>
      <c r="C196" t="s">
        <v>668</v>
      </c>
    </row>
    <row r="197" spans="1:3" x14ac:dyDescent="0.25">
      <c r="A197" s="6"/>
    </row>
    <row r="198" spans="1:3" x14ac:dyDescent="0.25">
      <c r="A198" s="6"/>
      <c r="C198" t="str">
        <f>CONCATENATE("    ",B194)</f>
        <v xml:space="preserve">    Your variant is not associated with any loss of function.</v>
      </c>
    </row>
    <row r="199" spans="1:3" x14ac:dyDescent="0.25">
      <c r="A199" s="6"/>
    </row>
    <row r="200" spans="1:3" x14ac:dyDescent="0.25">
      <c r="A200" s="6"/>
      <c r="C200" t="s">
        <v>669</v>
      </c>
    </row>
    <row r="201" spans="1:3" x14ac:dyDescent="0.25">
      <c r="A201" s="5"/>
    </row>
    <row r="202" spans="1:3" x14ac:dyDescent="0.25">
      <c r="A202" s="5"/>
      <c r="C202" t="str">
        <f>CONCATENATE( "    &lt;piechart percentage=",B195," /&gt;")</f>
        <v xml:space="preserve">    &lt;piechart percentage=49.5 /&gt;</v>
      </c>
    </row>
    <row r="203" spans="1:3" x14ac:dyDescent="0.25">
      <c r="A203" s="5"/>
      <c r="C203" t="str">
        <f>"  &lt;/Genotype&gt;"</f>
        <v xml:space="preserve">  &lt;/Genotype&gt;</v>
      </c>
    </row>
    <row r="204" spans="1:3" x14ac:dyDescent="0.25">
      <c r="A204" s="5" t="s">
        <v>43</v>
      </c>
      <c r="B204" s="27" t="str">
        <f>CONCATENATE("People with this variant have two copies of the ",B40," variant. This substitution of a single nucleotide is known as a missense mutation.")</f>
        <v>People with this variant have two copies of the [T30199457C](https://www.ncbi.nlm.nih.gov/pubmed/18986552) variant. This substitution of a single nucleotide is known as a missense mutation.</v>
      </c>
      <c r="C204" t="str">
        <f>CONCATENATE("  &lt;Genotype hgvs=",CHAR(34),B190,B191,";",B191,CHAR(34)," name=",CHAR(34),B37,CHAR(34),"&gt; ")</f>
        <v xml:space="preserve">  &lt;Genotype hgvs="NC_000017.11:g.[30199457T&gt;C];[30199457T&gt;C]" name="T30199457C"&gt; </v>
      </c>
    </row>
    <row r="205" spans="1:3" x14ac:dyDescent="0.25">
      <c r="A205" s="6" t="s">
        <v>44</v>
      </c>
      <c r="B205" s="27" t="s">
        <v>510</v>
      </c>
      <c r="C205" t="s">
        <v>13</v>
      </c>
    </row>
    <row r="206" spans="1:3" x14ac:dyDescent="0.25">
      <c r="A206" s="6" t="s">
        <v>42</v>
      </c>
      <c r="B206" s="27">
        <v>32.700000000000003</v>
      </c>
      <c r="C206" t="s">
        <v>667</v>
      </c>
    </row>
    <row r="207" spans="1:3" x14ac:dyDescent="0.25">
      <c r="A207" s="6"/>
    </row>
    <row r="208" spans="1:3" x14ac:dyDescent="0.25">
      <c r="A208" s="5"/>
      <c r="C208" t="str">
        <f>CONCATENATE("    ",B204)</f>
        <v xml:space="preserve">    People with this variant have two copies of the [T30199457C](https://www.ncbi.nlm.nih.gov/pubmed/18986552) variant. This substitution of a single nucleotide is known as a missense mutation.</v>
      </c>
    </row>
    <row r="209" spans="1:3" x14ac:dyDescent="0.25">
      <c r="A209" s="6"/>
    </row>
    <row r="210" spans="1:3" x14ac:dyDescent="0.25">
      <c r="A210" s="6"/>
      <c r="C210" t="s">
        <v>668</v>
      </c>
    </row>
    <row r="211" spans="1:3" x14ac:dyDescent="0.25">
      <c r="A211" s="6"/>
    </row>
    <row r="212" spans="1:3" x14ac:dyDescent="0.25">
      <c r="A212" s="6"/>
      <c r="C212" t="str">
        <f>CONCATENATE("    ",B205)</f>
        <v xml:space="preserve">    People with this variant have an increased risk of CFS. See below for more information.</v>
      </c>
    </row>
    <row r="213" spans="1:3" x14ac:dyDescent="0.25">
      <c r="A213" s="6"/>
    </row>
    <row r="214" spans="1:3" x14ac:dyDescent="0.25">
      <c r="A214" s="5"/>
      <c r="C214" t="s">
        <v>669</v>
      </c>
    </row>
    <row r="215" spans="1:3" x14ac:dyDescent="0.25">
      <c r="A215" s="5"/>
    </row>
    <row r="216" spans="1:3" x14ac:dyDescent="0.25">
      <c r="A216" s="5"/>
      <c r="C216" t="str">
        <f>CONCATENATE( "    &lt;piechart percentage=",B206," /&gt;")</f>
        <v xml:space="preserve">    &lt;piechart percentage=32.7 /&gt;</v>
      </c>
    </row>
    <row r="217" spans="1:3" x14ac:dyDescent="0.25">
      <c r="A217" s="5"/>
      <c r="C217" t="str">
        <f>"  &lt;/Genotype&gt;"</f>
        <v xml:space="preserve">  &lt;/Genotype&gt;</v>
      </c>
    </row>
    <row r="218" spans="1:3" x14ac:dyDescent="0.25">
      <c r="A218" s="5" t="s">
        <v>45</v>
      </c>
      <c r="B218" s="27" t="str">
        <f>CONCATENATE("Your ",B11," gene has no variants. A normal gene is referred to as a ",CHAR(34),"wild-type",CHAR(34)," gene.")</f>
        <v>Your SLCA4 gene has no variants. A normal gene is referred to as a "wild-type" gene.</v>
      </c>
      <c r="C218" t="str">
        <f>CONCATENATE("  &lt;Genotype hgvs=",CHAR(34),B190,B192,";",B192,CHAR(34)," name=",CHAR(34),B37,CHAR(34),"&gt; ")</f>
        <v xml:space="preserve">  &lt;Genotype hgvs="NC_000017.11:g.[30199457=];[30199457=]" name="T30199457C"&gt; </v>
      </c>
    </row>
    <row r="219" spans="1:3" x14ac:dyDescent="0.25">
      <c r="A219" s="6" t="s">
        <v>46</v>
      </c>
      <c r="B219" s="27" t="s">
        <v>217</v>
      </c>
      <c r="C219" t="s">
        <v>13</v>
      </c>
    </row>
    <row r="220" spans="1:3" x14ac:dyDescent="0.25">
      <c r="A220" s="6" t="s">
        <v>42</v>
      </c>
      <c r="B220" s="27">
        <v>17.8</v>
      </c>
      <c r="C220" t="s">
        <v>667</v>
      </c>
    </row>
    <row r="221" spans="1:3" x14ac:dyDescent="0.25">
      <c r="A221" s="5"/>
    </row>
    <row r="222" spans="1:3" x14ac:dyDescent="0.25">
      <c r="A222" s="6"/>
      <c r="C222" t="str">
        <f>CONCATENATE("    ",B218)</f>
        <v xml:space="preserve">    Your SLCA4 gene has no variants. A normal gene is referred to as a "wild-type" gene.</v>
      </c>
    </row>
    <row r="223" spans="1:3" x14ac:dyDescent="0.25">
      <c r="A223" s="6"/>
    </row>
    <row r="224" spans="1:3" x14ac:dyDescent="0.25">
      <c r="A224" s="6"/>
      <c r="C224" t="s">
        <v>668</v>
      </c>
    </row>
    <row r="225" spans="1:3" x14ac:dyDescent="0.25">
      <c r="A225" s="6"/>
    </row>
    <row r="226" spans="1:3" x14ac:dyDescent="0.25">
      <c r="A226" s="6"/>
      <c r="C226" t="str">
        <f>CONCATENATE("    ",B219)</f>
        <v xml:space="preserve">    Your variant is not associated with any loss of function.</v>
      </c>
    </row>
    <row r="227" spans="1:3" x14ac:dyDescent="0.25">
      <c r="A227" s="5"/>
    </row>
    <row r="228" spans="1:3" x14ac:dyDescent="0.25">
      <c r="A228" s="5"/>
      <c r="C228" t="s">
        <v>669</v>
      </c>
    </row>
    <row r="229" spans="1:3" x14ac:dyDescent="0.25">
      <c r="A229" s="5"/>
    </row>
    <row r="230" spans="1:3" x14ac:dyDescent="0.25">
      <c r="A230" s="5"/>
      <c r="C230" t="str">
        <f>CONCATENATE( "    &lt;piechart percentage=",B220," /&gt;")</f>
        <v xml:space="preserve">    &lt;piechart percentage=17.8 /&gt;</v>
      </c>
    </row>
    <row r="231" spans="1:3" x14ac:dyDescent="0.25">
      <c r="A231" s="5"/>
      <c r="C231" t="str">
        <f>"  &lt;/Genotype&gt;"</f>
        <v xml:space="preserve">  &lt;/Genotype&gt;</v>
      </c>
    </row>
    <row r="232" spans="1:3" x14ac:dyDescent="0.25">
      <c r="A232" s="5"/>
      <c r="C232" t="str">
        <f>C41</f>
        <v>&lt;# C30219896T #&gt;</v>
      </c>
    </row>
    <row r="233" spans="1:3" x14ac:dyDescent="0.25">
      <c r="A233" s="5" t="s">
        <v>35</v>
      </c>
      <c r="B233" s="35" t="s">
        <v>235</v>
      </c>
      <c r="C233" t="str">
        <f>CONCATENATE("  &lt;Genotype hgvs=",CHAR(34),B233,B234,";",B235,CHAR(34)," name=",CHAR(34),B43,CHAR(34),"&gt; ")</f>
        <v xml:space="preserve">  &lt;Genotype hgvs="NC_000017.11:g.[30219896C&gt;T];[30219896=]" name="C30219896T"&gt; </v>
      </c>
    </row>
    <row r="234" spans="1:3" x14ac:dyDescent="0.25">
      <c r="A234" s="5" t="s">
        <v>36</v>
      </c>
      <c r="B234" s="29" t="s">
        <v>271</v>
      </c>
    </row>
    <row r="235" spans="1:3" x14ac:dyDescent="0.25">
      <c r="A235" s="5" t="s">
        <v>27</v>
      </c>
      <c r="B235" s="29" t="s">
        <v>272</v>
      </c>
      <c r="C235" t="s">
        <v>667</v>
      </c>
    </row>
    <row r="236" spans="1:3" x14ac:dyDescent="0.25">
      <c r="A236" s="5" t="s">
        <v>40</v>
      </c>
      <c r="B236" s="27" t="str">
        <f>CONCATENATE("People with this variant have one copy of the ",B46," variant. This substitution of a single nucleotide is known as a missense mutation.")</f>
        <v>People with this variant have one copy of the [C30219896T](http://institutferran.org/documentos/estudio_genetico/JCR%20106%20140408.pdf) variant. This substitution of a single nucleotide is known as a missense mutation.</v>
      </c>
      <c r="C236" t="s">
        <v>13</v>
      </c>
    </row>
    <row r="237" spans="1:3" x14ac:dyDescent="0.25">
      <c r="A237" s="6" t="s">
        <v>41</v>
      </c>
      <c r="B237" s="27" t="s">
        <v>510</v>
      </c>
      <c r="C237" t="str">
        <f>CONCATENATE("    ",B236)</f>
        <v xml:space="preserve">    People with this variant have one copy of the [C30219896T](http://institutferran.org/documentos/estudio_genetico/JCR%20106%20140408.pdf) variant. This substitution of a single nucleotide is known as a missense mutation.</v>
      </c>
    </row>
    <row r="238" spans="1:3" x14ac:dyDescent="0.25">
      <c r="A238" s="6" t="s">
        <v>42</v>
      </c>
      <c r="B238" s="27">
        <v>38</v>
      </c>
    </row>
    <row r="239" spans="1:3" x14ac:dyDescent="0.25">
      <c r="A239" s="5"/>
      <c r="C239" t="s">
        <v>668</v>
      </c>
    </row>
    <row r="240" spans="1:3" x14ac:dyDescent="0.25">
      <c r="A240" s="6"/>
    </row>
    <row r="241" spans="1:3" x14ac:dyDescent="0.25">
      <c r="A241" s="6"/>
      <c r="C241" t="str">
        <f>CONCATENATE("    ",B237)</f>
        <v xml:space="preserve">    People with this variant have an increased risk of CFS. See below for more information.</v>
      </c>
    </row>
    <row r="242" spans="1:3" x14ac:dyDescent="0.25">
      <c r="A242" s="6"/>
    </row>
    <row r="243" spans="1:3" x14ac:dyDescent="0.25">
      <c r="A243" s="6"/>
      <c r="C243" t="s">
        <v>669</v>
      </c>
    </row>
    <row r="244" spans="1:3" x14ac:dyDescent="0.25">
      <c r="A244" s="5"/>
    </row>
    <row r="245" spans="1:3" x14ac:dyDescent="0.25">
      <c r="A245" s="5"/>
      <c r="C245" t="str">
        <f>CONCATENATE( "    &lt;piechart percentage=",B238," /&gt;")</f>
        <v xml:space="preserve">    &lt;piechart percentage=38 /&gt;</v>
      </c>
    </row>
    <row r="246" spans="1:3" x14ac:dyDescent="0.25">
      <c r="A246" s="5"/>
      <c r="C246" t="str">
        <f>"  &lt;/Genotype&gt;"</f>
        <v xml:space="preserve">  &lt;/Genotype&gt;</v>
      </c>
    </row>
    <row r="247" spans="1:3" x14ac:dyDescent="0.25">
      <c r="A247" s="5" t="s">
        <v>43</v>
      </c>
      <c r="B247" s="27" t="str">
        <f>CONCATENATE("People with this variant have two copies of the ",B46," variant. This substitution of a single nucleotide is known as a missense mutation.")</f>
        <v>People with this variant have two copies of the [C30219896T](http://institutferran.org/documentos/estudio_genetico/JCR%20106%20140408.pdf) variant. This substitution of a single nucleotide is known as a missense mutation.</v>
      </c>
      <c r="C247" t="str">
        <f>CONCATENATE("  &lt;Genotype hgvs=",CHAR(34),B233,B234,";",B234,CHAR(34)," name=",CHAR(34),B43,CHAR(34),"&gt; ")</f>
        <v xml:space="preserve">  &lt;Genotype hgvs="NC_000017.11:g.[30219896C&gt;T];[30219896C&gt;T]" name="C30219896T"&gt; </v>
      </c>
    </row>
    <row r="248" spans="1:3" x14ac:dyDescent="0.25">
      <c r="A248" s="6" t="s">
        <v>44</v>
      </c>
      <c r="B248" s="27" t="s">
        <v>531</v>
      </c>
      <c r="C248" t="s">
        <v>13</v>
      </c>
    </row>
    <row r="249" spans="1:3" x14ac:dyDescent="0.25">
      <c r="A249" s="6" t="s">
        <v>42</v>
      </c>
      <c r="B249" s="27">
        <v>16</v>
      </c>
      <c r="C249" t="s">
        <v>667</v>
      </c>
    </row>
    <row r="250" spans="1:3" x14ac:dyDescent="0.25">
      <c r="A250" s="6"/>
    </row>
    <row r="251" spans="1:3" x14ac:dyDescent="0.25">
      <c r="A251" s="5"/>
      <c r="C251" t="str">
        <f>CONCATENATE("    ",B247)</f>
        <v xml:space="preserve">    People with this variant have two copies of the [C30219896T](http://institutferran.org/documentos/estudio_genetico/JCR%20106%20140408.pdf) variant. This substitution of a single nucleotide is known as a missense mutation.</v>
      </c>
    </row>
    <row r="252" spans="1:3" x14ac:dyDescent="0.25">
      <c r="A252" s="6"/>
    </row>
    <row r="253" spans="1:3" x14ac:dyDescent="0.25">
      <c r="A253" s="6"/>
      <c r="C253" t="s">
        <v>668</v>
      </c>
    </row>
    <row r="254" spans="1:3" x14ac:dyDescent="0.25">
      <c r="A254" s="6"/>
    </row>
    <row r="255" spans="1:3" x14ac:dyDescent="0.25">
      <c r="A255" s="6"/>
      <c r="C255" t="str">
        <f>CONCATENATE("    ",B248)</f>
        <v xml:space="preserve">    Your variant is not associated with cleft palate and increased energy. See below for more details.</v>
      </c>
    </row>
    <row r="256" spans="1:3" x14ac:dyDescent="0.25">
      <c r="A256" s="6"/>
    </row>
    <row r="257" spans="1:3" x14ac:dyDescent="0.25">
      <c r="A257" s="5"/>
      <c r="C257" t="s">
        <v>669</v>
      </c>
    </row>
    <row r="258" spans="1:3" x14ac:dyDescent="0.25">
      <c r="A258" s="5"/>
    </row>
    <row r="259" spans="1:3" x14ac:dyDescent="0.25">
      <c r="A259" s="5"/>
      <c r="C259" t="str">
        <f>CONCATENATE( "    &lt;piechart percentage=",B249," /&gt;")</f>
        <v xml:space="preserve">    &lt;piechart percentage=16 /&gt;</v>
      </c>
    </row>
    <row r="260" spans="1:3" x14ac:dyDescent="0.25">
      <c r="A260" s="5"/>
      <c r="C260" t="str">
        <f>"  &lt;/Genotype&gt;"</f>
        <v xml:space="preserve">  &lt;/Genotype&gt;</v>
      </c>
    </row>
    <row r="261" spans="1:3" x14ac:dyDescent="0.25">
      <c r="A261" s="5" t="s">
        <v>45</v>
      </c>
      <c r="B261" s="27" t="str">
        <f>CONCATENATE("Your ",B11," gene has no variants. A normal gene is referred to as a ",CHAR(34),"wild-type",CHAR(34)," gene.")</f>
        <v>Your SLCA4 gene has no variants. A normal gene is referred to as a "wild-type" gene.</v>
      </c>
      <c r="C261" t="str">
        <f>CONCATENATE("  &lt;Genotype hgvs=",CHAR(34),B233,B235,";",B235,CHAR(34)," name=",CHAR(34),B43,CHAR(34),"&gt; ")</f>
        <v xml:space="preserve">  &lt;Genotype hgvs="NC_000017.11:g.[30219896=];[30219896=]" name="C30219896T"&gt; </v>
      </c>
    </row>
    <row r="262" spans="1:3" x14ac:dyDescent="0.25">
      <c r="A262" s="6" t="s">
        <v>46</v>
      </c>
      <c r="B262" s="27" t="s">
        <v>217</v>
      </c>
      <c r="C262" t="s">
        <v>13</v>
      </c>
    </row>
    <row r="263" spans="1:3" x14ac:dyDescent="0.25">
      <c r="A263" s="6" t="s">
        <v>42</v>
      </c>
      <c r="B263" s="27">
        <v>46</v>
      </c>
      <c r="C263" t="s">
        <v>667</v>
      </c>
    </row>
    <row r="264" spans="1:3" x14ac:dyDescent="0.25">
      <c r="A264" s="5"/>
    </row>
    <row r="265" spans="1:3" x14ac:dyDescent="0.25">
      <c r="A265" s="6"/>
      <c r="C265" t="str">
        <f>CONCATENATE("    ",B261)</f>
        <v xml:space="preserve">    Your SLCA4 gene has no variants. A normal gene is referred to as a "wild-type" gene.</v>
      </c>
    </row>
    <row r="266" spans="1:3" x14ac:dyDescent="0.25">
      <c r="A266" s="6"/>
    </row>
    <row r="267" spans="1:3" x14ac:dyDescent="0.25">
      <c r="A267" s="6"/>
      <c r="C267" t="s">
        <v>668</v>
      </c>
    </row>
    <row r="268" spans="1:3" x14ac:dyDescent="0.25">
      <c r="A268" s="6"/>
    </row>
    <row r="269" spans="1:3" x14ac:dyDescent="0.25">
      <c r="A269" s="6"/>
      <c r="C269" t="str">
        <f>CONCATENATE("    ",B262)</f>
        <v xml:space="preserve">    Your variant is not associated with any loss of function.</v>
      </c>
    </row>
    <row r="270" spans="1:3" x14ac:dyDescent="0.25">
      <c r="A270" s="5"/>
    </row>
    <row r="271" spans="1:3" x14ac:dyDescent="0.25">
      <c r="A271" s="5"/>
      <c r="C271" t="s">
        <v>669</v>
      </c>
    </row>
    <row r="272" spans="1:3" x14ac:dyDescent="0.25">
      <c r="A272" s="5"/>
    </row>
    <row r="273" spans="1:3" x14ac:dyDescent="0.25">
      <c r="A273" s="5"/>
      <c r="C273" t="str">
        <f>CONCATENATE( "    &lt;piechart percentage=",B263," /&gt;")</f>
        <v xml:space="preserve">    &lt;piechart percentage=46 /&gt;</v>
      </c>
    </row>
    <row r="274" spans="1:3" x14ac:dyDescent="0.25">
      <c r="A274" s="5"/>
      <c r="C274" t="str">
        <f>"  &lt;/Genotype&gt;"</f>
        <v xml:space="preserve">  &lt;/Genotype&gt;</v>
      </c>
    </row>
    <row r="275" spans="1:3" x14ac:dyDescent="0.25">
      <c r="A275" s="5"/>
      <c r="C275" t="str">
        <f>C47</f>
        <v>&lt;# C30204775T #&gt;</v>
      </c>
    </row>
    <row r="276" spans="1:3" x14ac:dyDescent="0.25">
      <c r="A276" s="5" t="s">
        <v>35</v>
      </c>
      <c r="B276" s="35" t="s">
        <v>235</v>
      </c>
      <c r="C276" t="str">
        <f>CONCATENATE("  &lt;Genotype hgvs=",CHAR(34),B276,B277,";",B278,CHAR(34)," name=",CHAR(34),B49,CHAR(34),"&gt; ")</f>
        <v xml:space="preserve">  &lt;Genotype hgvs="NC_000017.11:g.[30204775C&gt;T];[30204775=]" name="C30204775T"&gt; </v>
      </c>
    </row>
    <row r="277" spans="1:3" x14ac:dyDescent="0.25">
      <c r="A277" s="5" t="s">
        <v>36</v>
      </c>
      <c r="B277" s="29" t="s">
        <v>273</v>
      </c>
    </row>
    <row r="278" spans="1:3" x14ac:dyDescent="0.25">
      <c r="A278" s="5" t="s">
        <v>27</v>
      </c>
      <c r="B278" s="29" t="s">
        <v>274</v>
      </c>
      <c r="C278" t="s">
        <v>667</v>
      </c>
    </row>
    <row r="279" spans="1:3" x14ac:dyDescent="0.25">
      <c r="A279" s="5" t="s">
        <v>40</v>
      </c>
      <c r="B279" s="27" t="str">
        <f>CONCATENATE("People with this variant have one copy of the ",B52," variant. This substitution of a single nucleotide is known as a missense mutation.")</f>
        <v>People with this variant have one copy of the [C30204775T](http://institutferran.org/documentos/estudio_genetico/JCR%20106%20140408.pdf) variant. This substitution of a single nucleotide is known as a missense mutation.</v>
      </c>
      <c r="C279" t="s">
        <v>13</v>
      </c>
    </row>
    <row r="280" spans="1:3" x14ac:dyDescent="0.25">
      <c r="A280" s="6" t="s">
        <v>41</v>
      </c>
      <c r="B280" s="27" t="s">
        <v>510</v>
      </c>
      <c r="C280" t="str">
        <f>CONCATENATE("    ",B279)</f>
        <v xml:space="preserve">    People with this variant have one copy of the [C30204775T](http://institutferran.org/documentos/estudio_genetico/JCR%20106%20140408.pdf) variant. This substitution of a single nucleotide is known as a missense mutation.</v>
      </c>
    </row>
    <row r="281" spans="1:3" x14ac:dyDescent="0.25">
      <c r="A281" s="6" t="s">
        <v>42</v>
      </c>
      <c r="B281" s="27">
        <v>49.9</v>
      </c>
    </row>
    <row r="282" spans="1:3" x14ac:dyDescent="0.25">
      <c r="A282" s="5"/>
      <c r="C282" t="s">
        <v>668</v>
      </c>
    </row>
    <row r="283" spans="1:3" x14ac:dyDescent="0.25">
      <c r="A283" s="6"/>
    </row>
    <row r="284" spans="1:3" x14ac:dyDescent="0.25">
      <c r="A284" s="6"/>
      <c r="C284" t="str">
        <f>CONCATENATE("    ",B280)</f>
        <v xml:space="preserve">    People with this variant have an increased risk of CFS. See below for more information.</v>
      </c>
    </row>
    <row r="285" spans="1:3" x14ac:dyDescent="0.25">
      <c r="A285" s="6"/>
    </row>
    <row r="286" spans="1:3" x14ac:dyDescent="0.25">
      <c r="A286" s="6"/>
      <c r="C286" t="s">
        <v>669</v>
      </c>
    </row>
    <row r="287" spans="1:3" x14ac:dyDescent="0.25">
      <c r="A287" s="5"/>
    </row>
    <row r="288" spans="1:3" x14ac:dyDescent="0.25">
      <c r="A288" s="5"/>
      <c r="C288" t="str">
        <f>CONCATENATE( "    &lt;piechart percentage=",B281," /&gt;")</f>
        <v xml:space="preserve">    &lt;piechart percentage=49.9 /&gt;</v>
      </c>
    </row>
    <row r="289" spans="1:3" x14ac:dyDescent="0.25">
      <c r="A289" s="5"/>
      <c r="C289" t="str">
        <f>"  &lt;/Genotype&gt;"</f>
        <v xml:space="preserve">  &lt;/Genotype&gt;</v>
      </c>
    </row>
    <row r="290" spans="1:3" x14ac:dyDescent="0.25">
      <c r="A290" s="5" t="s">
        <v>43</v>
      </c>
      <c r="B290" s="27" t="str">
        <f>CONCATENATE("People with this variant have two copies of the ",B52," variant. This substitution of a single nucleotide is known as a missense mutation.")</f>
        <v>People with this variant have two copies of the [C30204775T](http://institutferran.org/documentos/estudio_genetico/JCR%20106%20140408.pdf) variant. This substitution of a single nucleotide is known as a missense mutation.</v>
      </c>
      <c r="C290" t="str">
        <f>CONCATENATE("  &lt;Genotype hgvs=",CHAR(34),B276,B277,";",B277,CHAR(34)," name=",CHAR(34),B49,CHAR(34),"&gt; ")</f>
        <v xml:space="preserve">  &lt;Genotype hgvs="NC_000017.11:g.[30204775C&gt;T];[30204775C&gt;T]" name="C30204775T"&gt; </v>
      </c>
    </row>
    <row r="291" spans="1:3" x14ac:dyDescent="0.25">
      <c r="A291" s="6" t="s">
        <v>44</v>
      </c>
      <c r="B291" s="27" t="s">
        <v>532</v>
      </c>
      <c r="C291" t="s">
        <v>13</v>
      </c>
    </row>
    <row r="292" spans="1:3" x14ac:dyDescent="0.25">
      <c r="A292" s="6" t="s">
        <v>42</v>
      </c>
      <c r="B292" s="27">
        <v>31.8</v>
      </c>
      <c r="C292" t="s">
        <v>667</v>
      </c>
    </row>
    <row r="293" spans="1:3" x14ac:dyDescent="0.25">
      <c r="A293" s="6"/>
    </row>
    <row r="294" spans="1:3" x14ac:dyDescent="0.25">
      <c r="A294" s="5"/>
      <c r="C294" t="str">
        <f>CONCATENATE("    ",B290)</f>
        <v xml:space="preserve">    People with this variant have two copies of the [C30204775T](http://institutferran.org/documentos/estudio_genetico/JCR%20106%20140408.pdf) variant. This substitution of a single nucleotide is known as a missense mutation.</v>
      </c>
    </row>
    <row r="295" spans="1:3" x14ac:dyDescent="0.25">
      <c r="A295" s="6"/>
    </row>
    <row r="296" spans="1:3" x14ac:dyDescent="0.25">
      <c r="A296" s="6"/>
      <c r="C296" t="s">
        <v>668</v>
      </c>
    </row>
    <row r="297" spans="1:3" x14ac:dyDescent="0.25">
      <c r="A297" s="6"/>
    </row>
    <row r="298" spans="1:3" x14ac:dyDescent="0.25">
      <c r="A298" s="6"/>
      <c r="C298" t="str">
        <f>CONCATENATE("    ",B291)</f>
        <v xml:space="preserve">    People with this variant have an increased risk of CFS and mood disorders. See below for more information.</v>
      </c>
    </row>
    <row r="299" spans="1:3" x14ac:dyDescent="0.25">
      <c r="A299" s="6"/>
    </row>
    <row r="300" spans="1:3" x14ac:dyDescent="0.25">
      <c r="A300" s="5"/>
      <c r="C300" t="s">
        <v>669</v>
      </c>
    </row>
    <row r="301" spans="1:3" x14ac:dyDescent="0.25">
      <c r="A301" s="5"/>
    </row>
    <row r="302" spans="1:3" x14ac:dyDescent="0.25">
      <c r="A302" s="5"/>
      <c r="C302" t="str">
        <f>CONCATENATE( "    &lt;piechart percentage=",B292," /&gt;")</f>
        <v xml:space="preserve">    &lt;piechart percentage=31.8 /&gt;</v>
      </c>
    </row>
    <row r="303" spans="1:3" x14ac:dyDescent="0.25">
      <c r="A303" s="5"/>
      <c r="C303" t="str">
        <f>"  &lt;/Genotype&gt;"</f>
        <v xml:space="preserve">  &lt;/Genotype&gt;</v>
      </c>
    </row>
    <row r="304" spans="1:3" x14ac:dyDescent="0.25">
      <c r="A304" s="5" t="s">
        <v>45</v>
      </c>
      <c r="B304" s="27" t="str">
        <f>CONCATENATE("Your ",B49," gene has no variants. A normal gene is referred to as a ",CHAR(34),"wild-type",CHAR(34)," gene.")</f>
        <v>Your C30204775T gene has no variants. A normal gene is referred to as a "wild-type" gene.</v>
      </c>
      <c r="C304" t="str">
        <f>CONCATENATE("  &lt;Genotype hgvs=",CHAR(34),B276,B278,";",B278,CHAR(34)," name=",CHAR(34),B49,CHAR(34),"&gt; ")</f>
        <v xml:space="preserve">  &lt;Genotype hgvs="NC_000017.11:g.[30204775=];[30204775=]" name="C30204775T"&gt; </v>
      </c>
    </row>
    <row r="305" spans="1:3" x14ac:dyDescent="0.25">
      <c r="A305" s="6" t="s">
        <v>46</v>
      </c>
      <c r="B305" s="27" t="s">
        <v>217</v>
      </c>
      <c r="C305" t="s">
        <v>13</v>
      </c>
    </row>
    <row r="306" spans="1:3" x14ac:dyDescent="0.25">
      <c r="A306" s="6" t="s">
        <v>42</v>
      </c>
      <c r="B306" s="27">
        <v>18.3</v>
      </c>
      <c r="C306" t="s">
        <v>667</v>
      </c>
    </row>
    <row r="307" spans="1:3" x14ac:dyDescent="0.25">
      <c r="A307" s="5"/>
    </row>
    <row r="308" spans="1:3" x14ac:dyDescent="0.25">
      <c r="A308" s="6"/>
      <c r="C308" t="str">
        <f>CONCATENATE("    ",B304)</f>
        <v xml:space="preserve">    Your C30204775T gene has no variants. A normal gene is referred to as a "wild-type" gene.</v>
      </c>
    </row>
    <row r="309" spans="1:3" x14ac:dyDescent="0.25">
      <c r="A309" s="6"/>
    </row>
    <row r="310" spans="1:3" x14ac:dyDescent="0.25">
      <c r="A310" s="6"/>
      <c r="C310" t="s">
        <v>668</v>
      </c>
    </row>
    <row r="311" spans="1:3" x14ac:dyDescent="0.25">
      <c r="A311" s="6"/>
    </row>
    <row r="312" spans="1:3" x14ac:dyDescent="0.25">
      <c r="A312" s="6"/>
      <c r="C312" t="str">
        <f>CONCATENATE("    ",B305)</f>
        <v xml:space="preserve">    Your variant is not associated with any loss of function.</v>
      </c>
    </row>
    <row r="313" spans="1:3" x14ac:dyDescent="0.25">
      <c r="A313" s="5"/>
    </row>
    <row r="314" spans="1:3" x14ac:dyDescent="0.25">
      <c r="A314" s="5"/>
      <c r="C314" t="s">
        <v>669</v>
      </c>
    </row>
    <row r="315" spans="1:3" x14ac:dyDescent="0.25">
      <c r="A315" s="5"/>
    </row>
    <row r="316" spans="1:3" x14ac:dyDescent="0.25">
      <c r="A316" s="5"/>
      <c r="C316" t="str">
        <f>CONCATENATE( "    &lt;piechart percentage=",B306," /&gt;")</f>
        <v xml:space="preserve">    &lt;piechart percentage=18.3 /&gt;</v>
      </c>
    </row>
    <row r="317" spans="1:3" x14ac:dyDescent="0.25">
      <c r="A317" s="5"/>
      <c r="C317" t="str">
        <f>"  &lt;/Genotype&gt;"</f>
        <v xml:space="preserve">  &lt;/Genotype&gt;</v>
      </c>
    </row>
    <row r="318" spans="1:3" x14ac:dyDescent="0.25">
      <c r="A318" s="5"/>
      <c r="C318" t="str">
        <f>C53</f>
        <v>&lt;# C1748A #&gt;</v>
      </c>
    </row>
    <row r="319" spans="1:3" x14ac:dyDescent="0.25">
      <c r="A319" s="5" t="s">
        <v>35</v>
      </c>
      <c r="B319" s="35" t="s">
        <v>235</v>
      </c>
      <c r="C319" t="str">
        <f>CONCATENATE("  &lt;Genotype hgvs=",CHAR(34),B319,B320,";",B321,CHAR(34)," name=",CHAR(34),B55,CHAR(34),"&gt; ")</f>
        <v xml:space="preserve">  &lt;Genotype hgvs="NC_000017.11:g.[30196708G&gt;T];[30196708=]" name="C1748A"&gt; </v>
      </c>
    </row>
    <row r="320" spans="1:3" x14ac:dyDescent="0.25">
      <c r="A320" s="5" t="s">
        <v>36</v>
      </c>
      <c r="B320" s="29" t="s">
        <v>275</v>
      </c>
    </row>
    <row r="321" spans="1:3" x14ac:dyDescent="0.25">
      <c r="A321" s="5" t="s">
        <v>27</v>
      </c>
      <c r="B321" s="29" t="s">
        <v>276</v>
      </c>
      <c r="C321" t="s">
        <v>667</v>
      </c>
    </row>
    <row r="322" spans="1:3" x14ac:dyDescent="0.25">
      <c r="A322" s="5" t="s">
        <v>40</v>
      </c>
      <c r="B322" s="27" t="str">
        <f>CONCATENATE("People with this variant have one copy of the ",B55," variant. This substitution of a single nucleotide is known as a missense mutation.")</f>
        <v>People with this variant have one copy of the C1748A variant. This substitution of a single nucleotide is known as a missense mutation.</v>
      </c>
      <c r="C322" t="s">
        <v>13</v>
      </c>
    </row>
    <row r="323" spans="1:3" x14ac:dyDescent="0.25">
      <c r="A323" s="6" t="s">
        <v>41</v>
      </c>
      <c r="B323" s="27" t="s">
        <v>510</v>
      </c>
      <c r="C323" t="str">
        <f>CONCATENATE("    ",B322)</f>
        <v xml:space="preserve">    People with this variant have one copy of the C1748A variant. This substitution of a single nucleotide is known as a missense mutation.</v>
      </c>
    </row>
    <row r="324" spans="1:3" x14ac:dyDescent="0.25">
      <c r="A324" s="6" t="s">
        <v>42</v>
      </c>
      <c r="B324" s="27" t="s">
        <v>13</v>
      </c>
    </row>
    <row r="325" spans="1:3" x14ac:dyDescent="0.25">
      <c r="A325" s="5"/>
      <c r="C325" t="s">
        <v>668</v>
      </c>
    </row>
    <row r="326" spans="1:3" x14ac:dyDescent="0.25">
      <c r="A326" s="6"/>
    </row>
    <row r="327" spans="1:3" x14ac:dyDescent="0.25">
      <c r="A327" s="6"/>
      <c r="C327" t="str">
        <f>CONCATENATE("    ",B323)</f>
        <v xml:space="preserve">    People with this variant have an increased risk of CFS. See below for more information.</v>
      </c>
    </row>
    <row r="328" spans="1:3" x14ac:dyDescent="0.25">
      <c r="A328" s="6"/>
    </row>
    <row r="329" spans="1:3" x14ac:dyDescent="0.25">
      <c r="A329" s="6"/>
      <c r="C329" t="s">
        <v>669</v>
      </c>
    </row>
    <row r="330" spans="1:3" x14ac:dyDescent="0.25">
      <c r="A330" s="5"/>
    </row>
    <row r="331" spans="1:3" x14ac:dyDescent="0.25">
      <c r="A331" s="5"/>
      <c r="C331" t="str">
        <f>CONCATENATE( "    &lt;piechart percentage=",B324," /&gt;")</f>
        <v xml:space="preserve">    &lt;piechart percentage=  /&gt;</v>
      </c>
    </row>
    <row r="332" spans="1:3" x14ac:dyDescent="0.25">
      <c r="A332" s="5"/>
      <c r="C332" t="str">
        <f>"  &lt;/Genotype&gt;"</f>
        <v xml:space="preserve">  &lt;/Genotype&gt;</v>
      </c>
    </row>
    <row r="333" spans="1:3" x14ac:dyDescent="0.25">
      <c r="A333" s="5" t="s">
        <v>43</v>
      </c>
      <c r="B333" s="27" t="str">
        <f>CONCATENATE("People with this variant have two copies of the ",B55," variant. This substitution of a single nucleotide is known as a missense mutation.")</f>
        <v>People with this variant have two copies of the C1748A variant. This substitution of a single nucleotide is known as a missense mutation.</v>
      </c>
      <c r="C333" t="str">
        <f>CONCATENATE("  &lt;Genotype hgvs=",CHAR(34),B319,B320,";",B320,CHAR(34)," name=",CHAR(34),B55,CHAR(34),"&gt; ")</f>
        <v xml:space="preserve">  &lt;Genotype hgvs="NC_000017.11:g.[30196708G&gt;T];[30196708G&gt;T]" name="C1748A"&gt; </v>
      </c>
    </row>
    <row r="334" spans="1:3" x14ac:dyDescent="0.25">
      <c r="A334" s="6" t="s">
        <v>44</v>
      </c>
      <c r="B334" s="27" t="s">
        <v>217</v>
      </c>
      <c r="C334" t="s">
        <v>13</v>
      </c>
    </row>
    <row r="335" spans="1:3" x14ac:dyDescent="0.25">
      <c r="A335" s="6" t="s">
        <v>42</v>
      </c>
      <c r="B335" s="27" t="s">
        <v>13</v>
      </c>
      <c r="C335" t="s">
        <v>667</v>
      </c>
    </row>
    <row r="336" spans="1:3" x14ac:dyDescent="0.25">
      <c r="A336" s="6"/>
    </row>
    <row r="337" spans="1:3" x14ac:dyDescent="0.25">
      <c r="A337" s="5"/>
      <c r="C337" t="str">
        <f>CONCATENATE("    ",B333)</f>
        <v xml:space="preserve">    People with this variant have two copies of the C1748A variant. This substitution of a single nucleotide is known as a missense mutation.</v>
      </c>
    </row>
    <row r="338" spans="1:3" x14ac:dyDescent="0.25">
      <c r="A338" s="6"/>
    </row>
    <row r="339" spans="1:3" x14ac:dyDescent="0.25">
      <c r="A339" s="6"/>
      <c r="C339" t="s">
        <v>668</v>
      </c>
    </row>
    <row r="340" spans="1:3" x14ac:dyDescent="0.25">
      <c r="A340" s="6"/>
    </row>
    <row r="341" spans="1:3" x14ac:dyDescent="0.25">
      <c r="A341" s="6"/>
      <c r="C341" t="str">
        <f>CONCATENATE("    ",B334)</f>
        <v xml:space="preserve">    Your variant is not associated with any loss of function.</v>
      </c>
    </row>
    <row r="342" spans="1:3" x14ac:dyDescent="0.25">
      <c r="A342" s="6"/>
    </row>
    <row r="343" spans="1:3" x14ac:dyDescent="0.25">
      <c r="A343" s="5"/>
      <c r="C343" t="s">
        <v>669</v>
      </c>
    </row>
    <row r="344" spans="1:3" x14ac:dyDescent="0.25">
      <c r="A344" s="5"/>
    </row>
    <row r="345" spans="1:3" x14ac:dyDescent="0.25">
      <c r="A345" s="5"/>
      <c r="C345" t="str">
        <f>CONCATENATE( "    &lt;piechart percentage=",B335," /&gt;")</f>
        <v xml:space="preserve">    &lt;piechart percentage=  /&gt;</v>
      </c>
    </row>
    <row r="346" spans="1:3" x14ac:dyDescent="0.25">
      <c r="A346" s="5"/>
      <c r="C346" t="str">
        <f>"  &lt;/Genotype&gt;"</f>
        <v xml:space="preserve">  &lt;/Genotype&gt;</v>
      </c>
    </row>
    <row r="347" spans="1:3" x14ac:dyDescent="0.25">
      <c r="A347" s="5" t="s">
        <v>45</v>
      </c>
      <c r="B347" s="27" t="str">
        <f>CONCATENATE("Your ",B58," gene has no variants. A normal gene is referred to as a ",CHAR(34),"wild-type",CHAR(34)," gene.")</f>
        <v>Your [C1748A](https://www.ncbi.nlm.nih.gov/pubmed/20981038) gene has no variants. A normal gene is referred to as a "wild-type" gene.</v>
      </c>
      <c r="C347" t="str">
        <f>CONCATENATE("  &lt;Genotype hgvs=",CHAR(34),B319,B321,";",B321,CHAR(34)," name=",CHAR(34),B55,CHAR(34),"&gt; ")</f>
        <v xml:space="preserve">  &lt;Genotype hgvs="NC_000017.11:g.[30196708=];[30196708=]" name="C1748A"&gt; </v>
      </c>
    </row>
    <row r="348" spans="1:3" x14ac:dyDescent="0.25">
      <c r="A348" s="6" t="s">
        <v>46</v>
      </c>
      <c r="B348" s="27" t="s">
        <v>217</v>
      </c>
      <c r="C348" t="s">
        <v>13</v>
      </c>
    </row>
    <row r="349" spans="1:3" x14ac:dyDescent="0.25">
      <c r="A349" s="6" t="s">
        <v>42</v>
      </c>
      <c r="B349" s="27" t="s">
        <v>13</v>
      </c>
      <c r="C349" t="s">
        <v>667</v>
      </c>
    </row>
    <row r="350" spans="1:3" x14ac:dyDescent="0.25">
      <c r="A350" s="5"/>
    </row>
    <row r="351" spans="1:3" x14ac:dyDescent="0.25">
      <c r="A351" s="6"/>
      <c r="C351" t="str">
        <f>CONCATENATE("    ",B347)</f>
        <v xml:space="preserve">    Your [C1748A](https://www.ncbi.nlm.nih.gov/pubmed/20981038) gene has no variants. A normal gene is referred to as a "wild-type" gene.</v>
      </c>
    </row>
    <row r="352" spans="1:3" x14ac:dyDescent="0.25">
      <c r="A352" s="6"/>
    </row>
    <row r="353" spans="1:3" x14ac:dyDescent="0.25">
      <c r="A353" s="6"/>
      <c r="C353" t="s">
        <v>668</v>
      </c>
    </row>
    <row r="354" spans="1:3" x14ac:dyDescent="0.25">
      <c r="A354" s="6"/>
    </row>
    <row r="355" spans="1:3" x14ac:dyDescent="0.25">
      <c r="A355" s="6"/>
      <c r="C355" t="str">
        <f>CONCATENATE("    ",B348)</f>
        <v xml:space="preserve">    Your variant is not associated with any loss of function.</v>
      </c>
    </row>
    <row r="356" spans="1:3" x14ac:dyDescent="0.25">
      <c r="A356" s="5"/>
    </row>
    <row r="357" spans="1:3" x14ac:dyDescent="0.25">
      <c r="A357" s="5"/>
      <c r="C357" t="s">
        <v>669</v>
      </c>
    </row>
    <row r="358" spans="1:3" x14ac:dyDescent="0.25">
      <c r="A358" s="5"/>
    </row>
    <row r="359" spans="1:3" x14ac:dyDescent="0.25">
      <c r="A359" s="5"/>
      <c r="C359" t="str">
        <f>CONCATENATE( "    &lt;piechart percentage=",B349," /&gt;")</f>
        <v xml:space="preserve">    &lt;piechart percentage=  /&gt;</v>
      </c>
    </row>
    <row r="360" spans="1:3" x14ac:dyDescent="0.25">
      <c r="A360" s="5"/>
      <c r="C360" t="str">
        <f>"  &lt;/Genotype&gt;"</f>
        <v xml:space="preserve">  &lt;/Genotype&gt;</v>
      </c>
    </row>
    <row r="361" spans="1:3" x14ac:dyDescent="0.25">
      <c r="A361" s="5"/>
      <c r="C361" t="s">
        <v>671</v>
      </c>
    </row>
    <row r="362" spans="1:3" x14ac:dyDescent="0.25">
      <c r="A362" s="5" t="s">
        <v>47</v>
      </c>
      <c r="B362" s="27" t="str">
        <f>CONCATENATE("Your ",B11," gene has an unknown variant.")</f>
        <v>Your SLCA4 gene has an unknown variant.</v>
      </c>
      <c r="C362" t="str">
        <f>CONCATENATE("  &lt;Genotype hgvs=",CHAR(34),"unknown",CHAR(34),"&gt; ")</f>
        <v xml:space="preserve">  &lt;Genotype hgvs="unknown"&gt; </v>
      </c>
    </row>
    <row r="363" spans="1:3" x14ac:dyDescent="0.25">
      <c r="A363" s="6" t="s">
        <v>47</v>
      </c>
      <c r="B363" s="27" t="s">
        <v>149</v>
      </c>
      <c r="C363" t="s">
        <v>13</v>
      </c>
    </row>
    <row r="364" spans="1:3" x14ac:dyDescent="0.25">
      <c r="A364" s="6" t="s">
        <v>42</v>
      </c>
      <c r="C364" t="s">
        <v>667</v>
      </c>
    </row>
    <row r="365" spans="1:3" x14ac:dyDescent="0.25">
      <c r="A365" s="6"/>
    </row>
    <row r="366" spans="1:3" x14ac:dyDescent="0.25">
      <c r="A366" s="6"/>
      <c r="C366" t="str">
        <f>CONCATENATE("    ",B362)</f>
        <v xml:space="preserve">    Your SLCA4 gene has an unknown variant.</v>
      </c>
    </row>
    <row r="367" spans="1:3" x14ac:dyDescent="0.25">
      <c r="A367" s="6"/>
    </row>
    <row r="368" spans="1:3" x14ac:dyDescent="0.25">
      <c r="A368" s="6"/>
      <c r="C368" t="s">
        <v>668</v>
      </c>
    </row>
    <row r="369" spans="1:3" x14ac:dyDescent="0.25">
      <c r="A369" s="6"/>
    </row>
    <row r="370" spans="1:3" x14ac:dyDescent="0.25">
      <c r="A370" s="5"/>
      <c r="C370" t="str">
        <f>CONCATENATE("    ",B363)</f>
        <v xml:space="preserve">    The effect is unknown.</v>
      </c>
    </row>
    <row r="371" spans="1:3" x14ac:dyDescent="0.25">
      <c r="A371" s="6"/>
    </row>
    <row r="372" spans="1:3" x14ac:dyDescent="0.25">
      <c r="A372" s="5"/>
      <c r="C372" t="s">
        <v>669</v>
      </c>
    </row>
    <row r="373" spans="1:3" x14ac:dyDescent="0.25">
      <c r="A373" s="5"/>
    </row>
    <row r="374" spans="1:3" x14ac:dyDescent="0.25">
      <c r="A374" s="5"/>
      <c r="C374" t="str">
        <f>CONCATENATE( "    &lt;piechart percentage=",B364," /&gt;")</f>
        <v xml:space="preserve">    &lt;piechart percentage= /&gt;</v>
      </c>
    </row>
    <row r="375" spans="1:3" x14ac:dyDescent="0.25">
      <c r="A375" s="5"/>
      <c r="C375" t="str">
        <f>"  &lt;/Genotype&gt;"</f>
        <v xml:space="preserve">  &lt;/Genotype&gt;</v>
      </c>
    </row>
    <row r="376" spans="1:3" x14ac:dyDescent="0.25">
      <c r="A376" s="5"/>
      <c r="C376" t="s">
        <v>672</v>
      </c>
    </row>
    <row r="377" spans="1:3" x14ac:dyDescent="0.25">
      <c r="A377" s="5" t="s">
        <v>45</v>
      </c>
      <c r="B377" s="27" t="str">
        <f>CONCATENATE("Your ",B11," gene has no variants. A normal gene is referred to as a ",CHAR(34),"wild-type",CHAR(34)," gene.")</f>
        <v>Your SLCA4 gene has no variants. A normal gene is referred to as a "wild-type" gene.</v>
      </c>
      <c r="C377" t="str">
        <f>CONCATENATE("  &lt;Genotype hgvs=",CHAR(34),"wildtype",CHAR(34),"&gt;")</f>
        <v xml:space="preserve">  &lt;Genotype hgvs="wildtype"&gt;</v>
      </c>
    </row>
    <row r="378" spans="1:3" x14ac:dyDescent="0.25">
      <c r="A378" s="6" t="s">
        <v>46</v>
      </c>
      <c r="B378" s="27" t="s">
        <v>217</v>
      </c>
      <c r="C378" t="s">
        <v>13</v>
      </c>
    </row>
    <row r="379" spans="1:3" x14ac:dyDescent="0.25">
      <c r="A379" s="6" t="s">
        <v>42</v>
      </c>
      <c r="C379" t="s">
        <v>667</v>
      </c>
    </row>
    <row r="380" spans="1:3" x14ac:dyDescent="0.25">
      <c r="A380" s="6"/>
    </row>
    <row r="381" spans="1:3" x14ac:dyDescent="0.25">
      <c r="A381" s="6"/>
      <c r="C381" t="str">
        <f>CONCATENATE("    ",B377)</f>
        <v xml:space="preserve">    Your SLCA4 gene has no variants. A normal gene is referred to as a "wild-type" gene.</v>
      </c>
    </row>
    <row r="382" spans="1:3" x14ac:dyDescent="0.25">
      <c r="A382" s="6"/>
    </row>
    <row r="383" spans="1:3" x14ac:dyDescent="0.25">
      <c r="A383" s="6"/>
      <c r="C383" t="s">
        <v>668</v>
      </c>
    </row>
    <row r="384" spans="1:3" x14ac:dyDescent="0.25">
      <c r="A384" s="6"/>
    </row>
    <row r="385" spans="1:3" x14ac:dyDescent="0.25">
      <c r="A385" s="6"/>
      <c r="C385" t="str">
        <f>CONCATENATE("    ",B378)</f>
        <v xml:space="preserve">    Your variant is not associated with any loss of function.</v>
      </c>
    </row>
    <row r="386" spans="1:3" x14ac:dyDescent="0.25">
      <c r="A386" s="6"/>
    </row>
    <row r="387" spans="1:3" x14ac:dyDescent="0.25">
      <c r="A387" s="6"/>
      <c r="C387" t="s">
        <v>669</v>
      </c>
    </row>
    <row r="388" spans="1:3" x14ac:dyDescent="0.25">
      <c r="A388" s="5"/>
    </row>
    <row r="389" spans="1:3" x14ac:dyDescent="0.25">
      <c r="A389" s="6"/>
      <c r="C389" t="str">
        <f>CONCATENATE( "    &lt;piechart percentage=",B379," /&gt;")</f>
        <v xml:space="preserve">    &lt;piechart percentage= /&gt;</v>
      </c>
    </row>
    <row r="390" spans="1:3" x14ac:dyDescent="0.25">
      <c r="A390" s="6"/>
      <c r="C390" t="str">
        <f>"  &lt;/Genotype&gt;"</f>
        <v xml:space="preserve">  &lt;/Genotype&gt;</v>
      </c>
    </row>
    <row r="391" spans="1:3" x14ac:dyDescent="0.25">
      <c r="A391" s="6"/>
      <c r="C391" t="str">
        <f>"&lt;/GeneAnalysis&gt;"</f>
        <v>&lt;/GeneAnalysis&gt;</v>
      </c>
    </row>
    <row r="392" spans="1:3" s="33" customFormat="1" x14ac:dyDescent="0.25">
      <c r="A392" s="31"/>
      <c r="B392" s="32"/>
    </row>
    <row r="393" spans="1:3" x14ac:dyDescent="0.25">
      <c r="A393" s="5"/>
      <c r="C393" t="str">
        <f>CONCATENATE("# How do changes in ",B11," affect people?")</f>
        <v># How do changes in SLCA4 affect people?</v>
      </c>
    </row>
    <row r="394" spans="1:3" x14ac:dyDescent="0.25">
      <c r="A394" s="5"/>
    </row>
    <row r="395" spans="1:3" x14ac:dyDescent="0.25">
      <c r="A395" s="5" t="s">
        <v>49</v>
      </c>
      <c r="B395"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SLCA4 variants is small and does not impact treatment. It is possible that variants in this gene interact with other gene variants, which is the reason for our inclusion of this gene.</v>
      </c>
      <c r="C395" t="str">
        <f>B395</f>
        <v>For the vast majority of people, the overall risk associated with the common SLCA4 variants is small and does not impact treatment. It is possible that variants in this gene interact with other gene variants, which is the reason for our inclusion of this gene.</v>
      </c>
    </row>
    <row r="396" spans="1:3" s="33" customFormat="1" x14ac:dyDescent="0.25">
      <c r="A396" s="31"/>
      <c r="B396" s="32"/>
    </row>
    <row r="397" spans="1:3" s="33" customFormat="1" x14ac:dyDescent="0.25">
      <c r="A397" s="34"/>
      <c r="B397" s="32"/>
      <c r="C397" s="6" t="s">
        <v>291</v>
      </c>
    </row>
    <row r="398" spans="1:3" s="33" customFormat="1" x14ac:dyDescent="0.25">
      <c r="A398" s="34"/>
      <c r="B398" s="32"/>
      <c r="C398" s="34"/>
    </row>
    <row r="399" spans="1:3" s="33" customFormat="1" x14ac:dyDescent="0.25">
      <c r="A399" s="34"/>
      <c r="B399" s="32"/>
      <c r="C399" s="34" t="s">
        <v>733</v>
      </c>
    </row>
    <row r="400" spans="1:3" s="33" customFormat="1" x14ac:dyDescent="0.25">
      <c r="A400" s="34"/>
      <c r="B400" s="32"/>
      <c r="C400" s="34"/>
    </row>
    <row r="401" spans="1:3" x14ac:dyDescent="0.25">
      <c r="A401" s="5"/>
      <c r="C401" t="s">
        <v>691</v>
      </c>
    </row>
    <row r="402" spans="1:3" x14ac:dyDescent="0.25">
      <c r="A402" s="5"/>
    </row>
    <row r="403" spans="1:3" x14ac:dyDescent="0.25">
      <c r="A403" s="5" t="s">
        <v>13</v>
      </c>
      <c r="B403" s="27" t="s">
        <v>692</v>
      </c>
      <c r="C403" t="str">
        <f>B403</f>
        <v>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v>
      </c>
    </row>
    <row r="404" spans="1:3" x14ac:dyDescent="0.25">
      <c r="A404" s="5"/>
    </row>
    <row r="405" spans="1:3" x14ac:dyDescent="0.25">
      <c r="A405" s="5"/>
      <c r="C405" t="s">
        <v>50</v>
      </c>
    </row>
    <row r="406" spans="1:3" x14ac:dyDescent="0.25">
      <c r="A406" s="5"/>
    </row>
    <row r="407" spans="1:3" x14ac:dyDescent="0.25">
      <c r="A407" s="5"/>
      <c r="B407" s="27" t="s">
        <v>693</v>
      </c>
      <c r="C407" t="str">
        <f>B407</f>
        <v>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v>
      </c>
    </row>
    <row r="408" spans="1:3" s="33" customFormat="1" x14ac:dyDescent="0.25">
      <c r="A408" s="31"/>
      <c r="B408" s="32"/>
    </row>
    <row r="409" spans="1:3" s="33" customFormat="1" x14ac:dyDescent="0.25">
      <c r="A409" s="34"/>
      <c r="B409" s="32"/>
      <c r="C409" s="6" t="s">
        <v>292</v>
      </c>
    </row>
    <row r="410" spans="1:3" s="33" customFormat="1" x14ac:dyDescent="0.25">
      <c r="A410" s="34"/>
      <c r="B410" s="32"/>
      <c r="C410" s="34"/>
    </row>
    <row r="411" spans="1:3" s="33" customFormat="1" x14ac:dyDescent="0.25">
      <c r="A411" s="34"/>
      <c r="B411" s="32"/>
      <c r="C411" s="34" t="s">
        <v>732</v>
      </c>
    </row>
    <row r="412" spans="1:3" s="33" customFormat="1" x14ac:dyDescent="0.25">
      <c r="A412" s="34"/>
      <c r="B412" s="32"/>
      <c r="C412" s="34"/>
    </row>
    <row r="413" spans="1:3" x14ac:dyDescent="0.25">
      <c r="A413" s="5"/>
      <c r="C413" t="s">
        <v>295</v>
      </c>
    </row>
    <row r="414" spans="1:3" x14ac:dyDescent="0.25">
      <c r="A414" s="5"/>
    </row>
    <row r="415" spans="1:3" x14ac:dyDescent="0.25">
      <c r="A415" s="5" t="s">
        <v>13</v>
      </c>
      <c r="B415" s="27" t="s">
        <v>694</v>
      </c>
      <c r="C415" t="str">
        <f>B415</f>
        <v>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v>
      </c>
    </row>
    <row r="416" spans="1:3" x14ac:dyDescent="0.25">
      <c r="A416" s="5"/>
    </row>
    <row r="417" spans="1:3" x14ac:dyDescent="0.25">
      <c r="A417" s="5"/>
      <c r="C417" t="s">
        <v>50</v>
      </c>
    </row>
    <row r="418" spans="1:3" x14ac:dyDescent="0.25">
      <c r="A418" s="5"/>
    </row>
    <row r="419" spans="1:3" x14ac:dyDescent="0.25">
      <c r="A419" s="5"/>
      <c r="B419" s="27" t="s">
        <v>302</v>
      </c>
      <c r="C419" t="str">
        <f>B419</f>
        <v>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v>
      </c>
    </row>
    <row r="421" spans="1:3" s="33" customFormat="1" x14ac:dyDescent="0.25">
      <c r="A421" s="31"/>
      <c r="B421" s="32"/>
    </row>
    <row r="422" spans="1:3" s="33" customFormat="1" x14ac:dyDescent="0.25">
      <c r="A422" s="34"/>
      <c r="B422" s="32"/>
      <c r="C422" s="6" t="s">
        <v>293</v>
      </c>
    </row>
    <row r="423" spans="1:3" s="33" customFormat="1" x14ac:dyDescent="0.25">
      <c r="A423" s="34"/>
      <c r="B423" s="32"/>
      <c r="C423" s="34"/>
    </row>
    <row r="424" spans="1:3" s="33" customFormat="1" x14ac:dyDescent="0.25">
      <c r="A424" s="34"/>
      <c r="B424" s="32"/>
      <c r="C424" s="34" t="s">
        <v>731</v>
      </c>
    </row>
    <row r="425" spans="1:3" s="33" customFormat="1" x14ac:dyDescent="0.25">
      <c r="A425" s="34"/>
      <c r="B425" s="32"/>
      <c r="C425" s="34"/>
    </row>
    <row r="426" spans="1:3" x14ac:dyDescent="0.25">
      <c r="A426" s="5"/>
      <c r="C426" t="s">
        <v>294</v>
      </c>
    </row>
    <row r="427" spans="1:3" x14ac:dyDescent="0.25">
      <c r="A427" s="5"/>
    </row>
    <row r="428" spans="1:3" x14ac:dyDescent="0.25">
      <c r="A428" s="5" t="s">
        <v>13</v>
      </c>
      <c r="B428" s="27" t="s">
        <v>695</v>
      </c>
      <c r="C428" t="str">
        <f>B428</f>
        <v>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v>
      </c>
    </row>
    <row r="429" spans="1:3" x14ac:dyDescent="0.25">
      <c r="A429" s="5"/>
    </row>
    <row r="430" spans="1:3" x14ac:dyDescent="0.25">
      <c r="A430" s="5"/>
      <c r="C430" t="s">
        <v>50</v>
      </c>
    </row>
    <row r="431" spans="1:3" x14ac:dyDescent="0.25">
      <c r="A431" s="5"/>
    </row>
    <row r="432" spans="1:3" x14ac:dyDescent="0.25">
      <c r="A432" s="5"/>
      <c r="B432" s="27" t="s">
        <v>696</v>
      </c>
      <c r="C432" t="str">
        <f>B432</f>
        <v>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v>
      </c>
    </row>
    <row r="433" spans="1:3" s="33" customFormat="1" x14ac:dyDescent="0.25">
      <c r="A433" s="31"/>
      <c r="B433" s="32"/>
    </row>
    <row r="434" spans="1:3" s="33" customFormat="1" x14ac:dyDescent="0.25">
      <c r="A434" s="34"/>
      <c r="B434" s="32"/>
      <c r="C434" s="6" t="s">
        <v>296</v>
      </c>
    </row>
    <row r="435" spans="1:3" s="33" customFormat="1" x14ac:dyDescent="0.25">
      <c r="A435" s="34"/>
      <c r="B435" s="32"/>
      <c r="C435" s="34"/>
    </row>
    <row r="436" spans="1:3" s="33" customFormat="1" x14ac:dyDescent="0.25">
      <c r="A436" s="34"/>
      <c r="B436" s="32"/>
      <c r="C436" s="34" t="s">
        <v>730</v>
      </c>
    </row>
    <row r="437" spans="1:3" s="33" customFormat="1" x14ac:dyDescent="0.25">
      <c r="A437" s="34"/>
      <c r="B437" s="32"/>
      <c r="C437" s="34"/>
    </row>
    <row r="438" spans="1:3" x14ac:dyDescent="0.25">
      <c r="A438" s="5"/>
      <c r="C438" t="s">
        <v>152</v>
      </c>
    </row>
    <row r="439" spans="1:3" x14ac:dyDescent="0.25">
      <c r="A439" s="5"/>
    </row>
    <row r="440" spans="1:3" x14ac:dyDescent="0.25">
      <c r="A440" s="5" t="s">
        <v>13</v>
      </c>
      <c r="B440" s="27" t="s">
        <v>697</v>
      </c>
      <c r="C440" t="str">
        <f>B440</f>
        <v>The T allele causes lower protein levels and reduced serotonin. Individuals with this variant have higher drinking intensity and higher urges and cravings for alcohol, leading to an increased risk of [alcohol dependence.](https://www.ncbi.nlm.nih.gov/pubmed/22355291?dopt=Abstract)</v>
      </c>
    </row>
    <row r="441" spans="1:3" x14ac:dyDescent="0.25">
      <c r="A441" s="5"/>
    </row>
    <row r="442" spans="1:3" x14ac:dyDescent="0.25">
      <c r="A442" s="5"/>
      <c r="C442" t="s">
        <v>50</v>
      </c>
    </row>
    <row r="443" spans="1:3" x14ac:dyDescent="0.25">
      <c r="A443" s="5"/>
    </row>
    <row r="444" spans="1:3" x14ac:dyDescent="0.25">
      <c r="A444" s="5"/>
      <c r="B444" s="27" t="s">
        <v>301</v>
      </c>
      <c r="C444" t="str">
        <f>B444</f>
        <v>Avoid alcohol. Early intervention by parents can also reduce the risk of [developing problematic alcohol-related behaviors.](https://www.ncbi.nlm.nih.gov/pubmed/28262188)</v>
      </c>
    </row>
    <row r="445" spans="1:3" s="33" customFormat="1" x14ac:dyDescent="0.25">
      <c r="A445" s="31"/>
      <c r="B445" s="32"/>
    </row>
    <row r="446" spans="1:3" s="33" customFormat="1" x14ac:dyDescent="0.25">
      <c r="A446" s="34"/>
      <c r="B446" s="32"/>
      <c r="C446" s="6" t="s">
        <v>297</v>
      </c>
    </row>
    <row r="447" spans="1:3" s="33" customFormat="1" x14ac:dyDescent="0.25">
      <c r="A447" s="34"/>
      <c r="B447" s="32"/>
      <c r="C447" s="34"/>
    </row>
    <row r="448" spans="1:3" s="33" customFormat="1" x14ac:dyDescent="0.25">
      <c r="A448" s="34"/>
      <c r="B448" s="32"/>
      <c r="C448" s="34" t="s">
        <v>729</v>
      </c>
    </row>
    <row r="449" spans="1:3" s="33" customFormat="1" x14ac:dyDescent="0.25">
      <c r="A449" s="34"/>
      <c r="B449" s="32"/>
      <c r="C449" s="34"/>
    </row>
    <row r="450" spans="1:3" x14ac:dyDescent="0.25">
      <c r="A450" s="5"/>
      <c r="C450" t="s">
        <v>152</v>
      </c>
    </row>
    <row r="451" spans="1:3" x14ac:dyDescent="0.25">
      <c r="A451" s="5"/>
    </row>
    <row r="452" spans="1:3" x14ac:dyDescent="0.25">
      <c r="A452" s="5" t="s">
        <v>13</v>
      </c>
      <c r="B452" s="27" t="s">
        <v>533</v>
      </c>
      <c r="C452" t="str">
        <f>B452</f>
        <v>This variant causes an increased likelihood of [mood disorders](https://www.ncbi.nlm.nih.gov/pubmed/19381154) such as [depression](https://www.ncbi.nlm.nih.gov/pubmed/20981038). The efficacy of SSRI or SNRI drugs is also [affected](https://www.ncbi.nlm.nih.gov/pubmed/26674707).</v>
      </c>
    </row>
    <row r="453" spans="1:3" x14ac:dyDescent="0.25">
      <c r="A453" s="5"/>
    </row>
    <row r="454" spans="1:3" x14ac:dyDescent="0.25">
      <c r="A454" s="5"/>
      <c r="C454" t="s">
        <v>50</v>
      </c>
    </row>
    <row r="455" spans="1:3" x14ac:dyDescent="0.25">
      <c r="A455" s="5"/>
    </row>
    <row r="456" spans="1:3" x14ac:dyDescent="0.25">
      <c r="A456" s="5"/>
      <c r="B456" s="27" t="s">
        <v>698</v>
      </c>
      <c r="C456" t="str">
        <f>B456</f>
        <v>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v>
      </c>
    </row>
    <row r="457" spans="1:3" s="33" customFormat="1" x14ac:dyDescent="0.25">
      <c r="A457" s="31"/>
      <c r="B457" s="32"/>
    </row>
    <row r="458" spans="1:3" s="33" customFormat="1" x14ac:dyDescent="0.25">
      <c r="A458" s="34"/>
      <c r="B458" s="32"/>
      <c r="C458" s="34" t="s">
        <v>298</v>
      </c>
    </row>
    <row r="459" spans="1:3" s="33" customFormat="1" x14ac:dyDescent="0.25">
      <c r="A459" s="34"/>
      <c r="B459" s="32"/>
      <c r="C459" s="34"/>
    </row>
    <row r="460" spans="1:3" s="33" customFormat="1" x14ac:dyDescent="0.25">
      <c r="A460" s="34"/>
      <c r="B460" s="32"/>
      <c r="C460" s="34" t="s">
        <v>727</v>
      </c>
    </row>
    <row r="461" spans="1:3" s="33" customFormat="1" x14ac:dyDescent="0.25">
      <c r="A461" s="34"/>
      <c r="B461" s="32"/>
      <c r="C461" s="34"/>
    </row>
    <row r="462" spans="1:3" x14ac:dyDescent="0.25">
      <c r="A462" s="5"/>
      <c r="C462" t="s">
        <v>152</v>
      </c>
    </row>
    <row r="463" spans="1:3" x14ac:dyDescent="0.25">
      <c r="A463" s="5"/>
    </row>
    <row r="464" spans="1:3" x14ac:dyDescent="0.25">
      <c r="A464" s="5" t="s">
        <v>13</v>
      </c>
      <c r="B464" s="27" t="s">
        <v>699</v>
      </c>
      <c r="C464" t="str">
        <f>B464</f>
        <v>Women with this variant have an odds ratio of 1.72 of having a child with [facial clefts](https://www.ncbi.nlm.nih.gov/pubmed/22072571). It may cause increased energy, as it is 
associated with a [64% lower odds of fatigue](https://www.ncbi.nlm.nih.gov/pubmed/27720787).</v>
      </c>
    </row>
    <row r="465" spans="1:3" x14ac:dyDescent="0.25">
      <c r="A465" s="5"/>
    </row>
    <row r="466" spans="1:3" x14ac:dyDescent="0.25">
      <c r="A466" s="5"/>
      <c r="C466" t="s">
        <v>50</v>
      </c>
    </row>
    <row r="467" spans="1:3" x14ac:dyDescent="0.25">
      <c r="A467" s="5"/>
    </row>
    <row r="468" spans="1:3" x14ac:dyDescent="0.25">
      <c r="A468" s="5"/>
      <c r="B468" s="27" t="s">
        <v>300</v>
      </c>
      <c r="C468" t="str">
        <f>B468</f>
        <v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v>
      </c>
    </row>
    <row r="469" spans="1:3" s="33" customFormat="1" x14ac:dyDescent="0.25">
      <c r="A469" s="31"/>
      <c r="B469" s="32"/>
    </row>
    <row r="470" spans="1:3" s="33" customFormat="1" x14ac:dyDescent="0.25">
      <c r="A470" s="34"/>
      <c r="B470" s="32"/>
      <c r="C470" s="6" t="s">
        <v>299</v>
      </c>
    </row>
    <row r="471" spans="1:3" s="33" customFormat="1" x14ac:dyDescent="0.25">
      <c r="A471" s="34"/>
      <c r="B471" s="32"/>
      <c r="C471" s="34"/>
    </row>
    <row r="472" spans="1:3" s="33" customFormat="1" x14ac:dyDescent="0.25">
      <c r="A472" s="34"/>
      <c r="B472" s="32"/>
      <c r="C472" s="34" t="s">
        <v>728</v>
      </c>
    </row>
    <row r="473" spans="1:3" s="33" customFormat="1" x14ac:dyDescent="0.25">
      <c r="A473" s="34"/>
      <c r="B473" s="32"/>
      <c r="C473" s="34"/>
    </row>
    <row r="474" spans="1:3" x14ac:dyDescent="0.25">
      <c r="A474" s="5"/>
      <c r="C474" t="s">
        <v>152</v>
      </c>
    </row>
    <row r="475" spans="1:3" x14ac:dyDescent="0.25">
      <c r="A475" s="5"/>
    </row>
    <row r="476" spans="1:3" x14ac:dyDescent="0.25">
      <c r="A476" s="5" t="s">
        <v>13</v>
      </c>
      <c r="B476" s="27" t="s">
        <v>534</v>
      </c>
      <c r="C476" t="str">
        <f>B476</f>
        <v>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v>
      </c>
    </row>
    <row r="477" spans="1:3" x14ac:dyDescent="0.25">
      <c r="A477" s="5"/>
    </row>
    <row r="478" spans="1:3" x14ac:dyDescent="0.25">
      <c r="A478" s="5"/>
      <c r="C478" t="s">
        <v>50</v>
      </c>
    </row>
    <row r="479" spans="1:3" x14ac:dyDescent="0.25">
      <c r="A479" s="5"/>
    </row>
    <row r="480" spans="1:3" x14ac:dyDescent="0.25">
      <c r="A480" s="5"/>
      <c r="B480" s="27" t="s">
        <v>303</v>
      </c>
      <c r="C480" t="str">
        <f>B480</f>
        <v>Drugs currently used for SLC6A4 issues include [antidepressants, dopamine, doxepin, tramadol, and many more.](http://www.uniprot.org/uniprot/P31645#pathology_and_biotech)</v>
      </c>
    </row>
    <row r="481" spans="1:3" s="33" customFormat="1" x14ac:dyDescent="0.25">
      <c r="B481" s="32"/>
    </row>
    <row r="483" spans="1:3" ht="30" x14ac:dyDescent="0.25">
      <c r="A483" t="s">
        <v>51</v>
      </c>
      <c r="B483" s="7" t="s">
        <v>288</v>
      </c>
      <c r="C483" t="str">
        <f>CONCATENATE("&lt;symptoms ",B483," /&gt;")</f>
        <v>&lt;symptoms fatigue D005221 depression D003863 stress D040701 anxiety D001007 /&gt;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3FDC-6E96-4B0A-8D12-A24C1C07F482}">
  <dimension ref="A1:AA130"/>
  <sheetViews>
    <sheetView topLeftCell="A121" workbookViewId="0">
      <selection activeCell="B130" sqref="B130"/>
    </sheetView>
  </sheetViews>
  <sheetFormatPr defaultRowHeight="15" x14ac:dyDescent="0.25"/>
  <cols>
    <col min="1" max="1" width="16.28515625" customWidth="1"/>
    <col min="2" max="2" width="35.28515625" style="27" customWidth="1"/>
  </cols>
  <sheetData>
    <row r="1" spans="1:27" x14ac:dyDescent="0.25">
      <c r="A1" s="4" t="s">
        <v>14</v>
      </c>
      <c r="B1" s="26" t="s">
        <v>15</v>
      </c>
      <c r="C1" s="4" t="s">
        <v>16</v>
      </c>
    </row>
    <row r="2" spans="1:27" x14ac:dyDescent="0.25">
      <c r="A2" s="6" t="s">
        <v>4</v>
      </c>
      <c r="B2" s="27" t="s">
        <v>304</v>
      </c>
      <c r="C2" t="str">
        <f>CONCATENATE("# What does the ",B2," gene do?")</f>
        <v># What does the CLYBL gene do?</v>
      </c>
    </row>
    <row r="3" spans="1:27" x14ac:dyDescent="0.25">
      <c r="A3" s="6"/>
    </row>
    <row r="4" spans="1:27" x14ac:dyDescent="0.25">
      <c r="A4" s="6" t="s">
        <v>18</v>
      </c>
      <c r="B4" s="27" t="s">
        <v>704</v>
      </c>
      <c r="C4" t="str">
        <f>B4</f>
        <v>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v>
      </c>
    </row>
    <row r="5" spans="1:27" ht="17.25" x14ac:dyDescent="0.3">
      <c r="A5" s="6"/>
      <c r="B5" s="28"/>
    </row>
    <row r="6" spans="1:27" x14ac:dyDescent="0.25">
      <c r="A6" s="6" t="s">
        <v>19</v>
      </c>
      <c r="B6" s="27">
        <v>13</v>
      </c>
      <c r="C6" t="str">
        <f>CONCATENATE("This gene is located on chromosome ",B6,". The ",B7," it creates acts in your ",B8)</f>
        <v>This gene is located on chromosome 13. The mitochondrial enzyme it creates acts in your [kidney, liver](https://www.ncbi.nlm.nih.gov/gene/171425#gene-expression), and blood.</v>
      </c>
    </row>
    <row r="7" spans="1:27" x14ac:dyDescent="0.25">
      <c r="A7" s="6" t="s">
        <v>20</v>
      </c>
      <c r="B7" s="27" t="s">
        <v>306</v>
      </c>
    </row>
    <row r="8" spans="1:27" x14ac:dyDescent="0.25">
      <c r="A8" s="6" t="s">
        <v>17</v>
      </c>
      <c r="B8" s="27" t="s">
        <v>314</v>
      </c>
      <c r="C8" t="s">
        <v>13</v>
      </c>
    </row>
    <row r="9" spans="1:27" x14ac:dyDescent="0.25">
      <c r="A9" s="5" t="s">
        <v>22</v>
      </c>
      <c r="B9" s="27" t="s">
        <v>535</v>
      </c>
      <c r="C9" t="str">
        <f>CONCATENATE("&lt;TissueList ",B9," /&gt;")</f>
        <v>&lt;TissueList circulatory and cardiovascular system D002319 Kidney and urinary bladder D005221 liver D008099  /&gt;</v>
      </c>
    </row>
    <row r="10" spans="1:27" s="33" customFormat="1" x14ac:dyDescent="0.25">
      <c r="A10" s="34"/>
      <c r="B10" s="32"/>
    </row>
    <row r="11" spans="1:27" x14ac:dyDescent="0.25">
      <c r="A11" s="6" t="s">
        <v>4</v>
      </c>
      <c r="B11" s="27" t="s">
        <v>304</v>
      </c>
      <c r="C11" t="str">
        <f>CONCATENATE("&lt;GeneAnalysis gene=",CHAR(34),B11,CHAR(34)," interval=",CHAR(34),B12,CHAR(34),"&gt; ")</f>
        <v xml:space="preserve">&lt;GeneAnalysis gene="CLYBL" interval="NC_000013.11:g.99606664_99909459"&gt; </v>
      </c>
    </row>
    <row r="12" spans="1:27" ht="48" thickBot="1" x14ac:dyDescent="0.3">
      <c r="A12" s="6" t="s">
        <v>23</v>
      </c>
      <c r="B12" s="27" t="s">
        <v>305</v>
      </c>
      <c r="N12" s="37" t="s">
        <v>315</v>
      </c>
      <c r="O12" s="37" t="s">
        <v>316</v>
      </c>
      <c r="P12" s="39" t="s">
        <v>317</v>
      </c>
      <c r="Q12" s="39">
        <v>707</v>
      </c>
      <c r="R12" s="39" t="s">
        <v>318</v>
      </c>
      <c r="S12" s="39" t="s">
        <v>319</v>
      </c>
      <c r="T12" s="39" t="s">
        <v>320</v>
      </c>
      <c r="U12" s="39" t="s">
        <v>321</v>
      </c>
      <c r="V12" s="39" t="s">
        <v>322</v>
      </c>
      <c r="W12" s="39" t="s">
        <v>323</v>
      </c>
      <c r="X12" s="37" t="s">
        <v>324</v>
      </c>
      <c r="Y12" s="37" t="s">
        <v>325</v>
      </c>
      <c r="Z12" s="37" t="s">
        <v>326</v>
      </c>
      <c r="AA12" s="37" t="s">
        <v>327</v>
      </c>
    </row>
    <row r="13" spans="1:27" x14ac:dyDescent="0.25">
      <c r="A13" s="6" t="s">
        <v>24</v>
      </c>
      <c r="B13" s="27" t="s">
        <v>334</v>
      </c>
      <c r="C13" t="str">
        <f>CONCATENATE("# What are some common mutations of ",B11,"?")</f>
        <v># What are some common mutations of CLYBL?</v>
      </c>
      <c r="Q13">
        <v>707</v>
      </c>
      <c r="R13">
        <v>605</v>
      </c>
      <c r="S13">
        <v>250</v>
      </c>
      <c r="V13">
        <v>703</v>
      </c>
      <c r="W13">
        <v>648</v>
      </c>
      <c r="X13">
        <v>260</v>
      </c>
    </row>
    <row r="14" spans="1:27" x14ac:dyDescent="0.25">
      <c r="A14" s="6"/>
      <c r="C14" t="s">
        <v>13</v>
      </c>
      <c r="R14" s="38">
        <f>1+(R13-Q13)/Q13</f>
        <v>0.85572842998585574</v>
      </c>
      <c r="S14" s="38">
        <f>1+(S13-Q13)/Q13</f>
        <v>0.3536067892503536</v>
      </c>
      <c r="W14" s="38">
        <f>1+(W13-V13)/V13</f>
        <v>0.92176386913229014</v>
      </c>
      <c r="X14" s="38">
        <f>1+(X13-V13)/V13</f>
        <v>0.36984352773826457</v>
      </c>
    </row>
    <row r="15" spans="1:27" x14ac:dyDescent="0.25">
      <c r="C15" t="str">
        <f>CONCATENATE("There is ",B13," well-known variant in ",B11,": ",B22,".")</f>
        <v>There is one well-known variant in CLYBL: [C775T](https://www.ncbi.nlm.nih.gov/pubmed/29100069) (Arg259Ter).</v>
      </c>
      <c r="U15" s="38">
        <f>(R14+W14)/2</f>
        <v>0.88874614955907294</v>
      </c>
      <c r="V15" s="38">
        <f>(S14+X14)/2</f>
        <v>0.36172515849430908</v>
      </c>
    </row>
    <row r="16" spans="1:27" x14ac:dyDescent="0.25">
      <c r="U16" s="38"/>
      <c r="V16" s="38"/>
    </row>
    <row r="17" spans="1:3" x14ac:dyDescent="0.25">
      <c r="A17" s="6"/>
      <c r="C17" t="str">
        <f>CONCATENATE("&lt;# ",B19," #&gt;")</f>
        <v>&lt;# C775T #&gt;</v>
      </c>
    </row>
    <row r="18" spans="1:3" x14ac:dyDescent="0.25">
      <c r="A18" s="6" t="s">
        <v>25</v>
      </c>
      <c r="B18" s="75" t="s">
        <v>307</v>
      </c>
      <c r="C18" t="str">
        <f>CONCATENATE("  &lt;Variant hgvs=",CHAR(34),B18,CHAR(34)," name=",CHAR(34),B19,CHAR(34),"&gt; ")</f>
        <v xml:space="preserve">  &lt;Variant hgvs="NC_000013.11:g.99866380C&gt;T" name="C775T"&gt; </v>
      </c>
    </row>
    <row r="19" spans="1:3" x14ac:dyDescent="0.25">
      <c r="A19" s="5" t="s">
        <v>26</v>
      </c>
      <c r="B19" s="75" t="s">
        <v>311</v>
      </c>
    </row>
    <row r="20" spans="1:3" x14ac:dyDescent="0.25">
      <c r="A20" s="5" t="s">
        <v>27</v>
      </c>
      <c r="B20" s="27" t="s">
        <v>207</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CLYBL gene from cytosine (C) to thymine (T) resulting in incorrect mitochondrial enzyme function. This substitution of a single nucleotide is known as a missense variant.</v>
      </c>
    </row>
    <row r="21" spans="1:3" x14ac:dyDescent="0.25">
      <c r="A21" s="5" t="s">
        <v>28</v>
      </c>
      <c r="B21" s="27" t="s">
        <v>33</v>
      </c>
      <c r="C21" t="s">
        <v>13</v>
      </c>
    </row>
    <row r="22" spans="1:3" x14ac:dyDescent="0.25">
      <c r="A22" s="5" t="s">
        <v>36</v>
      </c>
      <c r="B22" s="76" t="s">
        <v>329</v>
      </c>
      <c r="C22" t="str">
        <f>"  &lt;/Variant&gt;"</f>
        <v xml:space="preserve">  &lt;/Variant&gt;</v>
      </c>
    </row>
    <row r="23" spans="1:3" s="33" customFormat="1" x14ac:dyDescent="0.25">
      <c r="A23" s="31"/>
      <c r="B23" s="32"/>
    </row>
    <row r="24" spans="1:3" s="33" customFormat="1" x14ac:dyDescent="0.25">
      <c r="A24" s="31"/>
      <c r="B24" s="32"/>
      <c r="C24" t="str">
        <f>C17</f>
        <v>&lt;# C775T #&gt;</v>
      </c>
    </row>
    <row r="25" spans="1:3" x14ac:dyDescent="0.25">
      <c r="A25" s="5" t="s">
        <v>35</v>
      </c>
      <c r="B25" s="75" t="s">
        <v>308</v>
      </c>
      <c r="C25" t="str">
        <f>CONCATENATE("  &lt;Genotype hgvs=",CHAR(34),B25,B26,";",B27,CHAR(34)," name=",CHAR(34),B19,CHAR(34),"&gt; ")</f>
        <v xml:space="preserve">  &lt;Genotype hgvs="NC_000013.11:g.[99866380C&gt;T];[99866380=]" name="C775T"&gt; </v>
      </c>
    </row>
    <row r="26" spans="1:3" x14ac:dyDescent="0.25">
      <c r="A26" s="5" t="s">
        <v>36</v>
      </c>
      <c r="B26" s="27" t="s">
        <v>309</v>
      </c>
    </row>
    <row r="27" spans="1:3" x14ac:dyDescent="0.25">
      <c r="A27" s="5" t="s">
        <v>27</v>
      </c>
      <c r="B27" s="27" t="s">
        <v>310</v>
      </c>
      <c r="C27" t="s">
        <v>667</v>
      </c>
    </row>
    <row r="28" spans="1:3" x14ac:dyDescent="0.25">
      <c r="A28" s="5" t="s">
        <v>40</v>
      </c>
      <c r="B28" s="27" t="str">
        <f>CONCATENATE("People with this variant have one copy of the ",B22," variant. This substitution of a single nucleotide is known as a missense mutation.")</f>
        <v>People with this variant have one copy of the [C775T](https://www.ncbi.nlm.nih.gov/pubmed/29100069) (Arg259Ter) variant. This substitution of a single nucleotide is known as a missense mutation.</v>
      </c>
      <c r="C28" t="s">
        <v>13</v>
      </c>
    </row>
    <row r="29" spans="1:3" x14ac:dyDescent="0.25">
      <c r="A29" s="6" t="s">
        <v>41</v>
      </c>
      <c r="B29" s="27" t="s">
        <v>216</v>
      </c>
      <c r="C29" t="str">
        <f>CONCATENATE("    ",B28)</f>
        <v xml:space="preserve">    People with this variant have one copy of the [C775T](https://www.ncbi.nlm.nih.gov/pubmed/29100069) (Arg259Ter) variant. This substitution of a single nucleotide is known as a missense mutation.</v>
      </c>
    </row>
    <row r="30" spans="1:3" x14ac:dyDescent="0.25">
      <c r="A30" s="6" t="s">
        <v>42</v>
      </c>
      <c r="B30" s="27">
        <v>5.3</v>
      </c>
    </row>
    <row r="31" spans="1:3" x14ac:dyDescent="0.25">
      <c r="A31" s="5"/>
      <c r="C31" t="s">
        <v>668</v>
      </c>
    </row>
    <row r="32" spans="1:3" x14ac:dyDescent="0.25">
      <c r="A32" s="6"/>
    </row>
    <row r="33" spans="1:3" x14ac:dyDescent="0.25">
      <c r="A33" s="6"/>
      <c r="C33" t="str">
        <f>CONCATENATE("    ",B29)</f>
        <v xml:space="preserve">    You are in the Mild Loss of Function category. See below for more information.</v>
      </c>
    </row>
    <row r="34" spans="1:3" x14ac:dyDescent="0.25">
      <c r="A34" s="6"/>
    </row>
    <row r="35" spans="1:3" x14ac:dyDescent="0.25">
      <c r="A35" s="6"/>
      <c r="C35" t="s">
        <v>669</v>
      </c>
    </row>
    <row r="36" spans="1:3" x14ac:dyDescent="0.25">
      <c r="A36" s="5"/>
    </row>
    <row r="37" spans="1:3" x14ac:dyDescent="0.25">
      <c r="A37" s="5"/>
      <c r="C37" t="str">
        <f>CONCATENATE( "    &lt;piechart percentage=",B30," /&gt;")</f>
        <v xml:space="preserve">    &lt;piechart percentage=5.3 /&gt;</v>
      </c>
    </row>
    <row r="38" spans="1:3" x14ac:dyDescent="0.25">
      <c r="A38" s="5"/>
      <c r="C38" t="str">
        <f>"  &lt;/Genotype&gt;"</f>
        <v xml:space="preserve">  &lt;/Genotype&gt;</v>
      </c>
    </row>
    <row r="39" spans="1:3" x14ac:dyDescent="0.25">
      <c r="A39" s="5" t="s">
        <v>43</v>
      </c>
      <c r="B39" s="27" t="str">
        <f>CONCATENATE("People with this variant have two copies of the ",B22," variant. This substitution of a single nucleotide is known as a missense mutation.")</f>
        <v>People with this variant have two copies of the [C775T](https://www.ncbi.nlm.nih.gov/pubmed/29100069) (Arg259Ter) variant. This substitution of a single nucleotide is known as a missense mutation.</v>
      </c>
      <c r="C39" t="str">
        <f>CONCATENATE("  &lt;Genotype hgvs=",CHAR(34),B25,B26,";",B26,CHAR(34)," name=",CHAR(34),B19,CHAR(34),"&gt; ")</f>
        <v xml:space="preserve">  &lt;Genotype hgvs="NC_000013.11:g.[99866380C&gt;T];[99866380C&gt;T]" name="C775T"&gt; </v>
      </c>
    </row>
    <row r="40" spans="1:3" x14ac:dyDescent="0.25">
      <c r="A40" s="6" t="s">
        <v>44</v>
      </c>
      <c r="B40" s="27" t="s">
        <v>192</v>
      </c>
      <c r="C40" t="s">
        <v>13</v>
      </c>
    </row>
    <row r="41" spans="1:3" x14ac:dyDescent="0.25">
      <c r="A41" s="6" t="s">
        <v>42</v>
      </c>
      <c r="B41" s="27">
        <v>0.9</v>
      </c>
      <c r="C41" t="s">
        <v>667</v>
      </c>
    </row>
    <row r="42" spans="1:3" x14ac:dyDescent="0.25">
      <c r="A42" s="6"/>
    </row>
    <row r="43" spans="1:3" x14ac:dyDescent="0.25">
      <c r="A43" s="5"/>
      <c r="C43" t="str">
        <f>CONCATENATE("    ",B39)</f>
        <v xml:space="preserve">    People with this variant have two copies of the [C775T](https://www.ncbi.nlm.nih.gov/pubmed/29100069) (Arg259Ter) variant. This substitution of a single nucleotide is known as a missense mutation.</v>
      </c>
    </row>
    <row r="44" spans="1:3" x14ac:dyDescent="0.25">
      <c r="A44" s="6"/>
    </row>
    <row r="45" spans="1:3" x14ac:dyDescent="0.25">
      <c r="A45" s="6"/>
      <c r="C45" t="s">
        <v>668</v>
      </c>
    </row>
    <row r="46" spans="1:3" x14ac:dyDescent="0.25">
      <c r="A46" s="6"/>
    </row>
    <row r="47" spans="1:3" x14ac:dyDescent="0.25">
      <c r="A47" s="6"/>
      <c r="C47" t="str">
        <f>CONCATENATE("    ",B40)</f>
        <v xml:space="preserve">    You are in the Severe Loss of Function category. See below for more information.</v>
      </c>
    </row>
    <row r="48" spans="1:3" x14ac:dyDescent="0.25">
      <c r="A48" s="6"/>
    </row>
    <row r="49" spans="1:3" x14ac:dyDescent="0.25">
      <c r="A49" s="5"/>
      <c r="C49" t="s">
        <v>669</v>
      </c>
    </row>
    <row r="50" spans="1:3" x14ac:dyDescent="0.25">
      <c r="A50" s="5"/>
    </row>
    <row r="51" spans="1:3" x14ac:dyDescent="0.25">
      <c r="A51" s="5"/>
      <c r="C51" t="str">
        <f>CONCATENATE( "    &lt;piechart percentage=",B41," /&gt;")</f>
        <v xml:space="preserve">    &lt;piechart percentage=0.9 /&gt;</v>
      </c>
    </row>
    <row r="52" spans="1:3" x14ac:dyDescent="0.25">
      <c r="A52" s="5"/>
      <c r="C52" t="str">
        <f>"  &lt;/Genotype&gt;"</f>
        <v xml:space="preserve">  &lt;/Genotype&gt;</v>
      </c>
    </row>
    <row r="53" spans="1:3" x14ac:dyDescent="0.25">
      <c r="A53" s="5"/>
    </row>
    <row r="54" spans="1:3" x14ac:dyDescent="0.25">
      <c r="A54" s="5" t="s">
        <v>45</v>
      </c>
      <c r="B54" s="27" t="str">
        <f>CONCATENATE("Your ",B11," gene has no variants. A normal gene is referred to as a ",CHAR(34),"wild-type",CHAR(34)," gene.")</f>
        <v>Your CLYBL gene has no variants. A normal gene is referred to as a "wild-type" gene.</v>
      </c>
      <c r="C54" t="str">
        <f>CONCATENATE("  &lt;Genotype hgvs=",CHAR(34),B25,B27,";",B27,CHAR(34)," name=",CHAR(34),B19,CHAR(34),"&gt; ")</f>
        <v xml:space="preserve">  &lt;Genotype hgvs="NC_000013.11:g.[99866380=];[99866380=]" name="C775T"&gt; </v>
      </c>
    </row>
    <row r="55" spans="1:3" x14ac:dyDescent="0.25">
      <c r="A55" s="6" t="s">
        <v>46</v>
      </c>
      <c r="B55" s="27" t="s">
        <v>217</v>
      </c>
      <c r="C55" t="s">
        <v>13</v>
      </c>
    </row>
    <row r="56" spans="1:3" x14ac:dyDescent="0.25">
      <c r="A56" s="6" t="s">
        <v>42</v>
      </c>
      <c r="B56" s="27">
        <v>93.8</v>
      </c>
      <c r="C56" t="s">
        <v>667</v>
      </c>
    </row>
    <row r="57" spans="1:3" x14ac:dyDescent="0.25">
      <c r="A57" s="5"/>
    </row>
    <row r="58" spans="1:3" x14ac:dyDescent="0.25">
      <c r="A58" s="6"/>
      <c r="C58" t="str">
        <f>CONCATENATE("    ",B54)</f>
        <v xml:space="preserve">    Your CLYBL gene has no variants. A normal gene is referred to as a "wild-type" gene.</v>
      </c>
    </row>
    <row r="59" spans="1:3" x14ac:dyDescent="0.25">
      <c r="A59" s="6"/>
    </row>
    <row r="60" spans="1:3" x14ac:dyDescent="0.25">
      <c r="A60" s="6"/>
      <c r="C60" t="s">
        <v>668</v>
      </c>
    </row>
    <row r="61" spans="1:3" x14ac:dyDescent="0.25">
      <c r="A61" s="6"/>
    </row>
    <row r="62" spans="1:3" x14ac:dyDescent="0.25">
      <c r="A62" s="6"/>
      <c r="C62" t="str">
        <f>CONCATENATE("    ",B55)</f>
        <v xml:space="preserve">    Your variant is not associated with any loss of function.</v>
      </c>
    </row>
    <row r="63" spans="1:3" x14ac:dyDescent="0.25">
      <c r="A63" s="5"/>
    </row>
    <row r="64" spans="1:3" x14ac:dyDescent="0.25">
      <c r="A64" s="5"/>
      <c r="C64" t="s">
        <v>669</v>
      </c>
    </row>
    <row r="65" spans="1:3" x14ac:dyDescent="0.25">
      <c r="A65" s="5"/>
    </row>
    <row r="66" spans="1:3" x14ac:dyDescent="0.25">
      <c r="A66" s="5"/>
      <c r="C66" t="str">
        <f>CONCATENATE( "    &lt;piechart percentage=",B56," /&gt;")</f>
        <v xml:space="preserve">    &lt;piechart percentage=93.8 /&gt;</v>
      </c>
    </row>
    <row r="67" spans="1:3" x14ac:dyDescent="0.25">
      <c r="A67" s="5"/>
      <c r="C67" t="str">
        <f>"  &lt;/Genotype&gt;"</f>
        <v xml:space="preserve">  &lt;/Genotype&gt;</v>
      </c>
    </row>
    <row r="68" spans="1:3" x14ac:dyDescent="0.25">
      <c r="A68" s="5"/>
      <c r="C68" t="s">
        <v>671</v>
      </c>
    </row>
    <row r="69" spans="1:3" x14ac:dyDescent="0.25">
      <c r="A69" s="5" t="s">
        <v>47</v>
      </c>
      <c r="B69" s="27" t="str">
        <f>CONCATENATE("Your ",B11," gene has an unknown variant.")</f>
        <v>Your CLYBL gene has an unknown variant.</v>
      </c>
      <c r="C69" t="str">
        <f>CONCATENATE("  &lt;Genotype hgvs=",CHAR(34),"unknown",CHAR(34),"&gt; ")</f>
        <v xml:space="preserve">  &lt;Genotype hgvs="unknown"&gt; </v>
      </c>
    </row>
    <row r="70" spans="1:3" x14ac:dyDescent="0.25">
      <c r="A70" s="6" t="s">
        <v>47</v>
      </c>
      <c r="B70" s="27" t="s">
        <v>149</v>
      </c>
      <c r="C70" t="s">
        <v>13</v>
      </c>
    </row>
    <row r="71" spans="1:3" x14ac:dyDescent="0.25">
      <c r="A71" s="6" t="s">
        <v>42</v>
      </c>
      <c r="C71" t="s">
        <v>667</v>
      </c>
    </row>
    <row r="72" spans="1:3" x14ac:dyDescent="0.25">
      <c r="A72" s="6"/>
    </row>
    <row r="73" spans="1:3" x14ac:dyDescent="0.25">
      <c r="A73" s="6"/>
      <c r="C73" t="str">
        <f>CONCATENATE("    ",B69)</f>
        <v xml:space="preserve">    Your CLYBL gene has an unknown variant.</v>
      </c>
    </row>
    <row r="74" spans="1:3" x14ac:dyDescent="0.25">
      <c r="A74" s="6"/>
    </row>
    <row r="75" spans="1:3" x14ac:dyDescent="0.25">
      <c r="A75" s="6"/>
      <c r="C75" t="s">
        <v>668</v>
      </c>
    </row>
    <row r="76" spans="1:3" x14ac:dyDescent="0.25">
      <c r="A76" s="6"/>
    </row>
    <row r="77" spans="1:3" x14ac:dyDescent="0.25">
      <c r="A77" s="5"/>
      <c r="C77" t="str">
        <f>CONCATENATE("    ",B70)</f>
        <v xml:space="preserve">    The effect is unknown.</v>
      </c>
    </row>
    <row r="78" spans="1:3" x14ac:dyDescent="0.25">
      <c r="A78" s="6"/>
    </row>
    <row r="79" spans="1:3" x14ac:dyDescent="0.25">
      <c r="A79" s="5"/>
      <c r="C79" t="s">
        <v>669</v>
      </c>
    </row>
    <row r="80" spans="1:3" x14ac:dyDescent="0.25">
      <c r="A80" s="5"/>
    </row>
    <row r="81" spans="1:3" x14ac:dyDescent="0.25">
      <c r="A81" s="5"/>
      <c r="C81" t="str">
        <f>CONCATENATE( "    &lt;piechart percentage=",B71," /&gt;")</f>
        <v xml:space="preserve">    &lt;piechart percentage= /&gt;</v>
      </c>
    </row>
    <row r="82" spans="1:3" x14ac:dyDescent="0.25">
      <c r="A82" s="5"/>
      <c r="C82" t="str">
        <f>"  &lt;/Genotype&gt;"</f>
        <v xml:space="preserve">  &lt;/Genotype&gt;</v>
      </c>
    </row>
    <row r="83" spans="1:3" x14ac:dyDescent="0.25">
      <c r="A83" s="5"/>
      <c r="C83" t="s">
        <v>672</v>
      </c>
    </row>
    <row r="84" spans="1:3" x14ac:dyDescent="0.25">
      <c r="A84" s="5" t="s">
        <v>45</v>
      </c>
      <c r="B84" s="27" t="str">
        <f>CONCATENATE("Your ",B11," gene has no variants. A normal gene is referred to as a ",CHAR(34),"wild-type",CHAR(34)," gene.")</f>
        <v>Your CLYBL gene has no variants. A normal gene is referred to as a "wild-type" gene.</v>
      </c>
      <c r="C84" t="str">
        <f>CONCATENATE("  &lt;Genotype hgvs=",CHAR(34),"wildtype",CHAR(34),"&gt;")</f>
        <v xml:space="preserve">  &lt;Genotype hgvs="wildtype"&gt;</v>
      </c>
    </row>
    <row r="85" spans="1:3" x14ac:dyDescent="0.25">
      <c r="A85" s="6" t="s">
        <v>46</v>
      </c>
      <c r="B85" s="27" t="s">
        <v>217</v>
      </c>
      <c r="C85" t="s">
        <v>13</v>
      </c>
    </row>
    <row r="86" spans="1:3" x14ac:dyDescent="0.25">
      <c r="A86" s="6" t="s">
        <v>42</v>
      </c>
      <c r="C86" t="s">
        <v>667</v>
      </c>
    </row>
    <row r="87" spans="1:3" x14ac:dyDescent="0.25">
      <c r="A87" s="6"/>
    </row>
    <row r="88" spans="1:3" x14ac:dyDescent="0.25">
      <c r="A88" s="6"/>
      <c r="C88" t="str">
        <f>CONCATENATE("    ",B84)</f>
        <v xml:space="preserve">    Your CLYBL gene has no variants. A normal gene is referred to as a "wild-type" gene.</v>
      </c>
    </row>
    <row r="89" spans="1:3" x14ac:dyDescent="0.25">
      <c r="A89" s="6"/>
    </row>
    <row r="90" spans="1:3" x14ac:dyDescent="0.25">
      <c r="A90" s="6"/>
      <c r="C90" t="s">
        <v>668</v>
      </c>
    </row>
    <row r="91" spans="1:3" x14ac:dyDescent="0.25">
      <c r="A91" s="6"/>
    </row>
    <row r="92" spans="1:3" x14ac:dyDescent="0.25">
      <c r="A92" s="6"/>
      <c r="C92" t="str">
        <f>CONCATENATE("    ",B85)</f>
        <v xml:space="preserve">    Your variant is not associated with any loss of function.</v>
      </c>
    </row>
    <row r="93" spans="1:3" x14ac:dyDescent="0.25">
      <c r="A93" s="6"/>
    </row>
    <row r="94" spans="1:3" x14ac:dyDescent="0.25">
      <c r="A94" s="6"/>
      <c r="C94" t="s">
        <v>669</v>
      </c>
    </row>
    <row r="95" spans="1:3" x14ac:dyDescent="0.25">
      <c r="A95" s="5"/>
    </row>
    <row r="96" spans="1:3" x14ac:dyDescent="0.25">
      <c r="A96" s="6"/>
      <c r="C96" t="str">
        <f>CONCATENATE( "    &lt;piechart percentage=",B86," /&gt;")</f>
        <v xml:space="preserve">    &lt;piechart percentage= /&gt;</v>
      </c>
    </row>
    <row r="97" spans="1:3" x14ac:dyDescent="0.25">
      <c r="A97" s="6"/>
      <c r="C97" t="str">
        <f>"  &lt;/Genotype&gt;"</f>
        <v xml:space="preserve">  &lt;/Genotype&gt;</v>
      </c>
    </row>
    <row r="98" spans="1:3" x14ac:dyDescent="0.25">
      <c r="A98" s="6"/>
      <c r="C98" t="str">
        <f>"&lt;/GeneAnalysis&gt;"</f>
        <v>&lt;/GeneAnalysis&gt;</v>
      </c>
    </row>
    <row r="99" spans="1:3" s="33" customFormat="1" x14ac:dyDescent="0.25">
      <c r="A99" s="31"/>
      <c r="B99" s="32"/>
    </row>
    <row r="100" spans="1:3" x14ac:dyDescent="0.25">
      <c r="A100" s="5"/>
      <c r="C100" t="str">
        <f>CONCATENATE("# How do changes in ",B11," affect people?")</f>
        <v># How do changes in CLYBL affect people?</v>
      </c>
    </row>
    <row r="101" spans="1:3" x14ac:dyDescent="0.25">
      <c r="A101" s="5"/>
    </row>
    <row r="102" spans="1:3" x14ac:dyDescent="0.25">
      <c r="A102" s="5" t="s">
        <v>49</v>
      </c>
      <c r="B102"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CLYBL variants is small and does not impact treatment. It is possible that variants in this gene interact with other gene variants, which is the reason for our inclusion of this gene.</v>
      </c>
      <c r="C102" t="str">
        <f>B102</f>
        <v>For the vast majority of people, the overall risk associated with the common CLYBL variants is small and does not impact treatment. It is possible that variants in this gene interact with other gene variants, which is the reason for our inclusion of this gene.</v>
      </c>
    </row>
    <row r="103" spans="1:3" s="33" customFormat="1" x14ac:dyDescent="0.25">
      <c r="A103" s="31"/>
      <c r="B103" s="32"/>
    </row>
    <row r="104" spans="1:3" s="33" customFormat="1" x14ac:dyDescent="0.25">
      <c r="A104" s="34"/>
      <c r="B104" s="32"/>
      <c r="C104" s="6" t="s">
        <v>313</v>
      </c>
    </row>
    <row r="105" spans="1:3" s="33" customFormat="1" x14ac:dyDescent="0.25">
      <c r="A105" s="34"/>
      <c r="B105" s="32"/>
      <c r="C105" s="6"/>
    </row>
    <row r="106" spans="1:3" s="33" customFormat="1" x14ac:dyDescent="0.25">
      <c r="A106" s="34"/>
      <c r="B106" s="32"/>
      <c r="C106" s="6" t="s">
        <v>725</v>
      </c>
    </row>
    <row r="107" spans="1:3" s="33" customFormat="1" x14ac:dyDescent="0.25">
      <c r="A107" s="34"/>
      <c r="B107" s="32"/>
      <c r="C107" s="6"/>
    </row>
    <row r="108" spans="1:3" x14ac:dyDescent="0.25">
      <c r="A108" s="5"/>
      <c r="C108" t="s">
        <v>219</v>
      </c>
    </row>
    <row r="109" spans="1:3" x14ac:dyDescent="0.25">
      <c r="A109" s="5"/>
    </row>
    <row r="110" spans="1:3" x14ac:dyDescent="0.25">
      <c r="A110" s="5" t="s">
        <v>13</v>
      </c>
      <c r="B110" s="27" t="s">
        <v>702</v>
      </c>
      <c r="C110" t="str">
        <f>B110</f>
        <v>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v>
      </c>
    </row>
    <row r="111" spans="1:3" x14ac:dyDescent="0.25">
      <c r="A111" s="5"/>
    </row>
    <row r="112" spans="1:3" x14ac:dyDescent="0.25">
      <c r="A112" s="5"/>
      <c r="C112" t="s">
        <v>50</v>
      </c>
    </row>
    <row r="113" spans="1:3" x14ac:dyDescent="0.25">
      <c r="A113" s="5"/>
    </row>
    <row r="114" spans="1:3" x14ac:dyDescent="0.25">
      <c r="A114" s="5"/>
      <c r="B114" s="27" t="s">
        <v>328</v>
      </c>
      <c r="C114" t="str">
        <f>B114</f>
        <v>*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v>
      </c>
    </row>
    <row r="115" spans="1:3" s="33" customFormat="1" x14ac:dyDescent="0.25">
      <c r="A115" s="31"/>
      <c r="B115" s="32"/>
    </row>
    <row r="116" spans="1:3" s="33" customFormat="1" x14ac:dyDescent="0.25">
      <c r="A116" s="34"/>
      <c r="B116" s="32"/>
      <c r="C116" s="6" t="s">
        <v>312</v>
      </c>
    </row>
    <row r="117" spans="1:3" s="33" customFormat="1" x14ac:dyDescent="0.25">
      <c r="A117" s="34"/>
      <c r="B117" s="32"/>
      <c r="C117" s="6"/>
    </row>
    <row r="118" spans="1:3" s="33" customFormat="1" x14ac:dyDescent="0.25">
      <c r="A118" s="34"/>
      <c r="B118" s="32"/>
      <c r="C118" s="6" t="s">
        <v>726</v>
      </c>
    </row>
    <row r="119" spans="1:3" s="33" customFormat="1" x14ac:dyDescent="0.25">
      <c r="A119" s="34"/>
      <c r="B119" s="32"/>
      <c r="C119" s="6"/>
    </row>
    <row r="120" spans="1:3" x14ac:dyDescent="0.25">
      <c r="A120" s="5"/>
      <c r="C120" t="s">
        <v>197</v>
      </c>
    </row>
    <row r="121" spans="1:3" x14ac:dyDescent="0.25">
      <c r="A121" s="5"/>
    </row>
    <row r="122" spans="1:3" x14ac:dyDescent="0.25">
      <c r="A122" s="5" t="s">
        <v>13</v>
      </c>
      <c r="B122" s="27" t="s">
        <v>703</v>
      </c>
      <c r="C122" t="str">
        <f>B122</f>
        <v>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v>
      </c>
    </row>
    <row r="123" spans="1:3" x14ac:dyDescent="0.25">
      <c r="A123" s="5"/>
    </row>
    <row r="124" spans="1:3" x14ac:dyDescent="0.25">
      <c r="A124" s="5"/>
      <c r="C124" t="s">
        <v>50</v>
      </c>
    </row>
    <row r="125" spans="1:3" x14ac:dyDescent="0.25">
      <c r="A125" s="5"/>
    </row>
    <row r="126" spans="1:3" x14ac:dyDescent="0.25">
      <c r="A126" s="5"/>
      <c r="B126" s="27" t="s">
        <v>705</v>
      </c>
      <c r="C126" t="str">
        <f>B126</f>
        <v>*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v>
      </c>
    </row>
    <row r="128" spans="1:3" s="33" customFormat="1" x14ac:dyDescent="0.25">
      <c r="B128" s="32"/>
    </row>
    <row r="130" spans="1:3" x14ac:dyDescent="0.25">
      <c r="A130" t="s">
        <v>51</v>
      </c>
      <c r="B130" s="8" t="s">
        <v>536</v>
      </c>
      <c r="C130" t="str">
        <f>CONCATENATE("&lt;symptoms ",B130," /&gt;")</f>
        <v>&lt;symptoms fatigue D005221 memory problems D008569 inflamation D007249 muscle aches and pain D063806 /&gt;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DA941-BDA9-4A18-B929-9C5814AEB36B}">
  <dimension ref="A1:C202"/>
  <sheetViews>
    <sheetView topLeftCell="A200" workbookViewId="0">
      <selection activeCell="B174" sqref="B174"/>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335</v>
      </c>
      <c r="C2" t="str">
        <f>CONCATENATE("# What does the ",B2," gene do?")</f>
        <v># What does the CHRNA3 gene do?</v>
      </c>
    </row>
    <row r="3" spans="1:3" x14ac:dyDescent="0.25">
      <c r="A3" s="6"/>
    </row>
    <row r="4" spans="1:3" ht="17.25" x14ac:dyDescent="0.3">
      <c r="A4" s="6" t="s">
        <v>18</v>
      </c>
      <c r="B4" s="28" t="s">
        <v>706</v>
      </c>
      <c r="C4" t="str">
        <f>B4</f>
        <v xml:space="preserve">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v>
      </c>
    </row>
    <row r="5" spans="1:3" ht="17.25" x14ac:dyDescent="0.3">
      <c r="A5" s="6"/>
      <c r="B5" s="28"/>
    </row>
    <row r="6" spans="1:3" x14ac:dyDescent="0.25">
      <c r="A6" s="6" t="s">
        <v>19</v>
      </c>
      <c r="B6" s="27">
        <v>15</v>
      </c>
      <c r="C6" t="str">
        <f>CONCATENATE("This gene is located on chromosome ",B6,". The ",B7," it creates acts in your ",B8)</f>
        <v>This gene is located on chromosome 15. The protein it creates acts in your brain, nervous system, and immune system.</v>
      </c>
    </row>
    <row r="7" spans="1:3" x14ac:dyDescent="0.25">
      <c r="A7" s="6" t="s">
        <v>20</v>
      </c>
      <c r="B7" s="27" t="s">
        <v>21</v>
      </c>
    </row>
    <row r="8" spans="1:3" x14ac:dyDescent="0.25">
      <c r="A8" s="6" t="s">
        <v>17</v>
      </c>
      <c r="B8" s="27" t="s">
        <v>352</v>
      </c>
    </row>
    <row r="9" spans="1:3" x14ac:dyDescent="0.25">
      <c r="A9" s="5" t="s">
        <v>22</v>
      </c>
      <c r="B9" s="27" t="s">
        <v>537</v>
      </c>
      <c r="C9" t="str">
        <f>CONCATENATE("&lt;TissueList ",B9," /&gt;")</f>
        <v>&lt;TissueList brain D001921 bone marrow and immune system D007107  /&gt;</v>
      </c>
    </row>
    <row r="10" spans="1:3" s="33" customFormat="1" x14ac:dyDescent="0.25">
      <c r="A10" s="34"/>
      <c r="B10" s="32"/>
    </row>
    <row r="11" spans="1:3" x14ac:dyDescent="0.25">
      <c r="A11" s="6" t="s">
        <v>4</v>
      </c>
      <c r="B11" s="27" t="s">
        <v>335</v>
      </c>
      <c r="C11" t="str">
        <f>CONCATENATE("&lt;GeneAnalysis gene=",CHAR(34),B11,CHAR(34)," interval=",CHAR(34),B12,CHAR(34),"&gt; ")</f>
        <v xml:space="preserve">&lt;GeneAnalysis gene="CHRNA3" interval="NC_000015.10:g.78593052_78621295"&gt; </v>
      </c>
    </row>
    <row r="12" spans="1:3" x14ac:dyDescent="0.25">
      <c r="A12" s="6" t="s">
        <v>23</v>
      </c>
      <c r="B12" s="27" t="s">
        <v>336</v>
      </c>
    </row>
    <row r="13" spans="1:3" x14ac:dyDescent="0.25">
      <c r="A13" s="6" t="s">
        <v>24</v>
      </c>
      <c r="B13" s="27" t="s">
        <v>332</v>
      </c>
      <c r="C13" t="str">
        <f>CONCATENATE("# What are some common mutations of ",B11,"?")</f>
        <v># What are some common mutations of CHRNA3?</v>
      </c>
    </row>
    <row r="14" spans="1:3" x14ac:dyDescent="0.25">
      <c r="A14" s="6"/>
      <c r="C14" t="s">
        <v>13</v>
      </c>
    </row>
    <row r="15" spans="1:3" x14ac:dyDescent="0.25">
      <c r="C15" t="str">
        <f>CONCATENATE("There are ",B13," well-known variants in ",B11,": ",B22," and ",B28,".")</f>
        <v>There are two well-known variants in CHRNA3: [C78606381T](https://www.ncbi.nlm.nih.gov/projects/SNP/snp_ref.cgi?rs=12914385) and [C645T](https://www.ncbi.nlm.nih.gov/clinvar/variation/17503/).</v>
      </c>
    </row>
    <row r="17" spans="1:3" x14ac:dyDescent="0.25">
      <c r="A17" s="6"/>
      <c r="C17" t="str">
        <f>CONCATENATE("&lt;# ",B19," #&gt;")</f>
        <v>&lt;# C78606381T #&gt;</v>
      </c>
    </row>
    <row r="18" spans="1:3" x14ac:dyDescent="0.25">
      <c r="A18" s="6" t="s">
        <v>25</v>
      </c>
      <c r="B18" s="75" t="s">
        <v>337</v>
      </c>
      <c r="C18" t="str">
        <f>CONCATENATE("  &lt;Variant hgvs=",CHAR(34),B18,CHAR(34)," name=",CHAR(34),B19,CHAR(34),"&gt; ")</f>
        <v xml:space="preserve">  &lt;Variant hgvs="NC_000015.10:g.78606381C&gt;T" name="C78606381T"&gt; </v>
      </c>
    </row>
    <row r="19" spans="1:3" x14ac:dyDescent="0.25">
      <c r="A19" s="5" t="s">
        <v>26</v>
      </c>
      <c r="B19" s="76" t="s">
        <v>339</v>
      </c>
    </row>
    <row r="20" spans="1:3" x14ac:dyDescent="0.25">
      <c r="A20" s="5" t="s">
        <v>27</v>
      </c>
      <c r="B20" s="27" t="s">
        <v>207</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 spans="1:3" x14ac:dyDescent="0.25">
      <c r="A21" s="5" t="s">
        <v>28</v>
      </c>
      <c r="B21" s="27" t="s">
        <v>33</v>
      </c>
      <c r="C21" t="s">
        <v>13</v>
      </c>
    </row>
    <row r="22" spans="1:3" x14ac:dyDescent="0.25">
      <c r="A22" s="5" t="s">
        <v>36</v>
      </c>
      <c r="B22" s="76" t="s">
        <v>341</v>
      </c>
      <c r="C22" t="str">
        <f>"  &lt;/Variant&gt;"</f>
        <v xml:space="preserve">  &lt;/Variant&gt;</v>
      </c>
    </row>
    <row r="23" spans="1:3" x14ac:dyDescent="0.25">
      <c r="C23" t="str">
        <f>CONCATENATE("&lt;# ",B25," #&gt;")</f>
        <v>&lt;# C645T  #&gt;</v>
      </c>
    </row>
    <row r="24" spans="1:3" x14ac:dyDescent="0.25">
      <c r="A24" s="6" t="s">
        <v>25</v>
      </c>
      <c r="B24" s="75" t="s">
        <v>338</v>
      </c>
      <c r="C24" t="str">
        <f>CONCATENATE("  &lt;Variant hgvs=",CHAR(34),B24,CHAR(34)," name=",CHAR(34),B25,CHAR(34),"&gt; ")</f>
        <v xml:space="preserve">  &lt;Variant hgvs="NC_000015.10:g.78601997G&gt;A" name="C645T "&gt; </v>
      </c>
    </row>
    <row r="25" spans="1:3" x14ac:dyDescent="0.25">
      <c r="A25" s="5" t="s">
        <v>26</v>
      </c>
      <c r="B25" s="76" t="s">
        <v>340</v>
      </c>
    </row>
    <row r="26" spans="1:3" x14ac:dyDescent="0.25">
      <c r="A26" s="5" t="s">
        <v>27</v>
      </c>
      <c r="B26" s="27" t="s">
        <v>34</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7" spans="1:3" x14ac:dyDescent="0.25">
      <c r="A27" s="5" t="s">
        <v>28</v>
      </c>
      <c r="B27" s="27" t="s">
        <v>61</v>
      </c>
    </row>
    <row r="28" spans="1:3" x14ac:dyDescent="0.25">
      <c r="A28" s="6" t="s">
        <v>36</v>
      </c>
      <c r="B28" s="76" t="s">
        <v>351</v>
      </c>
      <c r="C28" t="str">
        <f>"  &lt;/Variant&gt;"</f>
        <v xml:space="preserve">  &lt;/Variant&gt;</v>
      </c>
    </row>
    <row r="29" spans="1:3" s="33" customFormat="1" x14ac:dyDescent="0.25">
      <c r="A29" s="31"/>
      <c r="B29" s="32"/>
    </row>
    <row r="30" spans="1:3" s="33" customFormat="1" x14ac:dyDescent="0.25">
      <c r="A30" s="31"/>
      <c r="B30" s="32"/>
      <c r="C30" t="str">
        <f>C17</f>
        <v>&lt;# C78606381T #&gt;</v>
      </c>
    </row>
    <row r="31" spans="1:3" x14ac:dyDescent="0.25">
      <c r="A31" s="5" t="s">
        <v>35</v>
      </c>
      <c r="B31" s="77" t="s">
        <v>342</v>
      </c>
      <c r="C31" t="str">
        <f>CONCATENATE("  &lt;Genotype hgvs=",CHAR(34),B31,B32,";",B33,CHAR(34)," name=",CHAR(34),B19,CHAR(34),"&gt; ")</f>
        <v xml:space="preserve">  &lt;Genotype hgvs="NC_000015.10:g.[78606381C&gt;T];[78606381=]" name="C78606381T"&gt; </v>
      </c>
    </row>
    <row r="32" spans="1:3" x14ac:dyDescent="0.25">
      <c r="A32" s="5" t="s">
        <v>36</v>
      </c>
      <c r="B32" s="27" t="s">
        <v>343</v>
      </c>
    </row>
    <row r="33" spans="1:3" x14ac:dyDescent="0.25">
      <c r="A33" s="5" t="s">
        <v>27</v>
      </c>
      <c r="B33" s="27" t="s">
        <v>344</v>
      </c>
      <c r="C33" t="s">
        <v>667</v>
      </c>
    </row>
    <row r="34" spans="1:3" x14ac:dyDescent="0.25">
      <c r="A34" s="5" t="s">
        <v>40</v>
      </c>
      <c r="B34" s="27" t="str">
        <f>CONCATENATE("People with this variant have one copy of the ",B22,"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4" t="s">
        <v>13</v>
      </c>
    </row>
    <row r="35" spans="1:3" x14ac:dyDescent="0.25">
      <c r="A35" s="6" t="s">
        <v>41</v>
      </c>
      <c r="B35" s="27" t="s">
        <v>216</v>
      </c>
      <c r="C35" t="str">
        <f>CONCATENATE("    ",B34)</f>
        <v xml:space="preserve">    People with this variant have one copy of the [C78606381T](https://www.ncbi.nlm.nih.gov/projects/SNP/snp_ref.cgi?rs=12914385) variant. This substitution of a single nucleotide is known as a missense mutation.</v>
      </c>
    </row>
    <row r="36" spans="1:3" x14ac:dyDescent="0.25">
      <c r="A36" s="6" t="s">
        <v>42</v>
      </c>
      <c r="B36" s="27">
        <v>37.9</v>
      </c>
    </row>
    <row r="37" spans="1:3" x14ac:dyDescent="0.25">
      <c r="A37" s="5"/>
      <c r="C37" t="s">
        <v>668</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669</v>
      </c>
    </row>
    <row r="42" spans="1:3" x14ac:dyDescent="0.25">
      <c r="A42" s="5"/>
    </row>
    <row r="43" spans="1:3" x14ac:dyDescent="0.25">
      <c r="A43" s="5"/>
      <c r="C43" t="str">
        <f>CONCATENATE( "    &lt;piechart percentage=",B36," /&gt;")</f>
        <v xml:space="preserve">    &lt;piechart percentage=37.9 /&gt;</v>
      </c>
    </row>
    <row r="44" spans="1:3" x14ac:dyDescent="0.25">
      <c r="A44" s="5"/>
      <c r="C44" t="str">
        <f>"  &lt;/Genotype&gt;"</f>
        <v xml:space="preserve">  &lt;/Genotype&gt;</v>
      </c>
    </row>
    <row r="45" spans="1:3" x14ac:dyDescent="0.25">
      <c r="A45" s="5" t="s">
        <v>43</v>
      </c>
      <c r="B45" s="27" t="s">
        <v>345</v>
      </c>
      <c r="C45" t="str">
        <f>CONCATENATE("  &lt;Genotype hgvs=",CHAR(34),B31,B32,";",B32,CHAR(34)," name=",CHAR(34),B19,CHAR(34),"&gt; ")</f>
        <v xml:space="preserve">  &lt;Genotype hgvs="NC_000015.10:g.[78606381C&gt;T];[78606381C&gt;T]" name="C78606381T"&gt; </v>
      </c>
    </row>
    <row r="46" spans="1:3" x14ac:dyDescent="0.25">
      <c r="A46" s="6" t="s">
        <v>44</v>
      </c>
      <c r="B46" s="27" t="s">
        <v>191</v>
      </c>
      <c r="C46" t="s">
        <v>13</v>
      </c>
    </row>
    <row r="47" spans="1:3" x14ac:dyDescent="0.25">
      <c r="A47" s="6" t="s">
        <v>42</v>
      </c>
      <c r="B47" s="27">
        <v>15.9</v>
      </c>
      <c r="C47" t="s">
        <v>667</v>
      </c>
    </row>
    <row r="48" spans="1:3" x14ac:dyDescent="0.25">
      <c r="A48" s="6"/>
    </row>
    <row r="49" spans="1:3" x14ac:dyDescent="0.25">
      <c r="A49" s="5"/>
      <c r="C49" t="str">
        <f>CONCATENATE("    ",B45)</f>
        <v xml:space="preserve">    People with this variant have two copies of the [C78606381T](https://www.ncbi.nlm.nih.gov/projects/SNP/snp_ref.cgi?rs=12914385) variant. This substitution of a single nucleotide is known as a missense mutation.
</v>
      </c>
    </row>
    <row r="50" spans="1:3" x14ac:dyDescent="0.25">
      <c r="A50" s="6"/>
    </row>
    <row r="51" spans="1:3" x14ac:dyDescent="0.25">
      <c r="A51" s="6"/>
      <c r="C51" t="s">
        <v>668</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669</v>
      </c>
    </row>
    <row r="56" spans="1:3" x14ac:dyDescent="0.25">
      <c r="A56" s="5"/>
    </row>
    <row r="57" spans="1:3" x14ac:dyDescent="0.25">
      <c r="A57" s="5"/>
      <c r="C57" t="str">
        <f>CONCATENATE( "    &lt;piechart percentage=",B47," /&gt;")</f>
        <v xml:space="preserve">    &lt;piechart percentage=15.9 /&gt;</v>
      </c>
    </row>
    <row r="58" spans="1:3" x14ac:dyDescent="0.25">
      <c r="A58" s="5"/>
      <c r="C58" t="str">
        <f>"  &lt;/Genotype&gt;"</f>
        <v xml:space="preserve">  &lt;/Genotype&gt;</v>
      </c>
    </row>
    <row r="59" spans="1:3" x14ac:dyDescent="0.25">
      <c r="A59" s="5" t="s">
        <v>45</v>
      </c>
      <c r="B59" s="27" t="str">
        <f>CONCATENATE("Your ",B11," gene has no variants. A normal gene is referred to as a ",CHAR(34),"wild-type",CHAR(34)," gene.")</f>
        <v>Your CHRNA3 gene has no variants. A normal gene is referred to as a "wild-type" gene.</v>
      </c>
      <c r="C59" t="str">
        <f>CONCATENATE("  &lt;Genotype hgvs=",CHAR(34),B31,B33,";",B33,CHAR(34)," name=",CHAR(34),B19,CHAR(34),"&gt; ")</f>
        <v xml:space="preserve">  &lt;Genotype hgvs="NC_000015.10:g.[78606381=];[78606381=]" name="C78606381T"&gt; </v>
      </c>
    </row>
    <row r="60" spans="1:3" x14ac:dyDescent="0.25">
      <c r="A60" s="6" t="s">
        <v>46</v>
      </c>
      <c r="B60" s="27" t="s">
        <v>147</v>
      </c>
      <c r="C60" t="s">
        <v>13</v>
      </c>
    </row>
    <row r="61" spans="1:3" x14ac:dyDescent="0.25">
      <c r="A61" s="6" t="s">
        <v>42</v>
      </c>
      <c r="B61" s="27">
        <v>46.2</v>
      </c>
      <c r="C61" t="s">
        <v>667</v>
      </c>
    </row>
    <row r="62" spans="1:3" x14ac:dyDescent="0.25">
      <c r="A62" s="5"/>
    </row>
    <row r="63" spans="1:3" x14ac:dyDescent="0.25">
      <c r="A63" s="6"/>
      <c r="C63" t="str">
        <f>CONCATENATE("    ",B59)</f>
        <v xml:space="preserve">    Your CHRNA3 gene has no variants. A normal gene is referred to as a "wild-type" gene.</v>
      </c>
    </row>
    <row r="64" spans="1:3" x14ac:dyDescent="0.25">
      <c r="A64" s="6"/>
    </row>
    <row r="65" spans="1:3" x14ac:dyDescent="0.25">
      <c r="A65" s="6"/>
      <c r="C65" t="s">
        <v>668</v>
      </c>
    </row>
    <row r="66" spans="1:3" x14ac:dyDescent="0.25">
      <c r="A66" s="6"/>
    </row>
    <row r="67" spans="1:3" x14ac:dyDescent="0.25">
      <c r="A67" s="6"/>
      <c r="C67" t="str">
        <f>CONCATENATE("    ",B60)</f>
        <v xml:space="preserve">    This variant is not associated with increased risk.</v>
      </c>
    </row>
    <row r="68" spans="1:3" x14ac:dyDescent="0.25">
      <c r="A68" s="5"/>
    </row>
    <row r="69" spans="1:3" x14ac:dyDescent="0.25">
      <c r="A69" s="5"/>
      <c r="C69" t="s">
        <v>669</v>
      </c>
    </row>
    <row r="70" spans="1:3" x14ac:dyDescent="0.25">
      <c r="A70" s="5"/>
    </row>
    <row r="71" spans="1:3" x14ac:dyDescent="0.25">
      <c r="A71" s="5"/>
      <c r="C71" t="str">
        <f>CONCATENATE( "    &lt;piechart percentage=",B61," /&gt;")</f>
        <v xml:space="preserve">    &lt;piechart percentage=46.2 /&gt;</v>
      </c>
    </row>
    <row r="72" spans="1:3" x14ac:dyDescent="0.25">
      <c r="A72" s="5"/>
      <c r="C72" t="str">
        <f>"  &lt;/Genotype&gt;"</f>
        <v xml:space="preserve">  &lt;/Genotype&gt;</v>
      </c>
    </row>
    <row r="73" spans="1:3" x14ac:dyDescent="0.25">
      <c r="A73" s="5"/>
      <c r="C73" t="str">
        <f>C23</f>
        <v>&lt;# C645T  #&gt;</v>
      </c>
    </row>
    <row r="74" spans="1:3" x14ac:dyDescent="0.25">
      <c r="A74" s="5" t="s">
        <v>35</v>
      </c>
      <c r="B74" s="75" t="s">
        <v>235</v>
      </c>
      <c r="C74" t="str">
        <f>CONCATENATE("  &lt;Genotype hgvs=",CHAR(34),B74,B75,";",B76,CHAR(34)," name=",CHAR(34),B25,CHAR(34),"&gt; ")</f>
        <v xml:space="preserve">  &lt;Genotype hgvs="NC_000017.11:g.[30237328T&gt;C];[30237328=]" name="C645T "&gt; </v>
      </c>
    </row>
    <row r="75" spans="1:3" x14ac:dyDescent="0.25">
      <c r="A75" s="5" t="s">
        <v>36</v>
      </c>
      <c r="B75" s="27" t="s">
        <v>255</v>
      </c>
    </row>
    <row r="76" spans="1:3" x14ac:dyDescent="0.25">
      <c r="A76" s="5" t="s">
        <v>27</v>
      </c>
      <c r="B76" s="27" t="s">
        <v>256</v>
      </c>
      <c r="C76" t="s">
        <v>667</v>
      </c>
    </row>
    <row r="77" spans="1:3" x14ac:dyDescent="0.25">
      <c r="A77" s="5" t="s">
        <v>40</v>
      </c>
      <c r="B77" s="27" t="str">
        <f>CONCATENATE("People with this variant have one copy of the ",B28," variant. This substitution of a single nucleotide is known as a missense mutation.")</f>
        <v>People with this variant have one copy of the [C645T](https://www.ncbi.nlm.nih.gov/clinvar/variation/17503/) variant. This substitution of a single nucleotide is known as a missense mutation.</v>
      </c>
      <c r="C77" t="s">
        <v>13</v>
      </c>
    </row>
    <row r="78" spans="1:3" x14ac:dyDescent="0.25">
      <c r="A78" s="6" t="s">
        <v>41</v>
      </c>
      <c r="B78" s="27" t="s">
        <v>216</v>
      </c>
      <c r="C78" t="str">
        <f>CONCATENATE("    ",B77)</f>
        <v xml:space="preserve">    People with this variant have one copy of the [C645T](https://www.ncbi.nlm.nih.gov/clinvar/variation/17503/) variant. This substitution of a single nucleotide is known as a missense mutation.</v>
      </c>
    </row>
    <row r="79" spans="1:3" x14ac:dyDescent="0.25">
      <c r="A79" s="6" t="s">
        <v>42</v>
      </c>
      <c r="B79" s="27">
        <v>39.700000000000003</v>
      </c>
    </row>
    <row r="80" spans="1:3" x14ac:dyDescent="0.25">
      <c r="A80" s="5"/>
      <c r="C80" t="s">
        <v>668</v>
      </c>
    </row>
    <row r="81" spans="1:3" x14ac:dyDescent="0.25">
      <c r="A81" s="6"/>
    </row>
    <row r="82" spans="1:3" x14ac:dyDescent="0.25">
      <c r="A82" s="6"/>
      <c r="C82" t="str">
        <f>CONCATENATE("    ",B78)</f>
        <v xml:space="preserve">    You are in the Mild Loss of Function category. See below for more information.</v>
      </c>
    </row>
    <row r="83" spans="1:3" x14ac:dyDescent="0.25">
      <c r="A83" s="6"/>
    </row>
    <row r="84" spans="1:3" x14ac:dyDescent="0.25">
      <c r="A84" s="6"/>
      <c r="C84" t="s">
        <v>669</v>
      </c>
    </row>
    <row r="85" spans="1:3" x14ac:dyDescent="0.25">
      <c r="A85" s="5"/>
    </row>
    <row r="86" spans="1:3" x14ac:dyDescent="0.25">
      <c r="A86" s="5"/>
      <c r="C86" t="str">
        <f>CONCATENATE( "    &lt;piechart percentage=",B79," /&gt;")</f>
        <v xml:space="preserve">    &lt;piechart percentage=39.7 /&gt;</v>
      </c>
    </row>
    <row r="87" spans="1:3" x14ac:dyDescent="0.25">
      <c r="A87" s="5"/>
      <c r="C87" t="str">
        <f>"  &lt;/Genotype&gt;"</f>
        <v xml:space="preserve">  &lt;/Genotype&gt;</v>
      </c>
    </row>
    <row r="88" spans="1:3" x14ac:dyDescent="0.25">
      <c r="A88" s="5" t="s">
        <v>43</v>
      </c>
      <c r="B88" s="27" t="str">
        <f>CONCATENATE("People with this variant have two copies of the ",B28," variant. This substitution of a single nucleotide is known as a missense mutation.")</f>
        <v>People with this variant have two copies of the [C645T](https://www.ncbi.nlm.nih.gov/clinvar/variation/17503/) variant. This substitution of a single nucleotide is known as a missense mutation.</v>
      </c>
      <c r="C88" t="str">
        <f>CONCATENATE("  &lt;Genotype hgvs=",CHAR(34),B74,B75,";",B75,CHAR(34)," name=",CHAR(34),B25,CHAR(34),"&gt; ")</f>
        <v xml:space="preserve">  &lt;Genotype hgvs="NC_000017.11:g.[30237328T&gt;C];[30237328T&gt;C]" name="C645T "&gt; </v>
      </c>
    </row>
    <row r="89" spans="1:3" x14ac:dyDescent="0.25">
      <c r="A89" s="6" t="s">
        <v>44</v>
      </c>
      <c r="B89" s="27" t="s">
        <v>191</v>
      </c>
      <c r="C89" t="s">
        <v>13</v>
      </c>
    </row>
    <row r="90" spans="1:3" x14ac:dyDescent="0.25">
      <c r="A90" s="6" t="s">
        <v>42</v>
      </c>
      <c r="B90" s="27">
        <v>42.9</v>
      </c>
      <c r="C90" t="s">
        <v>667</v>
      </c>
    </row>
    <row r="91" spans="1:3" x14ac:dyDescent="0.25">
      <c r="A91" s="6"/>
    </row>
    <row r="92" spans="1:3" x14ac:dyDescent="0.25">
      <c r="A92" s="5"/>
      <c r="C92" t="str">
        <f>CONCATENATE("    ",B88)</f>
        <v xml:space="preserve">    People with this variant have two copies of the [C645T](https://www.ncbi.nlm.nih.gov/clinvar/variation/17503/) variant. This substitution of a single nucleotide is known as a missense mutation.</v>
      </c>
    </row>
    <row r="93" spans="1:3" x14ac:dyDescent="0.25">
      <c r="A93" s="6"/>
    </row>
    <row r="94" spans="1:3" x14ac:dyDescent="0.25">
      <c r="A94" s="6"/>
      <c r="C94" t="s">
        <v>668</v>
      </c>
    </row>
    <row r="95" spans="1:3" x14ac:dyDescent="0.25">
      <c r="A95" s="6"/>
    </row>
    <row r="96" spans="1:3" x14ac:dyDescent="0.25">
      <c r="A96" s="6"/>
      <c r="C96" t="str">
        <f>CONCATENATE("    ",B89)</f>
        <v xml:space="preserve">    You are in the Moderate Loss of Function category. See below for more information.</v>
      </c>
    </row>
    <row r="97" spans="1:3" x14ac:dyDescent="0.25">
      <c r="A97" s="6"/>
    </row>
    <row r="98" spans="1:3" x14ac:dyDescent="0.25">
      <c r="A98" s="5"/>
      <c r="C98" t="s">
        <v>669</v>
      </c>
    </row>
    <row r="99" spans="1:3" x14ac:dyDescent="0.25">
      <c r="A99" s="5"/>
    </row>
    <row r="100" spans="1:3" x14ac:dyDescent="0.25">
      <c r="A100" s="5"/>
      <c r="C100" t="str">
        <f>CONCATENATE( "    &lt;piechart percentage=",B90," /&gt;")</f>
        <v xml:space="preserve">    &lt;piechart percentage=42.9 /&gt;</v>
      </c>
    </row>
    <row r="101" spans="1:3" x14ac:dyDescent="0.25">
      <c r="A101" s="5"/>
      <c r="C101" t="str">
        <f>"  &lt;/Genotype&gt;"</f>
        <v xml:space="preserve">  &lt;/Genotype&gt;</v>
      </c>
    </row>
    <row r="102" spans="1:3" x14ac:dyDescent="0.25">
      <c r="A102" s="5" t="s">
        <v>45</v>
      </c>
      <c r="B102" s="27" t="str">
        <f>CONCATENATE("Your ",B11," gene has no variants. A normal gene is referred to as a ",CHAR(34),"wild-type",CHAR(34)," gene.")</f>
        <v>Your CHRNA3 gene has no variants. A normal gene is referred to as a "wild-type" gene.</v>
      </c>
      <c r="C102" t="str">
        <f>CONCATENATE("  &lt;Genotype hgvs=",CHAR(34),B74,B76,";",B76,CHAR(34)," name=",CHAR(34),B25,CHAR(34),"&gt; ")</f>
        <v xml:space="preserve">  &lt;Genotype hgvs="NC_000017.11:g.[30237328=];[30237328=]" name="C645T "&gt; </v>
      </c>
    </row>
    <row r="103" spans="1:3" x14ac:dyDescent="0.25">
      <c r="A103" s="6" t="s">
        <v>46</v>
      </c>
      <c r="B103" s="27" t="s">
        <v>147</v>
      </c>
      <c r="C103" t="s">
        <v>13</v>
      </c>
    </row>
    <row r="104" spans="1:3" x14ac:dyDescent="0.25">
      <c r="A104" s="6" t="s">
        <v>42</v>
      </c>
      <c r="B104" s="27">
        <v>17.399999999999999</v>
      </c>
      <c r="C104" t="s">
        <v>667</v>
      </c>
    </row>
    <row r="105" spans="1:3" x14ac:dyDescent="0.25">
      <c r="A105" s="5"/>
    </row>
    <row r="106" spans="1:3" x14ac:dyDescent="0.25">
      <c r="A106" s="6"/>
      <c r="C106" t="str">
        <f>CONCATENATE("    ",B102)</f>
        <v xml:space="preserve">    Your CHRNA3 gene has no variants. A normal gene is referred to as a "wild-type" gene.</v>
      </c>
    </row>
    <row r="107" spans="1:3" x14ac:dyDescent="0.25">
      <c r="A107" s="6"/>
    </row>
    <row r="108" spans="1:3" x14ac:dyDescent="0.25">
      <c r="A108" s="6"/>
      <c r="C108" t="s">
        <v>668</v>
      </c>
    </row>
    <row r="109" spans="1:3" x14ac:dyDescent="0.25">
      <c r="A109" s="6"/>
    </row>
    <row r="110" spans="1:3" x14ac:dyDescent="0.25">
      <c r="A110" s="6"/>
      <c r="C110" t="str">
        <f>CONCATENATE("    ",B103)</f>
        <v xml:space="preserve">    This variant is not associated with increased risk.</v>
      </c>
    </row>
    <row r="111" spans="1:3" x14ac:dyDescent="0.25">
      <c r="A111" s="5"/>
    </row>
    <row r="112" spans="1:3" x14ac:dyDescent="0.25">
      <c r="A112" s="5"/>
      <c r="C112" t="s">
        <v>669</v>
      </c>
    </row>
    <row r="113" spans="1:3" x14ac:dyDescent="0.25">
      <c r="A113" s="5"/>
    </row>
    <row r="114" spans="1:3" x14ac:dyDescent="0.25">
      <c r="A114" s="5"/>
      <c r="C114" t="str">
        <f>CONCATENATE( "    &lt;piechart percentage=",B104," /&gt;")</f>
        <v xml:space="preserve">    &lt;piechart percentage=17.4 /&gt;</v>
      </c>
    </row>
    <row r="115" spans="1:3" x14ac:dyDescent="0.25">
      <c r="A115" s="5"/>
      <c r="C115" t="str">
        <f>"  &lt;/Genotype&gt;"</f>
        <v xml:space="preserve">  &lt;/Genotype&gt;</v>
      </c>
    </row>
    <row r="116" spans="1:3" x14ac:dyDescent="0.25">
      <c r="A116" s="5"/>
      <c r="C116" t="s">
        <v>671</v>
      </c>
    </row>
    <row r="117" spans="1:3" x14ac:dyDescent="0.25">
      <c r="A117" s="5" t="s">
        <v>47</v>
      </c>
      <c r="B117" s="27" t="str">
        <f>CONCATENATE("Your ",B11," gene has an unknown variant.")</f>
        <v>Your CHRNA3 gene has an unknown variant.</v>
      </c>
      <c r="C117" t="str">
        <f>CONCATENATE("  &lt;Genotype hgvs=",CHAR(34),"unknown",CHAR(34),"&gt; ")</f>
        <v xml:space="preserve">  &lt;Genotype hgvs="unknown"&gt; </v>
      </c>
    </row>
    <row r="118" spans="1:3" x14ac:dyDescent="0.25">
      <c r="A118" s="6" t="s">
        <v>47</v>
      </c>
      <c r="B118" s="27" t="s">
        <v>149</v>
      </c>
      <c r="C118" t="s">
        <v>13</v>
      </c>
    </row>
    <row r="119" spans="1:3" x14ac:dyDescent="0.25">
      <c r="A119" s="6" t="s">
        <v>42</v>
      </c>
      <c r="C119" t="s">
        <v>667</v>
      </c>
    </row>
    <row r="120" spans="1:3" x14ac:dyDescent="0.25">
      <c r="A120" s="6"/>
    </row>
    <row r="121" spans="1:3" x14ac:dyDescent="0.25">
      <c r="A121" s="6"/>
      <c r="C121" t="str">
        <f>CONCATENATE("    ",B117)</f>
        <v xml:space="preserve">    Your CHRNA3 gene has an unknown variant.</v>
      </c>
    </row>
    <row r="122" spans="1:3" x14ac:dyDescent="0.25">
      <c r="A122" s="6"/>
    </row>
    <row r="123" spans="1:3" x14ac:dyDescent="0.25">
      <c r="A123" s="6"/>
      <c r="C123" t="s">
        <v>668</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669</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672</v>
      </c>
    </row>
    <row r="132" spans="1:3" x14ac:dyDescent="0.25">
      <c r="A132" s="5" t="s">
        <v>45</v>
      </c>
      <c r="B132" s="27" t="str">
        <f>CONCATENATE("Your ",B11," gene has no variants. A normal gene is referred to as a ",CHAR(34),"wild-type",CHAR(34)," gene.")</f>
        <v>Your CHRNA3 gene has no variants. A normal gene is referred to as a "wild-type" gene.</v>
      </c>
      <c r="C132" t="str">
        <f>CONCATENATE("  &lt;Genotype hgvs=",CHAR(34),"wildtype",CHAR(34),"&gt;")</f>
        <v xml:space="preserve">  &lt;Genotype hgvs="wildtype"&gt;</v>
      </c>
    </row>
    <row r="133" spans="1:3" x14ac:dyDescent="0.25">
      <c r="A133" s="6" t="s">
        <v>46</v>
      </c>
      <c r="B133" s="27" t="s">
        <v>217</v>
      </c>
      <c r="C133" t="s">
        <v>13</v>
      </c>
    </row>
    <row r="134" spans="1:3" x14ac:dyDescent="0.25">
      <c r="A134" s="6" t="s">
        <v>42</v>
      </c>
      <c r="C134" t="s">
        <v>667</v>
      </c>
    </row>
    <row r="135" spans="1:3" x14ac:dyDescent="0.25">
      <c r="A135" s="6"/>
    </row>
    <row r="136" spans="1:3" x14ac:dyDescent="0.25">
      <c r="A136" s="6"/>
      <c r="C136" t="str">
        <f>CONCATENATE("    ",B132)</f>
        <v xml:space="preserve">    Your CHRNA3 gene has no variants. A normal gene is referred to as a "wild-type" gene.</v>
      </c>
    </row>
    <row r="137" spans="1:3" x14ac:dyDescent="0.25">
      <c r="A137" s="6"/>
    </row>
    <row r="138" spans="1:3" x14ac:dyDescent="0.25">
      <c r="A138" s="6"/>
      <c r="C138" t="s">
        <v>668</v>
      </c>
    </row>
    <row r="139" spans="1:3" x14ac:dyDescent="0.25">
      <c r="A139" s="6"/>
    </row>
    <row r="140" spans="1:3" x14ac:dyDescent="0.25">
      <c r="A140" s="6"/>
      <c r="C140" t="str">
        <f>CONCATENATE("    ",B133)</f>
        <v xml:space="preserve">    Your variant is not associated with any loss of function.</v>
      </c>
    </row>
    <row r="141" spans="1:3" x14ac:dyDescent="0.25">
      <c r="A141" s="6"/>
    </row>
    <row r="142" spans="1:3" x14ac:dyDescent="0.25">
      <c r="A142" s="6"/>
      <c r="C142" t="s">
        <v>669</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x14ac:dyDescent="0.25">
      <c r="A148" s="5"/>
      <c r="C148" t="str">
        <f>CONCATENATE("# How do changes in ",B11," affect people?")</f>
        <v># How do changes in CHRNA3 affect people?</v>
      </c>
    </row>
    <row r="149" spans="1:3" x14ac:dyDescent="0.25">
      <c r="A149" s="5"/>
    </row>
    <row r="150" spans="1:3" x14ac:dyDescent="0.25">
      <c r="A150" s="5" t="s">
        <v>49</v>
      </c>
      <c r="B150"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CHRNA3 variants is small and does not impact treatment. It is possible that variants in this gene interact with other gene variants, which is the reason for our inclusion of this gene.</v>
      </c>
      <c r="C150" t="str">
        <f>B150</f>
        <v>For the vast majority of people, the overall risk associated with the common CHRNA3 variants is small and does not impact treatment. It is possible that variants in this gene interact with other gene variants, which is the reason for our inclusion of this gene.</v>
      </c>
    </row>
    <row r="151" spans="1:3" x14ac:dyDescent="0.25">
      <c r="A151" s="5"/>
    </row>
    <row r="152" spans="1:3" s="33" customFormat="1" x14ac:dyDescent="0.25">
      <c r="A152" s="31"/>
      <c r="B152" s="32"/>
      <c r="C152" s="6" t="s">
        <v>347</v>
      </c>
    </row>
    <row r="153" spans="1:3" s="33" customFormat="1" x14ac:dyDescent="0.25">
      <c r="A153" s="34"/>
      <c r="B153" s="32"/>
      <c r="C153" s="6"/>
    </row>
    <row r="154" spans="1:3" s="33" customFormat="1" x14ac:dyDescent="0.25">
      <c r="A154" s="34"/>
      <c r="B154" s="32"/>
      <c r="C154" t="s">
        <v>723</v>
      </c>
    </row>
    <row r="155" spans="1:3" s="33" customFormat="1" x14ac:dyDescent="0.25">
      <c r="A155" s="34"/>
      <c r="B155" s="32"/>
      <c r="C155" s="6"/>
    </row>
    <row r="156" spans="1:3" x14ac:dyDescent="0.25">
      <c r="A156" s="5"/>
      <c r="C156" t="s">
        <v>346</v>
      </c>
    </row>
    <row r="157" spans="1:3" x14ac:dyDescent="0.25">
      <c r="A157" s="5"/>
    </row>
    <row r="158" spans="1:3" x14ac:dyDescent="0.25">
      <c r="A158" s="5" t="s">
        <v>13</v>
      </c>
      <c r="B158" s="27" t="s">
        <v>707</v>
      </c>
      <c r="C158" t="str">
        <f>B158</f>
        <v>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v>
      </c>
    </row>
    <row r="159" spans="1:3" x14ac:dyDescent="0.25">
      <c r="A159" s="5"/>
    </row>
    <row r="160" spans="1:3" x14ac:dyDescent="0.25">
      <c r="A160" s="5"/>
      <c r="C160" t="s">
        <v>50</v>
      </c>
    </row>
    <row r="161" spans="1:3" x14ac:dyDescent="0.25">
      <c r="A161" s="5"/>
    </row>
    <row r="162" spans="1:3" x14ac:dyDescent="0.25">
      <c r="A162" s="5"/>
      <c r="B162" s="41" t="s">
        <v>774</v>
      </c>
      <c r="C162" t="str">
        <f>B162</f>
        <v>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63" spans="1:3" x14ac:dyDescent="0.25">
      <c r="A163" s="5"/>
    </row>
    <row r="164" spans="1:3" s="33" customFormat="1" x14ac:dyDescent="0.25">
      <c r="A164" s="31"/>
      <c r="B164" s="32"/>
      <c r="C164" s="6" t="s">
        <v>348</v>
      </c>
    </row>
    <row r="165" spans="1:3" s="33" customFormat="1" x14ac:dyDescent="0.25">
      <c r="A165" s="31"/>
      <c r="B165" s="32"/>
      <c r="C165" s="6"/>
    </row>
    <row r="166" spans="1:3" s="33" customFormat="1" x14ac:dyDescent="0.25">
      <c r="A166" s="34"/>
      <c r="B166" s="32"/>
      <c r="C166" t="s">
        <v>724</v>
      </c>
    </row>
    <row r="167" spans="1:3" s="33" customFormat="1" x14ac:dyDescent="0.25">
      <c r="A167" s="34"/>
      <c r="B167" s="32"/>
      <c r="C167" s="6"/>
    </row>
    <row r="168" spans="1:3" x14ac:dyDescent="0.25">
      <c r="A168" s="5"/>
      <c r="C168" t="s">
        <v>153</v>
      </c>
    </row>
    <row r="169" spans="1:3" x14ac:dyDescent="0.25">
      <c r="A169" s="5"/>
    </row>
    <row r="170" spans="1:3" x14ac:dyDescent="0.25">
      <c r="A170" s="5" t="s">
        <v>13</v>
      </c>
      <c r="B170" s="27" t="s">
        <v>708</v>
      </c>
      <c r="C170" t="str">
        <f>B170</f>
        <v>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v>
      </c>
    </row>
    <row r="171" spans="1:3" x14ac:dyDescent="0.25">
      <c r="A171" s="5"/>
    </row>
    <row r="172" spans="1:3" x14ac:dyDescent="0.25">
      <c r="A172" s="5"/>
      <c r="C172" t="s">
        <v>50</v>
      </c>
    </row>
    <row r="173" spans="1:3" x14ac:dyDescent="0.25">
      <c r="A173" s="5"/>
    </row>
    <row r="174" spans="1:3" x14ac:dyDescent="0.25">
      <c r="A174" s="5"/>
      <c r="B174" s="41" t="s">
        <v>777</v>
      </c>
      <c r="C174" t="str">
        <f>B174</f>
        <v>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76" spans="1:3" s="33" customFormat="1" x14ac:dyDescent="0.25">
      <c r="A176" s="31"/>
      <c r="B176" s="32"/>
      <c r="C176" t="s">
        <v>350</v>
      </c>
    </row>
    <row r="177" spans="1:3" s="33" customFormat="1" x14ac:dyDescent="0.25">
      <c r="A177" s="31"/>
      <c r="B177" s="32"/>
      <c r="C177"/>
    </row>
    <row r="178" spans="1:3" s="33" customFormat="1" x14ac:dyDescent="0.25">
      <c r="A178" s="34"/>
      <c r="B178" s="32"/>
      <c r="C178" t="s">
        <v>722</v>
      </c>
    </row>
    <row r="179" spans="1:3" s="33" customFormat="1" x14ac:dyDescent="0.25">
      <c r="A179" s="34"/>
      <c r="B179" s="32"/>
      <c r="C179" s="6"/>
    </row>
    <row r="180" spans="1:3" x14ac:dyDescent="0.25">
      <c r="A180" s="5"/>
      <c r="C180" t="s">
        <v>346</v>
      </c>
    </row>
    <row r="181" spans="1:3" x14ac:dyDescent="0.25">
      <c r="A181" s="5"/>
    </row>
    <row r="182" spans="1:3" x14ac:dyDescent="0.25">
      <c r="A182" s="5" t="s">
        <v>13</v>
      </c>
      <c r="B182" s="27" t="s">
        <v>709</v>
      </c>
      <c r="C182" t="str">
        <f>B182</f>
        <v>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v>
      </c>
    </row>
    <row r="183" spans="1:3" x14ac:dyDescent="0.25">
      <c r="A183" s="5"/>
    </row>
    <row r="184" spans="1:3" x14ac:dyDescent="0.25">
      <c r="A184" s="5"/>
      <c r="C184" t="s">
        <v>50</v>
      </c>
    </row>
    <row r="185" spans="1:3" x14ac:dyDescent="0.25">
      <c r="A185" s="5"/>
    </row>
    <row r="186" spans="1:3" x14ac:dyDescent="0.25">
      <c r="A186" s="5"/>
      <c r="B186" s="41" t="s">
        <v>775</v>
      </c>
      <c r="C186" t="str">
        <f>B186</f>
        <v>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87" spans="1:3" x14ac:dyDescent="0.25">
      <c r="A187" s="5"/>
    </row>
    <row r="188" spans="1:3" s="33" customFormat="1" x14ac:dyDescent="0.25">
      <c r="A188" s="31"/>
      <c r="B188" s="32"/>
      <c r="C188" t="s">
        <v>349</v>
      </c>
    </row>
    <row r="189" spans="1:3" s="33" customFormat="1" x14ac:dyDescent="0.25">
      <c r="A189" s="31"/>
      <c r="B189" s="32"/>
      <c r="C189"/>
    </row>
    <row r="190" spans="1:3" s="33" customFormat="1" x14ac:dyDescent="0.25">
      <c r="A190" s="34"/>
      <c r="B190" s="32"/>
      <c r="C190" t="s">
        <v>721</v>
      </c>
    </row>
    <row r="191" spans="1:3" s="33" customFormat="1" x14ac:dyDescent="0.25">
      <c r="A191" s="34"/>
      <c r="B191" s="32"/>
      <c r="C191" s="6"/>
    </row>
    <row r="192" spans="1:3" x14ac:dyDescent="0.25">
      <c r="A192" s="5"/>
      <c r="C192" t="s">
        <v>153</v>
      </c>
    </row>
    <row r="193" spans="1:3" x14ac:dyDescent="0.25">
      <c r="A193" s="5"/>
    </row>
    <row r="194" spans="1:3" x14ac:dyDescent="0.25">
      <c r="A194" s="5" t="s">
        <v>13</v>
      </c>
      <c r="B194" s="27" t="s">
        <v>710</v>
      </c>
      <c r="C194" t="str">
        <f>B194</f>
        <v>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v>
      </c>
    </row>
    <row r="195" spans="1:3" x14ac:dyDescent="0.25">
      <c r="A195" s="5"/>
    </row>
    <row r="196" spans="1:3" x14ac:dyDescent="0.25">
      <c r="A196" s="5"/>
      <c r="C196" t="s">
        <v>50</v>
      </c>
    </row>
    <row r="197" spans="1:3" x14ac:dyDescent="0.25">
      <c r="A197" s="5"/>
    </row>
    <row r="198" spans="1:3" ht="409.5" x14ac:dyDescent="0.25">
      <c r="A198" s="5"/>
      <c r="B198" s="41" t="s">
        <v>773</v>
      </c>
      <c r="C198" t="str">
        <f>B198</f>
        <v>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200" spans="1:3" s="33" customFormat="1" x14ac:dyDescent="0.25">
      <c r="B200" s="32"/>
    </row>
    <row r="202" spans="1:3" x14ac:dyDescent="0.25">
      <c r="A202" t="s">
        <v>51</v>
      </c>
      <c r="B202" s="8" t="s">
        <v>353</v>
      </c>
      <c r="C202" t="str">
        <f>CONCATENATE("&lt;symptoms ",B202," /&gt;")</f>
        <v>&lt;symptoms fatigue D005221 inflamation D007249 anxiety D001007 depression D003863 /&gt;</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373A8-455D-406B-A696-9474DAF82A41}">
  <dimension ref="A1:C2559"/>
  <sheetViews>
    <sheetView topLeftCell="B1" workbookViewId="0">
      <selection activeCell="B382" sqref="B382"/>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354</v>
      </c>
      <c r="C2" t="str">
        <f>CONCATENATE("# What does the ",B2," gene do?")</f>
        <v># What does the SCN9A gene do?</v>
      </c>
    </row>
    <row r="3" spans="1:3" x14ac:dyDescent="0.25">
      <c r="A3" s="6"/>
    </row>
    <row r="4" spans="1:3" ht="17.25" x14ac:dyDescent="0.3">
      <c r="A4" s="6" t="s">
        <v>18</v>
      </c>
      <c r="B4" s="28" t="s">
        <v>711</v>
      </c>
      <c r="C4" t="str">
        <f>B4</f>
        <v xml:space="preserve">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v>
      </c>
    </row>
    <row r="5" spans="1:3" ht="17.25" x14ac:dyDescent="0.3">
      <c r="A5" s="6"/>
      <c r="B5" s="28"/>
    </row>
    <row r="6" spans="1:3" x14ac:dyDescent="0.25">
      <c r="A6" s="6" t="s">
        <v>19</v>
      </c>
      <c r="B6" s="27">
        <v>2</v>
      </c>
      <c r="C6" t="str">
        <f>CONCATENATE("This gene is located on chromosome ",B6,". The ",B7," it creates acts in your ",B8)</f>
        <v>This gene is located on chromosome 2. The protein it creates acts in your nervous system and brain.</v>
      </c>
    </row>
    <row r="7" spans="1:3" x14ac:dyDescent="0.25">
      <c r="A7" s="6" t="s">
        <v>20</v>
      </c>
      <c r="B7" s="27" t="s">
        <v>21</v>
      </c>
    </row>
    <row r="8" spans="1:3" x14ac:dyDescent="0.25">
      <c r="A8" s="6" t="s">
        <v>17</v>
      </c>
      <c r="B8" s="27" t="s">
        <v>540</v>
      </c>
    </row>
    <row r="9" spans="1:3" x14ac:dyDescent="0.25">
      <c r="A9" s="5" t="s">
        <v>22</v>
      </c>
      <c r="B9" s="27" t="s">
        <v>247</v>
      </c>
      <c r="C9" t="str">
        <f>CONCATENATE("&lt;TissueList ",B9," /&gt;")</f>
        <v>&lt;TissueList brain D001921 /&gt;</v>
      </c>
    </row>
    <row r="10" spans="1:3" s="33" customFormat="1" x14ac:dyDescent="0.25">
      <c r="A10" s="34"/>
      <c r="B10" s="32"/>
    </row>
    <row r="11" spans="1:3" x14ac:dyDescent="0.25">
      <c r="A11" s="6" t="s">
        <v>4</v>
      </c>
      <c r="B11" s="27" t="s">
        <v>354</v>
      </c>
      <c r="C11" t="str">
        <f>CONCATENATE("&lt;GeneAnalysis gene=",CHAR(34),B11,CHAR(34)," interval=",CHAR(34),B12,CHAR(34),"&gt; ")</f>
        <v xml:space="preserve">&lt;GeneAnalysis gene="SCN9A" interval="NC_000002.12:g.166195185_166375987"&gt; </v>
      </c>
    </row>
    <row r="12" spans="1:3" x14ac:dyDescent="0.25">
      <c r="A12" s="6" t="s">
        <v>23</v>
      </c>
      <c r="B12" s="27" t="s">
        <v>386</v>
      </c>
    </row>
    <row r="13" spans="1:3" x14ac:dyDescent="0.25">
      <c r="A13" s="6" t="s">
        <v>24</v>
      </c>
      <c r="B13" s="27" t="s">
        <v>380</v>
      </c>
      <c r="C13" t="str">
        <f>CONCATENATE("# What are some common mutations of ",B11,"?")</f>
        <v># What are some common mutations of SCN9A?</v>
      </c>
    </row>
    <row r="14" spans="1:3" x14ac:dyDescent="0.25">
      <c r="A14" s="6"/>
      <c r="C14" t="s">
        <v>13</v>
      </c>
    </row>
    <row r="15" spans="1:3" x14ac:dyDescent="0.25">
      <c r="C15" t="str">
        <f>CONCATENATE("There are ",B13," well-known variants in ",B11,": ",B22,", ",B28,", ",B34,", ",B40,", ",B46,", and ",B52,".")</f>
        <v>There are six well-known variants in SCN9A: [T166298928G](https://www.ncbi.nlm.nih.gov/projects/SNP/snp_ref.cgi?rs=6754031), [C984A (Tyr328Ter)](https://www.ncbi.nlm.nih.gov/clinvar/variation/6363/), [C829T (Arg277Ter)](https://www.ncbi.nlm.nih.gov/clinvar/variation/6362/), [C2986T (Arg996Cys)](https://www.ncbi.nlm.nih.gov/clinvar/variation/6356/), [G2691A (Trp897Ter)](https://www.ncbi.nlm.nih.gov/clinvar/variation/6355/), and [G1376C (Ser459Ter)](https://www.ncbi.nlm.nih.gov/clinvar/variation/6353/).</v>
      </c>
    </row>
    <row r="17" spans="1:3" x14ac:dyDescent="0.25">
      <c r="A17" s="6"/>
      <c r="C17" t="str">
        <f>CONCATENATE("&lt;# ",B19," #&gt;")</f>
        <v>&lt;# T166298928G #&gt;</v>
      </c>
    </row>
    <row r="18" spans="1:3" x14ac:dyDescent="0.25">
      <c r="A18" s="6" t="s">
        <v>25</v>
      </c>
      <c r="B18" s="1" t="s">
        <v>355</v>
      </c>
      <c r="C18" t="str">
        <f>CONCATENATE("  &lt;Variant hgvs=",CHAR(34),B18,CHAR(34)," name=",CHAR(34),B19,CHAR(34),"&gt; ")</f>
        <v xml:space="preserve">  &lt;Variant hgvs="NC_000002.12:g.166298928T&gt;G" name="T166298928G"&gt; </v>
      </c>
    </row>
    <row r="19" spans="1:3" x14ac:dyDescent="0.25">
      <c r="A19" s="5" t="s">
        <v>26</v>
      </c>
      <c r="B19" s="30" t="s">
        <v>357</v>
      </c>
    </row>
    <row r="20" spans="1:3" x14ac:dyDescent="0.25">
      <c r="A20" s="5" t="s">
        <v>27</v>
      </c>
      <c r="B20" s="27" t="s">
        <v>33</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SCN9A gene from thymine (T) to guanine (G) resulting in incorrect protein function. This substitution of a single nucleotide is known as a missense variant.</v>
      </c>
    </row>
    <row r="21" spans="1:3" x14ac:dyDescent="0.25">
      <c r="A21" s="5" t="s">
        <v>28</v>
      </c>
      <c r="B21" s="27" t="s">
        <v>34</v>
      </c>
      <c r="C21" t="s">
        <v>13</v>
      </c>
    </row>
    <row r="22" spans="1:3" x14ac:dyDescent="0.25">
      <c r="A22" s="5" t="s">
        <v>36</v>
      </c>
      <c r="B22" s="30" t="s">
        <v>356</v>
      </c>
      <c r="C22" t="str">
        <f>"  &lt;/Variant&gt;"</f>
        <v xml:space="preserve">  &lt;/Variant&gt;</v>
      </c>
    </row>
    <row r="23" spans="1:3" x14ac:dyDescent="0.25">
      <c r="C23" t="str">
        <f>CONCATENATE("&lt;# ",B25," #&gt;")</f>
        <v>&lt;# C984A #&gt;</v>
      </c>
    </row>
    <row r="24" spans="1:3" x14ac:dyDescent="0.25">
      <c r="A24" s="6" t="s">
        <v>25</v>
      </c>
      <c r="B24" s="1" t="s">
        <v>360</v>
      </c>
      <c r="C24" t="str">
        <f>CONCATENATE("  &lt;Variant hgvs=",CHAR(34),B24,CHAR(34)," name=",CHAR(34),B25,CHAR(34),"&gt; ")</f>
        <v xml:space="preserve">  &lt;Variant hgvs="NC_000002.12:g.166293354G&gt;T" name="C984A"&gt; </v>
      </c>
    </row>
    <row r="25" spans="1:3" x14ac:dyDescent="0.25">
      <c r="A25" s="5" t="s">
        <v>26</v>
      </c>
      <c r="B25" s="30" t="s">
        <v>366</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SCN9A gene from cytosine (C) to adenine (A) resulting in incorrect protein function. This substitution of a single nucleotide is known as a missense variant.</v>
      </c>
    </row>
    <row r="27" spans="1:3" x14ac:dyDescent="0.25">
      <c r="A27" s="5" t="s">
        <v>28</v>
      </c>
      <c r="B27" s="27" t="s">
        <v>61</v>
      </c>
    </row>
    <row r="28" spans="1:3" x14ac:dyDescent="0.25">
      <c r="A28" s="6" t="s">
        <v>36</v>
      </c>
      <c r="B28" s="30" t="s">
        <v>367</v>
      </c>
      <c r="C28" t="str">
        <f>"  &lt;/Variant&gt;"</f>
        <v xml:space="preserve">  &lt;/Variant&gt;</v>
      </c>
    </row>
    <row r="29" spans="1:3" x14ac:dyDescent="0.25">
      <c r="C29" t="str">
        <f>CONCATENATE("&lt;# ",B31," #&gt;")</f>
        <v>&lt;# C829T #&gt;</v>
      </c>
    </row>
    <row r="30" spans="1:3" x14ac:dyDescent="0.25">
      <c r="A30" s="6" t="s">
        <v>25</v>
      </c>
      <c r="B30" s="1" t="s">
        <v>363</v>
      </c>
      <c r="C30" t="str">
        <f>CONCATENATE("  &lt;Variant hgvs=",CHAR(34),B30,CHAR(34)," name=",CHAR(34),B31,CHAR(34),"&gt; ")</f>
        <v xml:space="preserve">  &lt;Variant hgvs="NC_000002.12:g.166303162G&gt;A" name="C829T"&gt; </v>
      </c>
    </row>
    <row r="31" spans="1:3" x14ac:dyDescent="0.25">
      <c r="A31" s="5" t="s">
        <v>26</v>
      </c>
      <c r="B31" s="1" t="s">
        <v>368</v>
      </c>
    </row>
    <row r="32" spans="1:3" x14ac:dyDescent="0.25">
      <c r="A32" s="5" t="s">
        <v>27</v>
      </c>
      <c r="B32" s="27" t="str">
        <f>"cytosine (C)"</f>
        <v>cytosine (C)</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cytosine (C) to thymine (T) resulting in incorrect six function. This substitution of a single nucleotide is known as a missense variant.</v>
      </c>
    </row>
    <row r="33" spans="1:3" x14ac:dyDescent="0.25">
      <c r="A33" s="5" t="s">
        <v>28</v>
      </c>
      <c r="B33" s="27" t="s">
        <v>33</v>
      </c>
    </row>
    <row r="34" spans="1:3" x14ac:dyDescent="0.25">
      <c r="A34" s="5" t="s">
        <v>36</v>
      </c>
      <c r="B34" s="1" t="s">
        <v>369</v>
      </c>
      <c r="C34" t="str">
        <f>"  &lt;/Variant&gt;"</f>
        <v xml:space="preserve">  &lt;/Variant&gt;</v>
      </c>
    </row>
    <row r="35" spans="1:3" x14ac:dyDescent="0.25">
      <c r="A35" s="5"/>
      <c r="C35" t="str">
        <f>CONCATENATE("&lt;# ",B37," #&gt;")</f>
        <v>&lt;# C2986T #&gt;</v>
      </c>
    </row>
    <row r="36" spans="1:3" x14ac:dyDescent="0.25">
      <c r="A36" s="6" t="s">
        <v>25</v>
      </c>
      <c r="B36" s="1" t="s">
        <v>371</v>
      </c>
      <c r="C36" t="str">
        <f>CONCATENATE("  &lt;Variant hgvs=",CHAR(34),B36,CHAR(34)," name=",CHAR(34),B37,CHAR(34),"&gt; ")</f>
        <v xml:space="preserve">  &lt;Variant hgvs="NC_000002.12:g.166272731G&gt;A" name="C2986T"&gt; </v>
      </c>
    </row>
    <row r="37" spans="1:3" x14ac:dyDescent="0.25">
      <c r="A37" s="5" t="s">
        <v>26</v>
      </c>
      <c r="B37" s="30" t="s">
        <v>370</v>
      </c>
    </row>
    <row r="38" spans="1:3" x14ac:dyDescent="0.25">
      <c r="A38" s="5" t="s">
        <v>27</v>
      </c>
      <c r="B38" s="27" t="str">
        <f>"cytosine (C)"</f>
        <v>cytosine (C)</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SCN9A gene from cytosine (C) to thymine (T) resulting in incorrect protein function. This substitution of a single nucleotide is known as a missense variant.</v>
      </c>
    </row>
    <row r="39" spans="1:3" x14ac:dyDescent="0.25">
      <c r="A39" s="5" t="s">
        <v>28</v>
      </c>
      <c r="B39" s="27" t="s">
        <v>33</v>
      </c>
    </row>
    <row r="40" spans="1:3" x14ac:dyDescent="0.25">
      <c r="A40" s="5" t="s">
        <v>36</v>
      </c>
      <c r="B40" s="30" t="s">
        <v>374</v>
      </c>
      <c r="C40" t="str">
        <f>"  &lt;/Variant&gt;"</f>
        <v xml:space="preserve">  &lt;/Variant&gt;</v>
      </c>
    </row>
    <row r="41" spans="1:3" x14ac:dyDescent="0.25">
      <c r="A41" s="6"/>
      <c r="C41" t="str">
        <f>CONCATENATE("&lt;# ",B43," #&gt;")</f>
        <v>&lt;# G2691A #&gt;</v>
      </c>
    </row>
    <row r="42" spans="1:3" x14ac:dyDescent="0.25">
      <c r="A42" s="6" t="s">
        <v>25</v>
      </c>
      <c r="B42" s="35" t="s">
        <v>377</v>
      </c>
      <c r="C42" t="str">
        <f>CONCATENATE("  &lt;Variant hgvs=",CHAR(34),B42,CHAR(34)," name=",CHAR(34),B43,CHAR(34),"&gt; ")</f>
        <v xml:space="preserve">  &lt;Variant hgvs="NC_000002.12:g.166277133C&gt;T" name="G2691A"&gt; </v>
      </c>
    </row>
    <row r="43" spans="1:3" x14ac:dyDescent="0.25">
      <c r="A43" s="5" t="s">
        <v>26</v>
      </c>
      <c r="B43" s="27" t="s">
        <v>376</v>
      </c>
    </row>
    <row r="44" spans="1:3" x14ac:dyDescent="0.25">
      <c r="A44" s="5" t="s">
        <v>27</v>
      </c>
      <c r="B44" s="27" t="s">
        <v>34</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SCN9A gene from guanine (G) to adenine (A) resulting in incorrect protein function. This substitution of a single nucleotide is known as a missense variant.</v>
      </c>
    </row>
    <row r="45" spans="1:3" x14ac:dyDescent="0.25">
      <c r="A45" s="5" t="s">
        <v>28</v>
      </c>
      <c r="B45" s="27" t="s">
        <v>61</v>
      </c>
    </row>
    <row r="46" spans="1:3" x14ac:dyDescent="0.25">
      <c r="A46" s="5" t="s">
        <v>36</v>
      </c>
      <c r="B46" s="27" t="s">
        <v>375</v>
      </c>
      <c r="C46" t="str">
        <f>"  &lt;/Variant&gt;"</f>
        <v xml:space="preserve">  &lt;/Variant&gt;</v>
      </c>
    </row>
    <row r="47" spans="1:3" x14ac:dyDescent="0.25">
      <c r="A47" s="5"/>
      <c r="C47" t="str">
        <f>CONCATENATE("&lt;# ",B49," #&gt;")</f>
        <v>&lt;# G1376C #&gt;</v>
      </c>
    </row>
    <row r="48" spans="1:3" x14ac:dyDescent="0.25">
      <c r="A48" s="6" t="s">
        <v>25</v>
      </c>
      <c r="B48" s="1" t="s">
        <v>381</v>
      </c>
      <c r="C48" t="str">
        <f>CONCATENATE("  &lt;Variant hgvs=",CHAR(34),B48,CHAR(34)," name=",CHAR(34),B49,CHAR(34),"&gt; ")</f>
        <v xml:space="preserve">  &lt;Variant hgvs="NC_000002.12:g.166286562G&gt;C" name="G1376C"&gt; </v>
      </c>
    </row>
    <row r="49" spans="1:3" x14ac:dyDescent="0.25">
      <c r="A49" s="5" t="s">
        <v>26</v>
      </c>
      <c r="B49" s="30" t="s">
        <v>384</v>
      </c>
    </row>
    <row r="50" spans="1:3" x14ac:dyDescent="0.25">
      <c r="A50" s="5" t="s">
        <v>27</v>
      </c>
      <c r="B50" s="27" t="str">
        <f>"cytosine (C)"</f>
        <v>cytosine (C)</v>
      </c>
      <c r="C50" t="str">
        <f>CONCATENATE("    This variant is a change at a specific point in the ",B11," gene from ",B50," to ",B51," resulting in incorrect ",B7," function. This substitution of a single nucleotide is known as a missense variant.")</f>
        <v xml:space="preserve">    This variant is a change at a specific point in the SCN9A gene from cytosine (C) to guanine (G) resulting in incorrect protein function. This substitution of a single nucleotide is known as a missense variant.</v>
      </c>
    </row>
    <row r="51" spans="1:3" x14ac:dyDescent="0.25">
      <c r="A51" s="5" t="s">
        <v>28</v>
      </c>
      <c r="B51" s="27" t="s">
        <v>34</v>
      </c>
    </row>
    <row r="52" spans="1:3" x14ac:dyDescent="0.25">
      <c r="A52" s="5" t="s">
        <v>36</v>
      </c>
      <c r="B52" s="30" t="s">
        <v>385</v>
      </c>
      <c r="C52" t="str">
        <f>"  &lt;/Variant&gt;"</f>
        <v xml:space="preserve">  &lt;/Variant&gt;</v>
      </c>
    </row>
    <row r="53" spans="1:3" s="33" customFormat="1" x14ac:dyDescent="0.25">
      <c r="A53" s="31"/>
      <c r="B53" s="32"/>
    </row>
    <row r="54" spans="1:3" s="33" customFormat="1" x14ac:dyDescent="0.25">
      <c r="A54" s="31"/>
      <c r="B54" s="32"/>
      <c r="C54" t="str">
        <f>C17</f>
        <v>&lt;# T166298928G #&gt;</v>
      </c>
    </row>
    <row r="55" spans="1:3" x14ac:dyDescent="0.25">
      <c r="A55" s="5" t="s">
        <v>35</v>
      </c>
      <c r="B55" s="1" t="s">
        <v>123</v>
      </c>
      <c r="C55" t="str">
        <f>CONCATENATE("  &lt;Genotype hgvs=",CHAR(34),B55,B56,";",B57,CHAR(34)," name=",CHAR(34),B19,CHAR(34),"&gt; ")</f>
        <v xml:space="preserve">  &lt;Genotype hgvs="NC_000002.12:g.[166298928T&gt;G];[166298928=]" name="T166298928G"&gt; </v>
      </c>
    </row>
    <row r="56" spans="1:3" x14ac:dyDescent="0.25">
      <c r="A56" s="5" t="s">
        <v>36</v>
      </c>
      <c r="B56" s="27" t="s">
        <v>358</v>
      </c>
    </row>
    <row r="57" spans="1:3" x14ac:dyDescent="0.25">
      <c r="A57" s="5" t="s">
        <v>27</v>
      </c>
      <c r="B57" s="27" t="s">
        <v>359</v>
      </c>
      <c r="C57" t="s">
        <v>667</v>
      </c>
    </row>
    <row r="58" spans="1:3" x14ac:dyDescent="0.25">
      <c r="A58" s="5" t="s">
        <v>40</v>
      </c>
      <c r="B58" s="27" t="str">
        <f>CONCATENATE("People with this variant have one copy of the ",B22)</f>
        <v>People with this variant have one copy of the [T166298928G](https://www.ncbi.nlm.nih.gov/projects/SNP/snp_ref.cgi?rs=6754031)</v>
      </c>
      <c r="C58" t="s">
        <v>13</v>
      </c>
    </row>
    <row r="59" spans="1:3" x14ac:dyDescent="0.25">
      <c r="A59" s="6" t="s">
        <v>41</v>
      </c>
      <c r="B59" s="27" t="s">
        <v>147</v>
      </c>
      <c r="C59" t="str">
        <f>CONCATENATE("    ",B58)</f>
        <v xml:space="preserve">    People with this variant have one copy of the [T166298928G](https://www.ncbi.nlm.nih.gov/projects/SNP/snp_ref.cgi?rs=6754031)</v>
      </c>
    </row>
    <row r="60" spans="1:3" x14ac:dyDescent="0.25">
      <c r="A60" s="6" t="s">
        <v>42</v>
      </c>
      <c r="B60" s="27">
        <v>45.8</v>
      </c>
    </row>
    <row r="61" spans="1:3" x14ac:dyDescent="0.25">
      <c r="A61" s="5"/>
      <c r="C61" t="s">
        <v>668</v>
      </c>
    </row>
    <row r="62" spans="1:3" x14ac:dyDescent="0.25">
      <c r="A62" s="6"/>
    </row>
    <row r="63" spans="1:3" x14ac:dyDescent="0.25">
      <c r="A63" s="6"/>
      <c r="C63" t="str">
        <f>CONCATENATE("    ",B59)</f>
        <v xml:space="preserve">    This variant is not associated with increased risk.</v>
      </c>
    </row>
    <row r="64" spans="1:3" x14ac:dyDescent="0.25">
      <c r="A64" s="6"/>
    </row>
    <row r="65" spans="1:3" x14ac:dyDescent="0.25">
      <c r="A65" s="6"/>
      <c r="C65" t="s">
        <v>669</v>
      </c>
    </row>
    <row r="66" spans="1:3" x14ac:dyDescent="0.25">
      <c r="A66" s="5"/>
    </row>
    <row r="67" spans="1:3" x14ac:dyDescent="0.25">
      <c r="A67" s="5"/>
      <c r="C67" t="str">
        <f>CONCATENATE( "    &lt;piechart percentage=",B60," /&gt;")</f>
        <v xml:space="preserve">    &lt;piechart percentage=45.8 /&gt;</v>
      </c>
    </row>
    <row r="68" spans="1:3" x14ac:dyDescent="0.25">
      <c r="A68" s="5"/>
      <c r="C68" t="str">
        <f>"  &lt;/Genotype&gt;"</f>
        <v xml:space="preserve">  &lt;/Genotype&gt;</v>
      </c>
    </row>
    <row r="69" spans="1:3" x14ac:dyDescent="0.25">
      <c r="A69" s="5" t="s">
        <v>43</v>
      </c>
      <c r="B69" s="27" t="str">
        <f>CONCATENATE("People with this variant have two copies of the ",B22," variant. This substitution of a single nucleotide is known as a missense mutation.")</f>
        <v>People with this variant have two copies of the [T166298928G](https://www.ncbi.nlm.nih.gov/projects/SNP/snp_ref.cgi?rs=6754031) variant. This substitution of a single nucleotide is known as a missense mutation.</v>
      </c>
      <c r="C69" t="str">
        <f>CONCATENATE("  &lt;Genotype hgvs=",CHAR(34),B55,B56,";",B56,CHAR(34)," name=",CHAR(34),B19,CHAR(34),"&gt; ")</f>
        <v xml:space="preserve">  &lt;Genotype hgvs="NC_000002.12:g.[166298928T&gt;G];[166298928T&gt;G]" name="T166298928G"&gt; </v>
      </c>
    </row>
    <row r="70" spans="1:3" x14ac:dyDescent="0.25">
      <c r="A70" s="6" t="s">
        <v>44</v>
      </c>
      <c r="B70" s="27" t="s">
        <v>191</v>
      </c>
      <c r="C70" t="s">
        <v>13</v>
      </c>
    </row>
    <row r="71" spans="1:3" x14ac:dyDescent="0.25">
      <c r="A71" s="6" t="s">
        <v>42</v>
      </c>
      <c r="B71" s="27">
        <v>24.1</v>
      </c>
      <c r="C71" t="s">
        <v>667</v>
      </c>
    </row>
    <row r="72" spans="1:3" x14ac:dyDescent="0.25">
      <c r="A72" s="6"/>
    </row>
    <row r="73" spans="1:3" x14ac:dyDescent="0.25">
      <c r="A73" s="5"/>
      <c r="C73" t="str">
        <f>CONCATENATE("    ",B69)</f>
        <v xml:space="preserve">    People with this variant have two copies of the [T166298928G](https://www.ncbi.nlm.nih.gov/projects/SNP/snp_ref.cgi?rs=6754031) variant. This substitution of a single nucleotide is known as a missense mutation.</v>
      </c>
    </row>
    <row r="74" spans="1:3" x14ac:dyDescent="0.25">
      <c r="A74" s="6"/>
    </row>
    <row r="75" spans="1:3" x14ac:dyDescent="0.25">
      <c r="A75" s="6"/>
      <c r="C75" t="s">
        <v>668</v>
      </c>
    </row>
    <row r="76" spans="1:3" x14ac:dyDescent="0.25">
      <c r="A76" s="6"/>
    </row>
    <row r="77" spans="1:3" x14ac:dyDescent="0.25">
      <c r="A77" s="6"/>
      <c r="C77" t="str">
        <f>CONCATENATE("    ",B70)</f>
        <v xml:space="preserve">    You are in the Moderate Loss of Function category. See below for more information.</v>
      </c>
    </row>
    <row r="78" spans="1:3" x14ac:dyDescent="0.25">
      <c r="A78" s="6"/>
    </row>
    <row r="79" spans="1:3" x14ac:dyDescent="0.25">
      <c r="A79" s="5"/>
      <c r="C79" t="s">
        <v>669</v>
      </c>
    </row>
    <row r="80" spans="1:3" x14ac:dyDescent="0.25">
      <c r="A80" s="5"/>
    </row>
    <row r="81" spans="1:3" x14ac:dyDescent="0.25">
      <c r="A81" s="5"/>
      <c r="C81" t="str">
        <f>CONCATENATE( "    &lt;piechart percentage=",B71," /&gt;")</f>
        <v xml:space="preserve">    &lt;piechart percentage=24.1 /&gt;</v>
      </c>
    </row>
    <row r="82" spans="1:3" x14ac:dyDescent="0.25">
      <c r="A82" s="5"/>
      <c r="C82" t="str">
        <f>"  &lt;/Genotype&gt;"</f>
        <v xml:space="preserve">  &lt;/Genotype&gt;</v>
      </c>
    </row>
    <row r="83" spans="1:3" x14ac:dyDescent="0.25">
      <c r="A83" s="5" t="s">
        <v>45</v>
      </c>
      <c r="B83" s="27" t="str">
        <f>CONCATENATE("Your ",B11," gene has no variants. A normal gene is referred to as a ",CHAR(34),"wild-type",CHAR(34)," gene.")</f>
        <v>Your SCN9A gene has no variants. A normal gene is referred to as a "wild-type" gene.</v>
      </c>
      <c r="C83" t="str">
        <f>CONCATENATE("  &lt;Genotype hgvs=",CHAR(34),B55,B57,";",B57,CHAR(34)," name=",CHAR(34),B19,CHAR(34),"&gt; ")</f>
        <v xml:space="preserve">  &lt;Genotype hgvs="NC_000002.12:g.[166298928=];[166298928=]" name="T166298928G"&gt; </v>
      </c>
    </row>
    <row r="84" spans="1:3" x14ac:dyDescent="0.25">
      <c r="A84" s="6" t="s">
        <v>46</v>
      </c>
      <c r="B84" s="27" t="s">
        <v>147</v>
      </c>
      <c r="C84" t="s">
        <v>13</v>
      </c>
    </row>
    <row r="85" spans="1:3" x14ac:dyDescent="0.25">
      <c r="A85" s="6" t="s">
        <v>42</v>
      </c>
      <c r="B85" s="27">
        <v>30.2</v>
      </c>
      <c r="C85" t="s">
        <v>667</v>
      </c>
    </row>
    <row r="86" spans="1:3" x14ac:dyDescent="0.25">
      <c r="A86" s="5"/>
    </row>
    <row r="87" spans="1:3" x14ac:dyDescent="0.25">
      <c r="A87" s="6"/>
      <c r="C87" t="str">
        <f>CONCATENATE("    ",B83)</f>
        <v xml:space="preserve">    Your SCN9A gene has no variants. A normal gene is referred to as a "wild-type" gene.</v>
      </c>
    </row>
    <row r="88" spans="1:3" x14ac:dyDescent="0.25">
      <c r="A88" s="6"/>
    </row>
    <row r="89" spans="1:3" x14ac:dyDescent="0.25">
      <c r="A89" s="6"/>
      <c r="C89" t="s">
        <v>668</v>
      </c>
    </row>
    <row r="90" spans="1:3" x14ac:dyDescent="0.25">
      <c r="A90" s="6"/>
    </row>
    <row r="91" spans="1:3" x14ac:dyDescent="0.25">
      <c r="A91" s="6"/>
      <c r="C91" t="str">
        <f>CONCATENATE("    ",B84)</f>
        <v xml:space="preserve">    This variant is not associated with increased risk.</v>
      </c>
    </row>
    <row r="92" spans="1:3" x14ac:dyDescent="0.25">
      <c r="A92" s="5"/>
    </row>
    <row r="93" spans="1:3" x14ac:dyDescent="0.25">
      <c r="A93" s="5"/>
      <c r="C93" t="s">
        <v>669</v>
      </c>
    </row>
    <row r="94" spans="1:3" x14ac:dyDescent="0.25">
      <c r="A94" s="5"/>
    </row>
    <row r="95" spans="1:3" x14ac:dyDescent="0.25">
      <c r="A95" s="5"/>
      <c r="C95" t="str">
        <f>CONCATENATE( "    &lt;piechart percentage=",B85," /&gt;")</f>
        <v xml:space="preserve">    &lt;piechart percentage=30.2 /&gt;</v>
      </c>
    </row>
    <row r="96" spans="1:3" x14ac:dyDescent="0.25">
      <c r="A96" s="5"/>
      <c r="C96" t="str">
        <f>"  &lt;/Genotype&gt;"</f>
        <v xml:space="preserve">  &lt;/Genotype&gt;</v>
      </c>
    </row>
    <row r="97" spans="1:3" x14ac:dyDescent="0.25">
      <c r="A97" s="5"/>
      <c r="C97" t="str">
        <f>C23</f>
        <v>&lt;# C984A #&gt;</v>
      </c>
    </row>
    <row r="98" spans="1:3" x14ac:dyDescent="0.25">
      <c r="A98" s="5" t="s">
        <v>35</v>
      </c>
      <c r="B98" s="1" t="s">
        <v>123</v>
      </c>
      <c r="C98" t="str">
        <f>CONCATENATE("  &lt;Genotype hgvs=",CHAR(34),B55,B56,";",B57,CHAR(34)," name=",CHAR(34),B25,CHAR(34),"&gt; ")</f>
        <v xml:space="preserve">  &lt;Genotype hgvs="NC_000002.12:g.[166298928T&gt;G];[166298928=]" name="C984A"&gt; </v>
      </c>
    </row>
    <row r="99" spans="1:3" x14ac:dyDescent="0.25">
      <c r="A99" s="5" t="s">
        <v>36</v>
      </c>
      <c r="B99" s="27" t="s">
        <v>361</v>
      </c>
    </row>
    <row r="100" spans="1:3" x14ac:dyDescent="0.25">
      <c r="A100" s="5" t="s">
        <v>27</v>
      </c>
      <c r="B100" s="27" t="s">
        <v>362</v>
      </c>
      <c r="C100" t="s">
        <v>667</v>
      </c>
    </row>
    <row r="101" spans="1:3" x14ac:dyDescent="0.25">
      <c r="A101" s="5" t="s">
        <v>40</v>
      </c>
      <c r="B101" s="27" t="str">
        <f>CONCATENATE("People with this variant have one copy of the ",B28," variant. This substitution of a single nucleotide is known as a missense mutation.")</f>
        <v>People with this variant have one copy of the [C984A (Tyr328Ter)](https://www.ncbi.nlm.nih.gov/clinvar/variation/6363/) variant. This substitution of a single nucleotide is known as a missense mutation.</v>
      </c>
      <c r="C101" t="s">
        <v>13</v>
      </c>
    </row>
    <row r="102" spans="1:3" x14ac:dyDescent="0.25">
      <c r="A102" s="6" t="s">
        <v>41</v>
      </c>
      <c r="B102" s="27" t="s">
        <v>217</v>
      </c>
      <c r="C102" t="str">
        <f>CONCATENATE("    ",B101)</f>
        <v xml:space="preserve">    People with this variant have one copy of the [C984A (Tyr328Ter)](https://www.ncbi.nlm.nih.gov/clinvar/variation/6363/) variant. This substitution of a single nucleotide is known as a missense mutation.</v>
      </c>
    </row>
    <row r="103" spans="1:3" x14ac:dyDescent="0.25">
      <c r="A103" s="6" t="s">
        <v>42</v>
      </c>
      <c r="B103" s="27">
        <v>0.01</v>
      </c>
    </row>
    <row r="104" spans="1:3" x14ac:dyDescent="0.25">
      <c r="A104" s="5"/>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 spans="1:3" x14ac:dyDescent="0.25">
      <c r="A105" s="6"/>
    </row>
    <row r="106" spans="1:3" x14ac:dyDescent="0.25">
      <c r="A106" s="6"/>
      <c r="C106" t="str">
        <f>CONCATENATE("    ",B102)</f>
        <v xml:space="preserve">    Your variant is not associated with any loss of function.</v>
      </c>
    </row>
    <row r="107" spans="1:3" x14ac:dyDescent="0.25">
      <c r="A107" s="6"/>
    </row>
    <row r="108" spans="1:3" x14ac:dyDescent="0.25">
      <c r="A108" s="6"/>
      <c r="C108" t="s">
        <v>669</v>
      </c>
    </row>
    <row r="109" spans="1:3" x14ac:dyDescent="0.25">
      <c r="A109" s="5"/>
    </row>
    <row r="110" spans="1:3" x14ac:dyDescent="0.25">
      <c r="A110" s="5"/>
      <c r="C110" t="str">
        <f>CONCATENATE( "    &lt;piechart percentage=",B103," /&gt;")</f>
        <v xml:space="preserve">    &lt;piechart percentage=0.01 /&gt;</v>
      </c>
    </row>
    <row r="111" spans="1:3" x14ac:dyDescent="0.25">
      <c r="A111" s="5"/>
      <c r="C111" t="str">
        <f>"  &lt;/Genotype&gt;"</f>
        <v xml:space="preserve">  &lt;/Genotype&gt;</v>
      </c>
    </row>
    <row r="112" spans="1:3" x14ac:dyDescent="0.25">
      <c r="A112" s="5" t="s">
        <v>43</v>
      </c>
      <c r="B112" s="27" t="str">
        <f>CONCATENATE("People with this variant have two copies of the ",B28," variant. This substitution of a single nucleotide is known as a missense mutation.")</f>
        <v>People with this variant have two copies of the [C984A (Tyr328Ter)](https://www.ncbi.nlm.nih.gov/clinvar/variation/6363/) variant. This substitution of a single nucleotide is known as a missense mutation.</v>
      </c>
      <c r="C112" t="str">
        <f>CONCATENATE("  &lt;Genotype hgvs=",CHAR(34),B98,B99,";",B99,CHAR(34)," name=",CHAR(34),B25,CHAR(34),"&gt; ")</f>
        <v xml:space="preserve">  &lt;Genotype hgvs="NC_000002.12:g.[166293354G&gt;T];[166293354G&gt;T]" name="C984A"&gt; </v>
      </c>
    </row>
    <row r="113" spans="1:3" x14ac:dyDescent="0.25">
      <c r="A113" s="6" t="s">
        <v>44</v>
      </c>
      <c r="B113" s="27" t="s">
        <v>517</v>
      </c>
      <c r="C113" t="s">
        <v>13</v>
      </c>
    </row>
    <row r="114" spans="1:3" x14ac:dyDescent="0.25">
      <c r="A114" s="6" t="s">
        <v>42</v>
      </c>
      <c r="B114" s="27">
        <v>0.01</v>
      </c>
      <c r="C114" t="s">
        <v>667</v>
      </c>
    </row>
    <row r="115" spans="1:3" x14ac:dyDescent="0.25">
      <c r="A115" s="6"/>
    </row>
    <row r="116" spans="1:3" x14ac:dyDescent="0.25">
      <c r="A116" s="5"/>
      <c r="C116" t="str">
        <f>CONCATENATE("    ",B112)</f>
        <v xml:space="preserve">    People with this variant have two copies of the [C984A (Tyr328Ter)](https://www.ncbi.nlm.nih.gov/clinvar/variation/6363/) variant. This substitution of a single nucleotide is known as a missense mutation.</v>
      </c>
    </row>
    <row r="117" spans="1:3" x14ac:dyDescent="0.25">
      <c r="A117" s="6"/>
    </row>
    <row r="118" spans="1:3" x14ac:dyDescent="0.25">
      <c r="A118" s="6"/>
      <c r="C118" t="s">
        <v>668</v>
      </c>
    </row>
    <row r="119" spans="1:3" x14ac:dyDescent="0.25">
      <c r="A119" s="6"/>
    </row>
    <row r="120" spans="1:3" x14ac:dyDescent="0.25">
      <c r="A120" s="6"/>
      <c r="C120" t="str">
        <f>CONCATENATE("    ",B113)</f>
        <v xml:space="preserve">    You are in the Severe Risk category. See below for more information.</v>
      </c>
    </row>
    <row r="121" spans="1:3" x14ac:dyDescent="0.25">
      <c r="A121" s="6"/>
    </row>
    <row r="122" spans="1:3" x14ac:dyDescent="0.25">
      <c r="A122" s="5"/>
      <c r="C122" t="s">
        <v>669</v>
      </c>
    </row>
    <row r="123" spans="1:3" x14ac:dyDescent="0.25">
      <c r="A123" s="5"/>
    </row>
    <row r="124" spans="1:3" x14ac:dyDescent="0.25">
      <c r="A124" s="5"/>
      <c r="C124" t="str">
        <f>CONCATENATE( "    &lt;piechart percentage=",B114," /&gt;")</f>
        <v xml:space="preserve">    &lt;piechart percentage=0.01 /&gt;</v>
      </c>
    </row>
    <row r="125" spans="1:3" x14ac:dyDescent="0.25">
      <c r="A125" s="5"/>
      <c r="C125" t="str">
        <f>"  &lt;/Genotype&gt;"</f>
        <v xml:space="preserve">  &lt;/Genotype&gt;</v>
      </c>
    </row>
    <row r="126" spans="1:3" x14ac:dyDescent="0.25">
      <c r="A126" s="5" t="s">
        <v>45</v>
      </c>
      <c r="B126" s="27" t="str">
        <f>CONCATENATE("Your ",B11," gene has no variants. A normal gene is referred to as a ",CHAR(34),"wild-type",CHAR(34)," gene.")</f>
        <v>Your SCN9A gene has no variants. A normal gene is referred to as a "wild-type" gene.</v>
      </c>
      <c r="C126" t="str">
        <f>CONCATENATE("  &lt;Genotype hgvs=",CHAR(34),B98,B100,";",B100,CHAR(34)," name=",CHAR(34),B25,CHAR(34),"&gt; ")</f>
        <v xml:space="preserve">  &lt;Genotype hgvs="NC_000002.12:g.[166293354=];[166293354=]" name="C984A"&gt; </v>
      </c>
    </row>
    <row r="127" spans="1:3" x14ac:dyDescent="0.25">
      <c r="A127" s="6" t="s">
        <v>46</v>
      </c>
      <c r="B127" s="27" t="s">
        <v>217</v>
      </c>
      <c r="C127" t="s">
        <v>13</v>
      </c>
    </row>
    <row r="128" spans="1:3" x14ac:dyDescent="0.25">
      <c r="A128" s="6" t="s">
        <v>42</v>
      </c>
      <c r="B128" s="27">
        <v>99.98</v>
      </c>
      <c r="C128" t="s">
        <v>667</v>
      </c>
    </row>
    <row r="129" spans="1:3" x14ac:dyDescent="0.25">
      <c r="A129" s="5"/>
    </row>
    <row r="130" spans="1:3" x14ac:dyDescent="0.25">
      <c r="A130" s="6"/>
      <c r="C130" t="str">
        <f>CONCATENATE("    ",B126)</f>
        <v xml:space="preserve">    Your SCN9A gene has no variants. A normal gene is referred to as a "wild-type" gene.</v>
      </c>
    </row>
    <row r="131" spans="1:3" x14ac:dyDescent="0.25">
      <c r="A131" s="6"/>
    </row>
    <row r="132" spans="1:3" x14ac:dyDescent="0.25">
      <c r="A132" s="6"/>
      <c r="C132" t="s">
        <v>668</v>
      </c>
    </row>
    <row r="133" spans="1:3" x14ac:dyDescent="0.25">
      <c r="A133" s="6"/>
    </row>
    <row r="134" spans="1:3" x14ac:dyDescent="0.25">
      <c r="A134" s="6"/>
      <c r="C134" t="str">
        <f>CONCATENATE("    ",B127)</f>
        <v xml:space="preserve">    Your variant is not associated with any loss of function.</v>
      </c>
    </row>
    <row r="135" spans="1:3" x14ac:dyDescent="0.25">
      <c r="A135" s="5"/>
    </row>
    <row r="136" spans="1:3" x14ac:dyDescent="0.25">
      <c r="A136" s="5"/>
      <c r="C136" t="s">
        <v>669</v>
      </c>
    </row>
    <row r="137" spans="1:3" x14ac:dyDescent="0.25">
      <c r="A137" s="5"/>
    </row>
    <row r="138" spans="1:3" x14ac:dyDescent="0.25">
      <c r="A138" s="5"/>
      <c r="C138" t="str">
        <f>CONCATENATE( "    &lt;piechart percentage=",B128," /&gt;")</f>
        <v xml:space="preserve">    &lt;piechart percentage=99.98 /&gt;</v>
      </c>
    </row>
    <row r="139" spans="1:3" x14ac:dyDescent="0.25">
      <c r="A139" s="5"/>
      <c r="C139" t="str">
        <f>"  &lt;/Genotype&gt;"</f>
        <v xml:space="preserve">  &lt;/Genotype&gt;</v>
      </c>
    </row>
    <row r="140" spans="1:3" x14ac:dyDescent="0.25">
      <c r="A140" s="5"/>
      <c r="C140" t="str">
        <f>C29</f>
        <v>&lt;# C829T #&gt;</v>
      </c>
    </row>
    <row r="141" spans="1:3" x14ac:dyDescent="0.25">
      <c r="A141" s="5" t="s">
        <v>35</v>
      </c>
      <c r="B141" s="1" t="s">
        <v>123</v>
      </c>
      <c r="C141" t="str">
        <f>CONCATENATE("  &lt;Genotype hgvs=",CHAR(34),B141,B142,";",B143,CHAR(34)," name=",CHAR(34),B31,CHAR(34),"&gt; ")</f>
        <v xml:space="preserve">  &lt;Genotype hgvs="NC_000002.12:g.[166303162G&gt;A];[166303162=]" name="C829T"&gt; </v>
      </c>
    </row>
    <row r="142" spans="1:3" x14ac:dyDescent="0.25">
      <c r="A142" s="5" t="s">
        <v>36</v>
      </c>
      <c r="B142" s="27" t="s">
        <v>364</v>
      </c>
    </row>
    <row r="143" spans="1:3" x14ac:dyDescent="0.25">
      <c r="A143" s="5" t="s">
        <v>27</v>
      </c>
      <c r="B143" s="27" t="s">
        <v>365</v>
      </c>
      <c r="C143" t="s">
        <v>667</v>
      </c>
    </row>
    <row r="144" spans="1:3" x14ac:dyDescent="0.25">
      <c r="A144" s="5" t="s">
        <v>40</v>
      </c>
      <c r="B144" s="27" t="str">
        <f>CONCATENATE("People with this variant have one copy of the ",B31," variant. This substitution of a single nucleotide is known as a missense mutation.")</f>
        <v>People with this variant have one copy of the C829T variant. This substitution of a single nucleotide is known as a missense mutation.</v>
      </c>
      <c r="C144" t="s">
        <v>13</v>
      </c>
    </row>
    <row r="145" spans="1:3" x14ac:dyDescent="0.25">
      <c r="A145" s="6" t="s">
        <v>41</v>
      </c>
      <c r="B145" s="27" t="s">
        <v>217</v>
      </c>
      <c r="C145" t="str">
        <f>CONCATENATE("    ",B144)</f>
        <v xml:space="preserve">    People with this variant have one copy of the C829T variant. This substitution of a single nucleotide is known as a missense mutation.</v>
      </c>
    </row>
    <row r="146" spans="1:3" x14ac:dyDescent="0.25">
      <c r="A146" s="6" t="s">
        <v>42</v>
      </c>
      <c r="B146" s="27">
        <v>0.01</v>
      </c>
    </row>
    <row r="147" spans="1:3" x14ac:dyDescent="0.25">
      <c r="A147" s="5"/>
      <c r="C147" t="s">
        <v>668</v>
      </c>
    </row>
    <row r="148" spans="1:3" x14ac:dyDescent="0.25">
      <c r="A148" s="6"/>
    </row>
    <row r="149" spans="1:3" x14ac:dyDescent="0.25">
      <c r="A149" s="6"/>
      <c r="C149" t="str">
        <f>CONCATENATE("    ",B145)</f>
        <v xml:space="preserve">    Your variant is not associated with any loss of function.</v>
      </c>
    </row>
    <row r="150" spans="1:3" x14ac:dyDescent="0.25">
      <c r="A150" s="6"/>
    </row>
    <row r="151" spans="1:3" x14ac:dyDescent="0.25">
      <c r="A151" s="6"/>
      <c r="C151" t="s">
        <v>669</v>
      </c>
    </row>
    <row r="152" spans="1:3" x14ac:dyDescent="0.25">
      <c r="A152" s="5"/>
    </row>
    <row r="153" spans="1:3" x14ac:dyDescent="0.25">
      <c r="A153" s="5"/>
      <c r="C153" t="str">
        <f>CONCATENATE( "    &lt;piechart percentage=",B146," /&gt;")</f>
        <v xml:space="preserve">    &lt;piechart percentage=0.01 /&gt;</v>
      </c>
    </row>
    <row r="154" spans="1:3" x14ac:dyDescent="0.25">
      <c r="A154" s="5"/>
      <c r="C154" t="str">
        <f>"  &lt;/Genotype&gt;"</f>
        <v xml:space="preserve">  &lt;/Genotype&gt;</v>
      </c>
    </row>
    <row r="155" spans="1:3" x14ac:dyDescent="0.25">
      <c r="A155" s="5" t="s">
        <v>43</v>
      </c>
      <c r="B155" s="27" t="str">
        <f>CONCATENATE("People with this variant have two copies of the ",B31," variant. This substitution of a single nucleotide is known as a missense mutation.")</f>
        <v>People with this variant have two copies of the C829T variant. This substitution of a single nucleotide is known as a missense mutation.</v>
      </c>
      <c r="C155" t="str">
        <f>CONCATENATE("  &lt;Genotype hgvs=",CHAR(34),B141,B142,";",B142,CHAR(34)," name=",CHAR(34),B31,CHAR(34),"&gt; ")</f>
        <v xml:space="preserve">  &lt;Genotype hgvs="NC_000002.12:g.[166303162G&gt;A];[166303162G&gt;A]" name="C829T"&gt; </v>
      </c>
    </row>
    <row r="156" spans="1:3" x14ac:dyDescent="0.25">
      <c r="A156" s="6" t="s">
        <v>44</v>
      </c>
      <c r="B156" s="27" t="s">
        <v>517</v>
      </c>
      <c r="C156" t="s">
        <v>13</v>
      </c>
    </row>
    <row r="157" spans="1:3" x14ac:dyDescent="0.25">
      <c r="A157" s="6" t="s">
        <v>42</v>
      </c>
      <c r="B157" s="27">
        <v>0.01</v>
      </c>
      <c r="C157" t="s">
        <v>667</v>
      </c>
    </row>
    <row r="158" spans="1:3" x14ac:dyDescent="0.25">
      <c r="A158" s="6"/>
    </row>
    <row r="159" spans="1:3" x14ac:dyDescent="0.25">
      <c r="A159" s="5"/>
      <c r="C159" t="str">
        <f>CONCATENATE("    ",B155)</f>
        <v xml:space="preserve">    People with this variant have two copies of the C829T variant. This substitution of a single nucleotide is known as a missense mutation.</v>
      </c>
    </row>
    <row r="160" spans="1:3" x14ac:dyDescent="0.25">
      <c r="A160" s="6"/>
    </row>
    <row r="161" spans="1:3" x14ac:dyDescent="0.25">
      <c r="A161" s="6"/>
      <c r="C161" t="s">
        <v>668</v>
      </c>
    </row>
    <row r="162" spans="1:3" x14ac:dyDescent="0.25">
      <c r="A162" s="6"/>
    </row>
    <row r="163" spans="1:3" x14ac:dyDescent="0.25">
      <c r="A163" s="6"/>
      <c r="C163" t="str">
        <f>CONCATENATE("    ",B156)</f>
        <v xml:space="preserve">    You are in the Severe Risk category. See below for more information.</v>
      </c>
    </row>
    <row r="164" spans="1:3" x14ac:dyDescent="0.25">
      <c r="A164" s="6"/>
    </row>
    <row r="165" spans="1:3" x14ac:dyDescent="0.25">
      <c r="A165" s="5"/>
      <c r="C165" t="s">
        <v>669</v>
      </c>
    </row>
    <row r="166" spans="1:3" x14ac:dyDescent="0.25">
      <c r="A166" s="5"/>
    </row>
    <row r="167" spans="1:3" x14ac:dyDescent="0.25">
      <c r="A167" s="5"/>
      <c r="C167" t="str">
        <f>CONCATENATE( "    &lt;piechart percentage=",B157," /&gt;")</f>
        <v xml:space="preserve">    &lt;piechart percentage=0.01 /&gt;</v>
      </c>
    </row>
    <row r="168" spans="1:3" x14ac:dyDescent="0.25">
      <c r="A168" s="5"/>
      <c r="C168" t="str">
        <f>"  &lt;/Genotype&gt;"</f>
        <v xml:space="preserve">  &lt;/Genotype&gt;</v>
      </c>
    </row>
    <row r="169" spans="1:3" x14ac:dyDescent="0.25">
      <c r="A169" s="5" t="s">
        <v>45</v>
      </c>
      <c r="B169" s="27" t="str">
        <f>CONCATENATE("Your ",B11," gene has no variants. A normal gene is referred to as a ",CHAR(34),"wild-type",CHAR(34)," gene.")</f>
        <v>Your SCN9A gene has no variants. A normal gene is referred to as a "wild-type" gene.</v>
      </c>
      <c r="C169" t="str">
        <f>CONCATENATE("  &lt;Genotype hgvs=",CHAR(34),B141,B143,";",B143,CHAR(34)," name=",CHAR(34),B31,CHAR(34),"&gt; ")</f>
        <v xml:space="preserve">  &lt;Genotype hgvs="NC_000002.12:g.[166303162=];[166303162=]" name="C829T"&gt; </v>
      </c>
    </row>
    <row r="170" spans="1:3" x14ac:dyDescent="0.25">
      <c r="A170" s="6" t="s">
        <v>46</v>
      </c>
      <c r="B170" s="27" t="s">
        <v>217</v>
      </c>
      <c r="C170" t="s">
        <v>13</v>
      </c>
    </row>
    <row r="171" spans="1:3" x14ac:dyDescent="0.25">
      <c r="A171" s="6" t="s">
        <v>42</v>
      </c>
      <c r="B171" s="27">
        <v>99.98</v>
      </c>
      <c r="C171" t="s">
        <v>667</v>
      </c>
    </row>
    <row r="172" spans="1:3" x14ac:dyDescent="0.25">
      <c r="A172" s="5"/>
    </row>
    <row r="173" spans="1:3" x14ac:dyDescent="0.25">
      <c r="A173" s="6"/>
      <c r="C173" t="str">
        <f>CONCATENATE("    ",B169)</f>
        <v xml:space="preserve">    Your SCN9A gene has no variants. A normal gene is referred to as a "wild-type" gene.</v>
      </c>
    </row>
    <row r="174" spans="1:3" x14ac:dyDescent="0.25">
      <c r="A174" s="6"/>
    </row>
    <row r="175" spans="1:3" x14ac:dyDescent="0.25">
      <c r="A175" s="6"/>
      <c r="C175" t="s">
        <v>668</v>
      </c>
    </row>
    <row r="176" spans="1:3" x14ac:dyDescent="0.25">
      <c r="A176" s="6"/>
    </row>
    <row r="177" spans="1:3" x14ac:dyDescent="0.25">
      <c r="A177" s="6"/>
      <c r="C177" t="str">
        <f>CONCATENATE("    ",B170)</f>
        <v xml:space="preserve">    Your variant is not associated with any loss of function.</v>
      </c>
    </row>
    <row r="178" spans="1:3" x14ac:dyDescent="0.25">
      <c r="A178" s="5"/>
    </row>
    <row r="179" spans="1:3" x14ac:dyDescent="0.25">
      <c r="A179" s="5"/>
      <c r="C179" t="s">
        <v>669</v>
      </c>
    </row>
    <row r="180" spans="1:3" x14ac:dyDescent="0.25">
      <c r="A180" s="5"/>
    </row>
    <row r="181" spans="1:3" x14ac:dyDescent="0.25">
      <c r="A181" s="5"/>
      <c r="C181" t="str">
        <f>CONCATENATE( "    &lt;piechart percentage=",B171," /&gt;")</f>
        <v xml:space="preserve">    &lt;piechart percentage=99.98 /&gt;</v>
      </c>
    </row>
    <row r="182" spans="1:3" x14ac:dyDescent="0.25">
      <c r="A182" s="5"/>
      <c r="C182" t="str">
        <f>"  &lt;/Genotype&gt;"</f>
        <v xml:space="preserve">  &lt;/Genotype&gt;</v>
      </c>
    </row>
    <row r="183" spans="1:3" x14ac:dyDescent="0.25">
      <c r="A183" s="5"/>
      <c r="C183" t="str">
        <f>C35</f>
        <v>&lt;# C2986T #&gt;</v>
      </c>
    </row>
    <row r="184" spans="1:3" x14ac:dyDescent="0.25">
      <c r="A184" s="5" t="s">
        <v>35</v>
      </c>
      <c r="B184" s="1" t="s">
        <v>123</v>
      </c>
      <c r="C184" t="str">
        <f>CONCATENATE("  &lt;Genotype hgvs=",CHAR(34),B184,B185,";",B186,CHAR(34)," name=",CHAR(34),B37,CHAR(34),"&gt; ")</f>
        <v xml:space="preserve">  &lt;Genotype hgvs="NC_000002.12:g.[166272731G&gt;A];[166272731=]" name="C2986T"&gt; </v>
      </c>
    </row>
    <row r="185" spans="1:3" x14ac:dyDescent="0.25">
      <c r="A185" s="5" t="s">
        <v>36</v>
      </c>
      <c r="B185" s="27" t="s">
        <v>372</v>
      </c>
    </row>
    <row r="186" spans="1:3" x14ac:dyDescent="0.25">
      <c r="A186" s="5" t="s">
        <v>27</v>
      </c>
      <c r="B186" s="27" t="s">
        <v>373</v>
      </c>
      <c r="C186" t="s">
        <v>667</v>
      </c>
    </row>
    <row r="187" spans="1:3" x14ac:dyDescent="0.25">
      <c r="A187" s="5" t="s">
        <v>40</v>
      </c>
      <c r="B187" s="27" t="str">
        <f>CONCATENATE("People with this variant have one copy of the ",B40," variant. This substitution of a single nucleotide is known as a missense mutation.")</f>
        <v>People with this variant have one copy of the [C2986T (Arg996Cys)](https://www.ncbi.nlm.nih.gov/clinvar/variation/6356/) variant. This substitution of a single nucleotide is known as a missense mutation.</v>
      </c>
      <c r="C187" t="s">
        <v>13</v>
      </c>
    </row>
    <row r="188" spans="1:3" x14ac:dyDescent="0.25">
      <c r="A188" s="6" t="s">
        <v>41</v>
      </c>
      <c r="B188" s="27" t="s">
        <v>217</v>
      </c>
      <c r="C188" t="str">
        <f>CONCATENATE("    ",B187)</f>
        <v xml:space="preserve">    People with this variant have one copy of the [C2986T (Arg996Cys)](https://www.ncbi.nlm.nih.gov/clinvar/variation/6356/) variant. This substitution of a single nucleotide is known as a missense mutation.</v>
      </c>
    </row>
    <row r="189" spans="1:3" x14ac:dyDescent="0.25">
      <c r="A189" s="6" t="s">
        <v>42</v>
      </c>
      <c r="B189" s="27">
        <v>0.1</v>
      </c>
    </row>
    <row r="190" spans="1:3" x14ac:dyDescent="0.25">
      <c r="A190" s="5"/>
      <c r="C190" t="s">
        <v>668</v>
      </c>
    </row>
    <row r="191" spans="1:3" x14ac:dyDescent="0.25">
      <c r="A191" s="6"/>
    </row>
    <row r="192" spans="1:3" x14ac:dyDescent="0.25">
      <c r="A192" s="6"/>
      <c r="C192" t="str">
        <f>CONCATENATE("    ",B188)</f>
        <v xml:space="preserve">    Your variant is not associated with any loss of function.</v>
      </c>
    </row>
    <row r="193" spans="1:3" x14ac:dyDescent="0.25">
      <c r="A193" s="6"/>
    </row>
    <row r="194" spans="1:3" x14ac:dyDescent="0.25">
      <c r="A194" s="6"/>
      <c r="C194" t="s">
        <v>669</v>
      </c>
    </row>
    <row r="195" spans="1:3" x14ac:dyDescent="0.25">
      <c r="A195" s="5"/>
    </row>
    <row r="196" spans="1:3" x14ac:dyDescent="0.25">
      <c r="A196" s="5"/>
      <c r="C196" t="str">
        <f>CONCATENATE( "    &lt;piechart percentage=",B189," /&gt;")</f>
        <v xml:space="preserve">    &lt;piechart percentage=0.1 /&gt;</v>
      </c>
    </row>
    <row r="197" spans="1:3" x14ac:dyDescent="0.25">
      <c r="A197" s="5"/>
      <c r="C197" t="str">
        <f>"  &lt;/Genotype&gt;"</f>
        <v xml:space="preserve">  &lt;/Genotype&gt;</v>
      </c>
    </row>
    <row r="198" spans="1:3" x14ac:dyDescent="0.25">
      <c r="A198" s="5" t="s">
        <v>43</v>
      </c>
      <c r="B198" s="27" t="str">
        <f>CONCATENATE("People with this variant have two copies of the ",B40," variant. This substitution of a single nucleotide is known as a missense mutation.")</f>
        <v>People with this variant have two copies of the [C2986T (Arg996Cys)](https://www.ncbi.nlm.nih.gov/clinvar/variation/6356/) variant. This substitution of a single nucleotide is known as a missense mutation.</v>
      </c>
      <c r="C198" t="str">
        <f>CONCATENATE("  &lt;Genotype hgvs=",CHAR(34),B184,B185,";",B185,CHAR(34)," name=",CHAR(34),B37,CHAR(34),"&gt; ")</f>
        <v xml:space="preserve">  &lt;Genotype hgvs="NC_000002.12:g.[166272731G&gt;A];[166272731G&gt;A]" name="C2986T"&gt; </v>
      </c>
    </row>
    <row r="199" spans="1:3" x14ac:dyDescent="0.25">
      <c r="A199" s="6" t="s">
        <v>44</v>
      </c>
      <c r="B199" s="27" t="s">
        <v>517</v>
      </c>
      <c r="C199" t="s">
        <v>13</v>
      </c>
    </row>
    <row r="200" spans="1:3" x14ac:dyDescent="0.25">
      <c r="A200" s="6" t="s">
        <v>42</v>
      </c>
      <c r="B200" s="27">
        <v>0.01</v>
      </c>
      <c r="C200" t="s">
        <v>667</v>
      </c>
    </row>
    <row r="201" spans="1:3" x14ac:dyDescent="0.25">
      <c r="A201" s="6"/>
    </row>
    <row r="202" spans="1:3" x14ac:dyDescent="0.25">
      <c r="A202" s="5"/>
      <c r="C202" t="str">
        <f>CONCATENATE("    ",B198)</f>
        <v xml:space="preserve">    People with this variant have two copies of the [C2986T (Arg996Cys)](https://www.ncbi.nlm.nih.gov/clinvar/variation/6356/) variant. This substitution of a single nucleotide is known as a missense mutation.</v>
      </c>
    </row>
    <row r="203" spans="1:3" x14ac:dyDescent="0.25">
      <c r="A203" s="6"/>
    </row>
    <row r="204" spans="1:3" x14ac:dyDescent="0.25">
      <c r="A204" s="6"/>
      <c r="C204" t="s">
        <v>668</v>
      </c>
    </row>
    <row r="205" spans="1:3" x14ac:dyDescent="0.25">
      <c r="A205" s="6"/>
    </row>
    <row r="206" spans="1:3" x14ac:dyDescent="0.25">
      <c r="A206" s="6"/>
      <c r="C206" t="str">
        <f>CONCATENATE("    ",B199)</f>
        <v xml:space="preserve">    You are in the Severe Risk category. See below for more information.</v>
      </c>
    </row>
    <row r="207" spans="1:3" x14ac:dyDescent="0.25">
      <c r="A207" s="6"/>
    </row>
    <row r="208" spans="1:3" x14ac:dyDescent="0.25">
      <c r="A208" s="5"/>
      <c r="C208" t="s">
        <v>669</v>
      </c>
    </row>
    <row r="209" spans="1:3" x14ac:dyDescent="0.25">
      <c r="A209" s="5"/>
    </row>
    <row r="210" spans="1:3" x14ac:dyDescent="0.25">
      <c r="A210" s="5"/>
      <c r="C210" t="str">
        <f>CONCATENATE( "    &lt;piechart percentage=",B200," /&gt;")</f>
        <v xml:space="preserve">    &lt;piechart percentage=0.01 /&gt;</v>
      </c>
    </row>
    <row r="211" spans="1:3" x14ac:dyDescent="0.25">
      <c r="A211" s="5"/>
      <c r="C211" t="str">
        <f>"  &lt;/Genotype&gt;"</f>
        <v xml:space="preserve">  &lt;/Genotype&gt;</v>
      </c>
    </row>
    <row r="212" spans="1:3" x14ac:dyDescent="0.25">
      <c r="A212" s="5" t="s">
        <v>45</v>
      </c>
      <c r="B212" s="27" t="str">
        <f>CONCATENATE("Your ",B11," gene has no variants. A normal gene is referred to as a ",CHAR(34),"wild-type",CHAR(34)," gene.")</f>
        <v>Your SCN9A gene has no variants. A normal gene is referred to as a "wild-type" gene.</v>
      </c>
      <c r="C212" t="str">
        <f>CONCATENATE("  &lt;Genotype hgvs=",CHAR(34),B184,B186,";",B186,CHAR(34)," name=",CHAR(34),B37,CHAR(34),"&gt; ")</f>
        <v xml:space="preserve">  &lt;Genotype hgvs="NC_000002.12:g.[166272731=];[166272731=]" name="C2986T"&gt; </v>
      </c>
    </row>
    <row r="213" spans="1:3" x14ac:dyDescent="0.25">
      <c r="A213" s="6" t="s">
        <v>46</v>
      </c>
      <c r="B213" s="27" t="s">
        <v>217</v>
      </c>
      <c r="C213" t="s">
        <v>13</v>
      </c>
    </row>
    <row r="214" spans="1:3" x14ac:dyDescent="0.25">
      <c r="A214" s="6" t="s">
        <v>42</v>
      </c>
      <c r="B214" s="27">
        <v>99.88</v>
      </c>
      <c r="C214" t="s">
        <v>667</v>
      </c>
    </row>
    <row r="215" spans="1:3" x14ac:dyDescent="0.25">
      <c r="A215" s="5"/>
    </row>
    <row r="216" spans="1:3" x14ac:dyDescent="0.25">
      <c r="A216" s="6"/>
      <c r="C216" t="str">
        <f>CONCATENATE("    ",B212)</f>
        <v xml:space="preserve">    Your SCN9A gene has no variants. A normal gene is referred to as a "wild-type" gene.</v>
      </c>
    </row>
    <row r="217" spans="1:3" x14ac:dyDescent="0.25">
      <c r="A217" s="6"/>
    </row>
    <row r="218" spans="1:3" x14ac:dyDescent="0.25">
      <c r="A218" s="6"/>
      <c r="C218" t="s">
        <v>668</v>
      </c>
    </row>
    <row r="219" spans="1:3" x14ac:dyDescent="0.25">
      <c r="A219" s="6"/>
    </row>
    <row r="220" spans="1:3" x14ac:dyDescent="0.25">
      <c r="A220" s="6"/>
      <c r="C220" t="str">
        <f>CONCATENATE("    ",B213)</f>
        <v xml:space="preserve">    Your variant is not associated with any loss of function.</v>
      </c>
    </row>
    <row r="221" spans="1:3" x14ac:dyDescent="0.25">
      <c r="A221" s="5"/>
    </row>
    <row r="222" spans="1:3" x14ac:dyDescent="0.25">
      <c r="A222" s="5"/>
      <c r="C222" t="s">
        <v>669</v>
      </c>
    </row>
    <row r="223" spans="1:3" x14ac:dyDescent="0.25">
      <c r="A223" s="5"/>
    </row>
    <row r="224" spans="1:3" x14ac:dyDescent="0.25">
      <c r="A224" s="5"/>
      <c r="C224" t="str">
        <f>CONCATENATE( "    &lt;piechart percentage=",B214," /&gt;")</f>
        <v xml:space="preserve">    &lt;piechart percentage=99.88 /&gt;</v>
      </c>
    </row>
    <row r="225" spans="1:3" x14ac:dyDescent="0.25">
      <c r="A225" s="5"/>
      <c r="C225" t="str">
        <f>"  &lt;/Genotype&gt;"</f>
        <v xml:space="preserve">  &lt;/Genotype&gt;</v>
      </c>
    </row>
    <row r="226" spans="1:3" x14ac:dyDescent="0.25">
      <c r="A226" s="5"/>
      <c r="C226" t="str">
        <f>C41</f>
        <v>&lt;# G2691A #&gt;</v>
      </c>
    </row>
    <row r="227" spans="1:3" x14ac:dyDescent="0.25">
      <c r="A227" s="5" t="s">
        <v>35</v>
      </c>
      <c r="B227" s="1" t="s">
        <v>123</v>
      </c>
      <c r="C227" t="str">
        <f>CONCATENATE("  &lt;Genotype hgvs=",CHAR(34),B227,B228,";",B229,CHAR(34)," name=",CHAR(34),B43,CHAR(34),"&gt; ")</f>
        <v xml:space="preserve">  &lt;Genotype hgvs="NC_000002.12:g.[166277133C&gt;T];[166277133=]" name="G2691A"&gt; </v>
      </c>
    </row>
    <row r="228" spans="1:3" x14ac:dyDescent="0.25">
      <c r="A228" s="5" t="s">
        <v>36</v>
      </c>
      <c r="B228" s="29" t="s">
        <v>378</v>
      </c>
    </row>
    <row r="229" spans="1:3" x14ac:dyDescent="0.25">
      <c r="A229" s="5" t="s">
        <v>27</v>
      </c>
      <c r="B229" s="29" t="s">
        <v>379</v>
      </c>
      <c r="C229" t="s">
        <v>667</v>
      </c>
    </row>
    <row r="230" spans="1:3" x14ac:dyDescent="0.25">
      <c r="A230" s="5" t="s">
        <v>40</v>
      </c>
      <c r="B230" s="27" t="str">
        <f>CONCATENATE("People with this variant have one copy of the ",B46," variant. This substitution of a single nucleotide is known as a missense mutation.")</f>
        <v>People with this variant have one copy of the [G2691A (Trp897Ter)](https://www.ncbi.nlm.nih.gov/clinvar/variation/6355/) variant. This substitution of a single nucleotide is known as a missense mutation.</v>
      </c>
      <c r="C230" t="s">
        <v>13</v>
      </c>
    </row>
    <row r="231" spans="1:3" x14ac:dyDescent="0.25">
      <c r="A231" s="6" t="s">
        <v>41</v>
      </c>
      <c r="B231" s="27" t="s">
        <v>217</v>
      </c>
      <c r="C231" t="str">
        <f>CONCATENATE("    ",B230)</f>
        <v xml:space="preserve">    People with this variant have one copy of the [G2691A (Trp897Ter)](https://www.ncbi.nlm.nih.gov/clinvar/variation/6355/) variant. This substitution of a single nucleotide is known as a missense mutation.</v>
      </c>
    </row>
    <row r="232" spans="1:3" x14ac:dyDescent="0.25">
      <c r="A232" s="6" t="s">
        <v>42</v>
      </c>
      <c r="B232" s="27" t="s">
        <v>398</v>
      </c>
    </row>
    <row r="233" spans="1:3" x14ac:dyDescent="0.25">
      <c r="A233" s="5"/>
      <c r="C233" t="str">
        <f>CONCATENATE("    This variant is a change at a specific point in the ",B11," gene from ",B233," to ",B234," resulting in incorrect ",B227," function. This substitution of a single nucleotide is known as a missense variant.")</f>
        <v xml:space="preserve">    This variant is a change at a specific point in the SCN9A gene from  to  resulting in incorrect NC_000002.12:g. function. This substitution of a single nucleotide is known as a missense variant.</v>
      </c>
    </row>
    <row r="234" spans="1:3" x14ac:dyDescent="0.25">
      <c r="A234" s="6"/>
    </row>
    <row r="235" spans="1:3" x14ac:dyDescent="0.25">
      <c r="A235" s="6"/>
      <c r="C235" t="str">
        <f>CONCATENATE("    ",B231)</f>
        <v xml:space="preserve">    Your variant is not associated with any loss of function.</v>
      </c>
    </row>
    <row r="236" spans="1:3" x14ac:dyDescent="0.25">
      <c r="A236" s="6"/>
    </row>
    <row r="237" spans="1:3" x14ac:dyDescent="0.25">
      <c r="A237" s="6"/>
      <c r="C237" t="s">
        <v>669</v>
      </c>
    </row>
    <row r="238" spans="1:3" x14ac:dyDescent="0.25">
      <c r="A238" s="5"/>
    </row>
    <row r="239" spans="1:3" x14ac:dyDescent="0.25">
      <c r="A239" s="5"/>
      <c r="C239" t="str">
        <f>CONCATENATE( "    &lt;piechart percentage=",B232," /&gt;")</f>
        <v xml:space="preserve">    &lt;piechart percentage=? /&gt;</v>
      </c>
    </row>
    <row r="240" spans="1:3" x14ac:dyDescent="0.25">
      <c r="A240" s="5"/>
      <c r="C240" t="str">
        <f>"  &lt;/Genotype&gt;"</f>
        <v xml:space="preserve">  &lt;/Genotype&gt;</v>
      </c>
    </row>
    <row r="241" spans="1:3" x14ac:dyDescent="0.25">
      <c r="A241" s="5" t="s">
        <v>43</v>
      </c>
      <c r="B241" s="27" t="str">
        <f>CONCATENATE("People with this variant have two copies of the ",B46," variant. This substitution of a single nucleotide is known as a missense mutation.")</f>
        <v>People with this variant have two copies of the [G2691A (Trp897Ter)](https://www.ncbi.nlm.nih.gov/clinvar/variation/6355/) variant. This substitution of a single nucleotide is known as a missense mutation.</v>
      </c>
      <c r="C241" t="str">
        <f>CONCATENATE("  &lt;Genotype hgvs=",CHAR(34),B227,B228,";",B228,CHAR(34)," name=",CHAR(34),B43,CHAR(34),"&gt; ")</f>
        <v xml:space="preserve">  &lt;Genotype hgvs="NC_000002.12:g.[166277133C&gt;T];[166277133C&gt;T]" name="G2691A"&gt; </v>
      </c>
    </row>
    <row r="242" spans="1:3" x14ac:dyDescent="0.25">
      <c r="A242" s="6" t="s">
        <v>44</v>
      </c>
      <c r="B242" s="27" t="s">
        <v>517</v>
      </c>
      <c r="C242" t="s">
        <v>13</v>
      </c>
    </row>
    <row r="243" spans="1:3" x14ac:dyDescent="0.25">
      <c r="A243" s="6" t="s">
        <v>42</v>
      </c>
      <c r="B243" s="27" t="s">
        <v>398</v>
      </c>
      <c r="C243" t="s">
        <v>667</v>
      </c>
    </row>
    <row r="244" spans="1:3" x14ac:dyDescent="0.25">
      <c r="A244" s="6"/>
    </row>
    <row r="245" spans="1:3" x14ac:dyDescent="0.25">
      <c r="A245" s="5"/>
      <c r="C245" t="str">
        <f>CONCATENATE("    ",B241)</f>
        <v xml:space="preserve">    People with this variant have two copies of the [G2691A (Trp897Ter)](https://www.ncbi.nlm.nih.gov/clinvar/variation/6355/) variant. This substitution of a single nucleotide is known as a missense mutation.</v>
      </c>
    </row>
    <row r="246" spans="1:3" x14ac:dyDescent="0.25">
      <c r="A246" s="6"/>
    </row>
    <row r="247" spans="1:3" x14ac:dyDescent="0.25">
      <c r="A247" s="6"/>
      <c r="C247" t="s">
        <v>668</v>
      </c>
    </row>
    <row r="248" spans="1:3" x14ac:dyDescent="0.25">
      <c r="A248" s="6"/>
    </row>
    <row r="249" spans="1:3" x14ac:dyDescent="0.25">
      <c r="A249" s="6"/>
      <c r="C249" t="str">
        <f>CONCATENATE("    ",B242)</f>
        <v xml:space="preserve">    You are in the Severe Risk category. See below for more information.</v>
      </c>
    </row>
    <row r="250" spans="1:3" x14ac:dyDescent="0.25">
      <c r="A250" s="6"/>
    </row>
    <row r="251" spans="1:3" x14ac:dyDescent="0.25">
      <c r="A251" s="5"/>
      <c r="C251" t="s">
        <v>669</v>
      </c>
    </row>
    <row r="252" spans="1:3" x14ac:dyDescent="0.25">
      <c r="A252" s="5"/>
    </row>
    <row r="253" spans="1:3" x14ac:dyDescent="0.25">
      <c r="A253" s="5"/>
      <c r="C253" t="str">
        <f>CONCATENATE( "    &lt;piechart percentage=",B243," /&gt;")</f>
        <v xml:space="preserve">    &lt;piechart percentage=? /&gt;</v>
      </c>
    </row>
    <row r="254" spans="1:3" x14ac:dyDescent="0.25">
      <c r="A254" s="5"/>
      <c r="C254" t="str">
        <f>"  &lt;/Genotype&gt;"</f>
        <v xml:space="preserve">  &lt;/Genotype&gt;</v>
      </c>
    </row>
    <row r="255" spans="1:3" x14ac:dyDescent="0.25">
      <c r="A255" s="5" t="s">
        <v>45</v>
      </c>
      <c r="B255" s="27" t="str">
        <f>CONCATENATE("Your ",B11," gene has no variants. A normal gene is referred to as a ",CHAR(34),"wild-type",CHAR(34)," gene.")</f>
        <v>Your SCN9A gene has no variants. A normal gene is referred to as a "wild-type" gene.</v>
      </c>
      <c r="C255" t="str">
        <f>CONCATENATE("  &lt;Genotype hgvs=",CHAR(34),B227,B229,";",B229,CHAR(34)," name=",CHAR(34),B43,CHAR(34),"&gt; ")</f>
        <v xml:space="preserve">  &lt;Genotype hgvs="NC_000002.12:g.[166277133=];[166277133=]" name="G2691A"&gt; </v>
      </c>
    </row>
    <row r="256" spans="1:3" x14ac:dyDescent="0.25">
      <c r="A256" s="6" t="s">
        <v>46</v>
      </c>
      <c r="B256" s="27" t="s">
        <v>217</v>
      </c>
      <c r="C256" t="s">
        <v>13</v>
      </c>
    </row>
    <row r="257" spans="1:3" x14ac:dyDescent="0.25">
      <c r="A257" s="6" t="s">
        <v>42</v>
      </c>
      <c r="B257" s="27" t="s">
        <v>398</v>
      </c>
      <c r="C257" t="s">
        <v>667</v>
      </c>
    </row>
    <row r="258" spans="1:3" x14ac:dyDescent="0.25">
      <c r="A258" s="5"/>
    </row>
    <row r="259" spans="1:3" x14ac:dyDescent="0.25">
      <c r="A259" s="6"/>
      <c r="C259" t="str">
        <f>CONCATENATE("    ",B255)</f>
        <v xml:space="preserve">    Your SCN9A gene has no variants. A normal gene is referred to as a "wild-type" gene.</v>
      </c>
    </row>
    <row r="260" spans="1:3" x14ac:dyDescent="0.25">
      <c r="A260" s="6"/>
    </row>
    <row r="261" spans="1:3" x14ac:dyDescent="0.25">
      <c r="A261" s="6"/>
      <c r="C261" t="s">
        <v>668</v>
      </c>
    </row>
    <row r="262" spans="1:3" x14ac:dyDescent="0.25">
      <c r="A262" s="6"/>
    </row>
    <row r="263" spans="1:3" x14ac:dyDescent="0.25">
      <c r="A263" s="6"/>
      <c r="C263" t="str">
        <f>CONCATENATE("    ",B256)</f>
        <v xml:space="preserve">    Your variant is not associated with any loss of function.</v>
      </c>
    </row>
    <row r="264" spans="1:3" x14ac:dyDescent="0.25">
      <c r="A264" s="5"/>
    </row>
    <row r="265" spans="1:3" x14ac:dyDescent="0.25">
      <c r="A265" s="5"/>
      <c r="C265" t="s">
        <v>669</v>
      </c>
    </row>
    <row r="266" spans="1:3" x14ac:dyDescent="0.25">
      <c r="A266" s="5"/>
    </row>
    <row r="267" spans="1:3" x14ac:dyDescent="0.25">
      <c r="A267" s="5"/>
      <c r="C267" t="str">
        <f>CONCATENATE( "    &lt;piechart percentage=",B257," /&gt;")</f>
        <v xml:space="preserve">    &lt;piechart percentage=? /&gt;</v>
      </c>
    </row>
    <row r="268" spans="1:3" x14ac:dyDescent="0.25">
      <c r="A268" s="5"/>
      <c r="C268" t="str">
        <f>"  &lt;/Genotype&gt;"</f>
        <v xml:space="preserve">  &lt;/Genotype&gt;</v>
      </c>
    </row>
    <row r="269" spans="1:3" x14ac:dyDescent="0.25">
      <c r="A269" s="5"/>
      <c r="C269" t="str">
        <f>C47</f>
        <v>&lt;# G1376C #&gt;</v>
      </c>
    </row>
    <row r="270" spans="1:3" x14ac:dyDescent="0.25">
      <c r="A270" s="5" t="s">
        <v>35</v>
      </c>
      <c r="B270" s="1" t="s">
        <v>123</v>
      </c>
      <c r="C270" t="str">
        <f>CONCATENATE("  &lt;Genotype hgvs=",CHAR(34),B270,B271,";",B272,CHAR(34)," name=",CHAR(34),B49,CHAR(34),"&gt; ")</f>
        <v xml:space="preserve">  &lt;Genotype hgvs="NC_000002.12:g.[166286562G&gt;C];[166286562=]" name="G1376C"&gt; </v>
      </c>
    </row>
    <row r="271" spans="1:3" x14ac:dyDescent="0.25">
      <c r="A271" s="5" t="s">
        <v>36</v>
      </c>
      <c r="B271" s="29" t="s">
        <v>382</v>
      </c>
    </row>
    <row r="272" spans="1:3" x14ac:dyDescent="0.25">
      <c r="A272" s="5" t="s">
        <v>27</v>
      </c>
      <c r="B272" s="29" t="s">
        <v>383</v>
      </c>
      <c r="C272" t="s">
        <v>667</v>
      </c>
    </row>
    <row r="273" spans="1:3" x14ac:dyDescent="0.25">
      <c r="A273" s="5" t="s">
        <v>40</v>
      </c>
      <c r="B273" s="27" t="str">
        <f>CONCATENATE("People with this variant have one copy of the ",B52," variant. This substitution of a single nucleotide is known as a missense mutation.")</f>
        <v>People with this variant have one copy of the [G1376C (Ser459Ter)](https://www.ncbi.nlm.nih.gov/clinvar/variation/6353/) variant. This substitution of a single nucleotide is known as a missense mutation.</v>
      </c>
      <c r="C273" t="s">
        <v>13</v>
      </c>
    </row>
    <row r="274" spans="1:3" x14ac:dyDescent="0.25">
      <c r="A274" s="6" t="s">
        <v>41</v>
      </c>
      <c r="B274" s="27" t="s">
        <v>217</v>
      </c>
      <c r="C274" t="str">
        <f>CONCATENATE("    ",B273)</f>
        <v xml:space="preserve">    People with this variant have one copy of the [G1376C (Ser459Ter)](https://www.ncbi.nlm.nih.gov/clinvar/variation/6353/) variant. This substitution of a single nucleotide is known as a missense mutation.</v>
      </c>
    </row>
    <row r="275" spans="1:3" x14ac:dyDescent="0.25">
      <c r="A275" s="6" t="s">
        <v>42</v>
      </c>
      <c r="B275" s="27" t="s">
        <v>398</v>
      </c>
    </row>
    <row r="276" spans="1:3" x14ac:dyDescent="0.25">
      <c r="A276" s="5"/>
      <c r="C276" t="s">
        <v>668</v>
      </c>
    </row>
    <row r="277" spans="1:3" x14ac:dyDescent="0.25">
      <c r="A277" s="6"/>
    </row>
    <row r="278" spans="1:3" x14ac:dyDescent="0.25">
      <c r="A278" s="6"/>
      <c r="C278" t="str">
        <f>CONCATENATE("    ",B274)</f>
        <v xml:space="preserve">    Your variant is not associated with any loss of function.</v>
      </c>
    </row>
    <row r="279" spans="1:3" x14ac:dyDescent="0.25">
      <c r="A279" s="6"/>
    </row>
    <row r="280" spans="1:3" x14ac:dyDescent="0.25">
      <c r="A280" s="6"/>
      <c r="C280" t="s">
        <v>669</v>
      </c>
    </row>
    <row r="281" spans="1:3" x14ac:dyDescent="0.25">
      <c r="A281" s="5"/>
    </row>
    <row r="282" spans="1:3" x14ac:dyDescent="0.25">
      <c r="A282" s="5"/>
      <c r="C282" t="str">
        <f>CONCATENATE( "    &lt;piechart percentage=",B275," /&gt;")</f>
        <v xml:space="preserve">    &lt;piechart percentage=? /&gt;</v>
      </c>
    </row>
    <row r="283" spans="1:3" x14ac:dyDescent="0.25">
      <c r="A283" s="5"/>
      <c r="C283" t="str">
        <f>"  &lt;/Genotype&gt;"</f>
        <v xml:space="preserve">  &lt;/Genotype&gt;</v>
      </c>
    </row>
    <row r="284" spans="1:3" x14ac:dyDescent="0.25">
      <c r="A284" s="5" t="s">
        <v>43</v>
      </c>
      <c r="B284" s="27" t="str">
        <f>CONCATENATE("People with this variant have two copies of the ",B52," variant. This substitution of a single nucleotide is known as a missense mutation.")</f>
        <v>People with this variant have two copies of the [G1376C (Ser459Ter)](https://www.ncbi.nlm.nih.gov/clinvar/variation/6353/) variant. This substitution of a single nucleotide is known as a missense mutation.</v>
      </c>
      <c r="C284" t="str">
        <f>CONCATENATE("  &lt;Genotype hgvs=",CHAR(34),B270,B271,";",B271,CHAR(34)," name=",CHAR(34),B49,CHAR(34),"&gt; ")</f>
        <v xml:space="preserve">  &lt;Genotype hgvs="NC_000002.12:g.[166286562G&gt;C];[166286562G&gt;C]" name="G1376C"&gt; </v>
      </c>
    </row>
    <row r="285" spans="1:3" x14ac:dyDescent="0.25">
      <c r="A285" s="6" t="s">
        <v>44</v>
      </c>
      <c r="B285" s="27" t="s">
        <v>217</v>
      </c>
      <c r="C285" t="s">
        <v>13</v>
      </c>
    </row>
    <row r="286" spans="1:3" x14ac:dyDescent="0.25">
      <c r="A286" s="6" t="s">
        <v>42</v>
      </c>
      <c r="B286" s="27" t="s">
        <v>398</v>
      </c>
      <c r="C286" t="s">
        <v>667</v>
      </c>
    </row>
    <row r="287" spans="1:3" x14ac:dyDescent="0.25">
      <c r="A287" s="6"/>
    </row>
    <row r="288" spans="1:3" x14ac:dyDescent="0.25">
      <c r="A288" s="5"/>
      <c r="C288" t="str">
        <f>CONCATENATE("    ",B284)</f>
        <v xml:space="preserve">    People with this variant have two copies of the [G1376C (Ser459Ter)](https://www.ncbi.nlm.nih.gov/clinvar/variation/6353/) variant. This substitution of a single nucleotide is known as a missense mutation.</v>
      </c>
    </row>
    <row r="289" spans="1:3" x14ac:dyDescent="0.25">
      <c r="A289" s="6"/>
    </row>
    <row r="290" spans="1:3" x14ac:dyDescent="0.25">
      <c r="A290" s="6"/>
      <c r="C290" t="s">
        <v>668</v>
      </c>
    </row>
    <row r="291" spans="1:3" x14ac:dyDescent="0.25">
      <c r="A291" s="6"/>
    </row>
    <row r="292" spans="1:3" x14ac:dyDescent="0.25">
      <c r="A292" s="6"/>
      <c r="C292" t="str">
        <f>CONCATENATE("    ",B285)</f>
        <v xml:space="preserve">    Your variant is not associated with any loss of function.</v>
      </c>
    </row>
    <row r="293" spans="1:3" x14ac:dyDescent="0.25">
      <c r="A293" s="6"/>
    </row>
    <row r="294" spans="1:3" x14ac:dyDescent="0.25">
      <c r="A294" s="5"/>
      <c r="C294" t="s">
        <v>669</v>
      </c>
    </row>
    <row r="295" spans="1:3" x14ac:dyDescent="0.25">
      <c r="A295" s="5"/>
    </row>
    <row r="296" spans="1:3" x14ac:dyDescent="0.25">
      <c r="A296" s="5"/>
      <c r="C296" t="str">
        <f>CONCATENATE( "    &lt;piechart percentage=",B286," /&gt;")</f>
        <v xml:space="preserve">    &lt;piechart percentage=? /&gt;</v>
      </c>
    </row>
    <row r="297" spans="1:3" x14ac:dyDescent="0.25">
      <c r="A297" s="5"/>
      <c r="C297" t="str">
        <f>"  &lt;/Genotype&gt;"</f>
        <v xml:space="preserve">  &lt;/Genotype&gt;</v>
      </c>
    </row>
    <row r="298" spans="1:3" x14ac:dyDescent="0.25">
      <c r="A298" s="5" t="s">
        <v>45</v>
      </c>
      <c r="B298" s="27" t="str">
        <f>CONCATENATE("Your ",B49," gene has no variants. A normal gene is referred to as a ",CHAR(34),"wild-type",CHAR(34)," gene.")</f>
        <v>Your G1376C gene has no variants. A normal gene is referred to as a "wild-type" gene.</v>
      </c>
      <c r="C298" t="str">
        <f>CONCATENATE("  &lt;Genotype hgvs=",CHAR(34),B270,B272,";",B272,CHAR(34)," name=",CHAR(34),B49,CHAR(34),"&gt; ")</f>
        <v xml:space="preserve">  &lt;Genotype hgvs="NC_000002.12:g.[166286562=];[166286562=]" name="G1376C"&gt; </v>
      </c>
    </row>
    <row r="299" spans="1:3" ht="45" x14ac:dyDescent="0.25">
      <c r="A299" s="6" t="s">
        <v>46</v>
      </c>
      <c r="B299" s="41" t="s">
        <v>538</v>
      </c>
      <c r="C299" t="s">
        <v>13</v>
      </c>
    </row>
    <row r="300" spans="1:3" x14ac:dyDescent="0.25">
      <c r="A300" s="6" t="s">
        <v>42</v>
      </c>
      <c r="B300" s="27" t="s">
        <v>398</v>
      </c>
      <c r="C300" t="s">
        <v>667</v>
      </c>
    </row>
    <row r="301" spans="1:3" x14ac:dyDescent="0.25">
      <c r="A301" s="5"/>
    </row>
    <row r="302" spans="1:3" x14ac:dyDescent="0.25">
      <c r="A302" s="6"/>
      <c r="C302" t="str">
        <f>CONCATENATE("    ",B298)</f>
        <v xml:space="preserve">    Your G1376C gene has no variants. A normal gene is referred to as a "wild-type" gene.</v>
      </c>
    </row>
    <row r="303" spans="1:3" x14ac:dyDescent="0.25">
      <c r="A303" s="6"/>
    </row>
    <row r="304" spans="1:3" x14ac:dyDescent="0.25">
      <c r="A304" s="6"/>
      <c r="C304" t="s">
        <v>668</v>
      </c>
    </row>
    <row r="305" spans="1:3" x14ac:dyDescent="0.25">
      <c r="A305" s="6"/>
    </row>
    <row r="306" spans="1:3" x14ac:dyDescent="0.25">
      <c r="A306" s="6"/>
      <c r="C306" t="str">
        <f>CONCATENATE("    ",B299)</f>
        <v xml:space="preserve">    You are in the Severe Risk category. See below for more information.
</v>
      </c>
    </row>
    <row r="307" spans="1:3" x14ac:dyDescent="0.25">
      <c r="A307" s="5"/>
    </row>
    <row r="308" spans="1:3" x14ac:dyDescent="0.25">
      <c r="A308" s="5"/>
      <c r="C308" t="s">
        <v>669</v>
      </c>
    </row>
    <row r="309" spans="1:3" x14ac:dyDescent="0.25">
      <c r="A309" s="5"/>
    </row>
    <row r="310" spans="1:3" x14ac:dyDescent="0.25">
      <c r="A310" s="5"/>
      <c r="C310" t="str">
        <f>CONCATENATE( "    &lt;piechart percentage=",B300," /&gt;")</f>
        <v xml:space="preserve">    &lt;piechart percentage=? /&gt;</v>
      </c>
    </row>
    <row r="311" spans="1:3" x14ac:dyDescent="0.25">
      <c r="A311" s="5"/>
      <c r="C311" t="str">
        <f>"  &lt;/Genotype&gt;"</f>
        <v xml:space="preserve">  &lt;/Genotype&gt;</v>
      </c>
    </row>
    <row r="312" spans="1:3" x14ac:dyDescent="0.25">
      <c r="A312" s="5"/>
      <c r="C312" t="s">
        <v>671</v>
      </c>
    </row>
    <row r="313" spans="1:3" x14ac:dyDescent="0.25">
      <c r="A313" s="5" t="s">
        <v>47</v>
      </c>
      <c r="B313" s="27" t="str">
        <f>CONCATENATE("Your ",B11," gene has an unknown variant.")</f>
        <v>Your SCN9A gene has an unknown variant.</v>
      </c>
      <c r="C313" t="str">
        <f>CONCATENATE("  &lt;Genotype hgvs=",CHAR(34),"unknown",CHAR(34),"&gt; ")</f>
        <v xml:space="preserve">  &lt;Genotype hgvs="unknown"&gt; </v>
      </c>
    </row>
    <row r="314" spans="1:3" x14ac:dyDescent="0.25">
      <c r="A314" s="6" t="s">
        <v>47</v>
      </c>
      <c r="B314" s="27" t="s">
        <v>149</v>
      </c>
      <c r="C314" t="s">
        <v>13</v>
      </c>
    </row>
    <row r="315" spans="1:3" x14ac:dyDescent="0.25">
      <c r="A315" s="6" t="s">
        <v>42</v>
      </c>
      <c r="C315" t="s">
        <v>667</v>
      </c>
    </row>
    <row r="316" spans="1:3" x14ac:dyDescent="0.25">
      <c r="A316" s="6"/>
    </row>
    <row r="317" spans="1:3" x14ac:dyDescent="0.25">
      <c r="A317" s="6"/>
      <c r="C317" t="str">
        <f>CONCATENATE("    ",B313)</f>
        <v xml:space="preserve">    Your SCN9A gene has an unknown variant.</v>
      </c>
    </row>
    <row r="318" spans="1:3" x14ac:dyDescent="0.25">
      <c r="A318" s="6"/>
    </row>
    <row r="319" spans="1:3" x14ac:dyDescent="0.25">
      <c r="A319" s="6"/>
      <c r="C319" t="s">
        <v>668</v>
      </c>
    </row>
    <row r="320" spans="1:3" x14ac:dyDescent="0.25">
      <c r="A320" s="6"/>
    </row>
    <row r="321" spans="1:3" x14ac:dyDescent="0.25">
      <c r="A321" s="5"/>
      <c r="C321" t="str">
        <f>CONCATENATE("    ",B314)</f>
        <v xml:space="preserve">    The effect is unknown.</v>
      </c>
    </row>
    <row r="322" spans="1:3" x14ac:dyDescent="0.25">
      <c r="A322" s="6"/>
    </row>
    <row r="323" spans="1:3" x14ac:dyDescent="0.25">
      <c r="A323" s="5"/>
      <c r="C323" t="s">
        <v>669</v>
      </c>
    </row>
    <row r="324" spans="1:3" x14ac:dyDescent="0.25">
      <c r="A324" s="5"/>
    </row>
    <row r="325" spans="1:3" x14ac:dyDescent="0.25">
      <c r="A325" s="5"/>
      <c r="C325" t="str">
        <f>CONCATENATE( "    &lt;piechart percentage=",B315," /&gt;")</f>
        <v xml:space="preserve">    &lt;piechart percentage= /&gt;</v>
      </c>
    </row>
    <row r="326" spans="1:3" x14ac:dyDescent="0.25">
      <c r="A326" s="5"/>
      <c r="C326" t="str">
        <f>"  &lt;/Genotype&gt;"</f>
        <v xml:space="preserve">  &lt;/Genotype&gt;</v>
      </c>
    </row>
    <row r="327" spans="1:3" x14ac:dyDescent="0.25">
      <c r="A327" s="5"/>
      <c r="C327" t="s">
        <v>672</v>
      </c>
    </row>
    <row r="328" spans="1:3" x14ac:dyDescent="0.25">
      <c r="A328" s="5" t="s">
        <v>45</v>
      </c>
      <c r="B328" s="27" t="str">
        <f>CONCATENATE("Your ",B11," gene has no variants. A normal gene is referred to as a ",CHAR(34),"wild-type",CHAR(34)," gene.")</f>
        <v>Your SCN9A gene has no variants. A normal gene is referred to as a "wild-type" gene.</v>
      </c>
      <c r="C328" t="str">
        <f>CONCATENATE("  &lt;Genotype hgvs=",CHAR(34),"wildtype",CHAR(34),"&gt;")</f>
        <v xml:space="preserve">  &lt;Genotype hgvs="wildtype"&gt;</v>
      </c>
    </row>
    <row r="329" spans="1:3" x14ac:dyDescent="0.25">
      <c r="A329" s="6" t="s">
        <v>46</v>
      </c>
      <c r="B329" s="27" t="s">
        <v>217</v>
      </c>
      <c r="C329" t="s">
        <v>13</v>
      </c>
    </row>
    <row r="330" spans="1:3" x14ac:dyDescent="0.25">
      <c r="A330" s="6" t="s">
        <v>42</v>
      </c>
      <c r="C330" t="s">
        <v>667</v>
      </c>
    </row>
    <row r="331" spans="1:3" x14ac:dyDescent="0.25">
      <c r="A331" s="6"/>
    </row>
    <row r="332" spans="1:3" x14ac:dyDescent="0.25">
      <c r="A332" s="6"/>
      <c r="C332" t="str">
        <f>CONCATENATE("    ",B328)</f>
        <v xml:space="preserve">    Your SCN9A gene has no variants. A normal gene is referred to as a "wild-type" gene.</v>
      </c>
    </row>
    <row r="333" spans="1:3" x14ac:dyDescent="0.25">
      <c r="A333" s="6"/>
    </row>
    <row r="334" spans="1:3" x14ac:dyDescent="0.25">
      <c r="A334" s="6"/>
      <c r="C334" t="s">
        <v>668</v>
      </c>
    </row>
    <row r="335" spans="1:3" x14ac:dyDescent="0.25">
      <c r="A335" s="6"/>
    </row>
    <row r="336" spans="1:3" x14ac:dyDescent="0.25">
      <c r="A336" s="6"/>
      <c r="C336" t="str">
        <f>CONCATENATE("    ",B329)</f>
        <v xml:space="preserve">    Your variant is not associated with any loss of function.</v>
      </c>
    </row>
    <row r="337" spans="1:3" x14ac:dyDescent="0.25">
      <c r="A337" s="6"/>
    </row>
    <row r="338" spans="1:3" x14ac:dyDescent="0.25">
      <c r="A338" s="6"/>
      <c r="C338" t="s">
        <v>669</v>
      </c>
    </row>
    <row r="339" spans="1:3" x14ac:dyDescent="0.25">
      <c r="A339" s="5"/>
    </row>
    <row r="340" spans="1:3" x14ac:dyDescent="0.25">
      <c r="A340" s="6"/>
      <c r="C340" t="str">
        <f>CONCATENATE( "    &lt;piechart percentage=",B330," /&gt;")</f>
        <v xml:space="preserve">    &lt;piechart percentage= /&gt;</v>
      </c>
    </row>
    <row r="341" spans="1:3" x14ac:dyDescent="0.25">
      <c r="A341" s="6"/>
      <c r="C341" t="str">
        <f>"  &lt;/Genotype&gt;"</f>
        <v xml:space="preserve">  &lt;/Genotype&gt;</v>
      </c>
    </row>
    <row r="342" spans="1:3" x14ac:dyDescent="0.25">
      <c r="A342" s="6"/>
      <c r="C342" t="str">
        <f>"&lt;/GeneAnalysis&gt;"</f>
        <v>&lt;/GeneAnalysis&gt;</v>
      </c>
    </row>
    <row r="343" spans="1:3" s="33" customFormat="1" x14ac:dyDescent="0.25">
      <c r="A343" s="31"/>
      <c r="B343" s="32"/>
    </row>
    <row r="344" spans="1:3" x14ac:dyDescent="0.25">
      <c r="A344" s="5"/>
      <c r="C344" t="str">
        <f>CONCATENATE("# How do changes in ",B11," affect people?")</f>
        <v># How do changes in SCN9A affect people?</v>
      </c>
    </row>
    <row r="345" spans="1:3" x14ac:dyDescent="0.25">
      <c r="A345" s="5"/>
    </row>
    <row r="346" spans="1:3" x14ac:dyDescent="0.25">
      <c r="A346" s="5" t="s">
        <v>49</v>
      </c>
      <c r="B346"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SCN9A variants is small and does not impact treatment. It is possible that variants in this gene interact with other gene variants, which is the reason for our inclusion of this gene.</v>
      </c>
      <c r="C346" t="str">
        <f>B346</f>
        <v>For the vast majority of people, the overall risk associated with the common SCN9A variants is small and does not impact treatment. It is possible that variants in this gene interact with other gene variants, which is the reason for our inclusion of this gene.</v>
      </c>
    </row>
    <row r="347" spans="1:3" x14ac:dyDescent="0.25">
      <c r="A347" s="5"/>
    </row>
    <row r="348" spans="1:3" s="33" customFormat="1" x14ac:dyDescent="0.25">
      <c r="A348" s="31"/>
      <c r="B348" s="32"/>
      <c r="C348" s="6" t="s">
        <v>541</v>
      </c>
    </row>
    <row r="349" spans="1:3" s="33" customFormat="1" x14ac:dyDescent="0.25">
      <c r="A349" s="31"/>
      <c r="B349" s="32"/>
      <c r="C349" s="6"/>
    </row>
    <row r="350" spans="1:3" s="33" customFormat="1" x14ac:dyDescent="0.25">
      <c r="A350" s="34"/>
      <c r="B350" s="32"/>
      <c r="C350" s="6" t="s">
        <v>720</v>
      </c>
    </row>
    <row r="351" spans="1:3" s="33" customFormat="1" x14ac:dyDescent="0.25">
      <c r="A351" s="34"/>
      <c r="B351" s="32"/>
      <c r="C351" s="6"/>
    </row>
    <row r="352" spans="1:3" x14ac:dyDescent="0.25">
      <c r="A352" s="5"/>
      <c r="C352" t="s">
        <v>152</v>
      </c>
    </row>
    <row r="353" spans="1:3" x14ac:dyDescent="0.25">
      <c r="A353" s="5"/>
    </row>
    <row r="354" spans="1:3" x14ac:dyDescent="0.25">
      <c r="A354" s="5" t="s">
        <v>13</v>
      </c>
      <c r="B354" s="27" t="s">
        <v>712</v>
      </c>
      <c r="C354" t="str">
        <f>B354</f>
        <v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v>
      </c>
    </row>
    <row r="355" spans="1:3" x14ac:dyDescent="0.25">
      <c r="A355" s="5"/>
    </row>
    <row r="356" spans="1:3" x14ac:dyDescent="0.25">
      <c r="A356" s="5"/>
      <c r="C356" t="s">
        <v>50</v>
      </c>
    </row>
    <row r="357" spans="1:3" x14ac:dyDescent="0.25">
      <c r="A357" s="5"/>
    </row>
    <row r="358" spans="1:3" x14ac:dyDescent="0.25">
      <c r="A358" s="5"/>
      <c r="B358" s="27" t="s">
        <v>544</v>
      </c>
      <c r="C358" t="str">
        <f>B358</f>
        <v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59" spans="1:3" x14ac:dyDescent="0.25">
      <c r="A359" s="5"/>
    </row>
    <row r="360" spans="1:3" s="33" customFormat="1" x14ac:dyDescent="0.25">
      <c r="A360" s="31"/>
      <c r="B360" s="32"/>
      <c r="C360" s="6" t="s">
        <v>542</v>
      </c>
    </row>
    <row r="361" spans="1:3" s="33" customFormat="1" x14ac:dyDescent="0.25">
      <c r="A361" s="31"/>
      <c r="B361" s="32"/>
      <c r="C361" s="6"/>
    </row>
    <row r="362" spans="1:3" s="33" customFormat="1" x14ac:dyDescent="0.25">
      <c r="A362" s="34"/>
      <c r="B362" s="32"/>
      <c r="C362" s="6" t="s">
        <v>719</v>
      </c>
    </row>
    <row r="363" spans="1:3" s="33" customFormat="1" x14ac:dyDescent="0.25">
      <c r="A363" s="34"/>
      <c r="B363" s="32"/>
      <c r="C363" s="6"/>
    </row>
    <row r="364" spans="1:3" x14ac:dyDescent="0.25">
      <c r="A364" s="5"/>
      <c r="C364" t="s">
        <v>153</v>
      </c>
    </row>
    <row r="365" spans="1:3" x14ac:dyDescent="0.25">
      <c r="A365" s="5"/>
    </row>
    <row r="366" spans="1:3" x14ac:dyDescent="0.25">
      <c r="A366" s="5" t="s">
        <v>13</v>
      </c>
      <c r="B366" s="27" t="s">
        <v>713</v>
      </c>
      <c r="C366" t="str">
        <f>B366</f>
        <v>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v>
      </c>
    </row>
    <row r="367" spans="1:3" x14ac:dyDescent="0.25">
      <c r="A367" s="5"/>
    </row>
    <row r="368" spans="1:3" x14ac:dyDescent="0.25">
      <c r="A368" s="5"/>
      <c r="B368" s="41"/>
      <c r="C368" t="s">
        <v>50</v>
      </c>
    </row>
    <row r="369" spans="1:3" x14ac:dyDescent="0.25">
      <c r="A369" s="5"/>
    </row>
    <row r="370" spans="1:3" x14ac:dyDescent="0.25">
      <c r="A370" s="5"/>
      <c r="B370" s="27" t="s">
        <v>714</v>
      </c>
      <c r="C370" t="str">
        <f>B370</f>
        <v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72" spans="1:3" s="33" customFormat="1" x14ac:dyDescent="0.25">
      <c r="A372" s="31"/>
      <c r="B372" s="32"/>
      <c r="C372" s="6" t="s">
        <v>397</v>
      </c>
    </row>
    <row r="373" spans="1:3" s="33" customFormat="1" x14ac:dyDescent="0.25">
      <c r="A373" s="31"/>
      <c r="B373" s="32"/>
      <c r="C373" s="6"/>
    </row>
    <row r="374" spans="1:3" s="33" customFormat="1" x14ac:dyDescent="0.25">
      <c r="A374" s="34"/>
      <c r="B374" s="32"/>
      <c r="C374" s="6" t="s">
        <v>718</v>
      </c>
    </row>
    <row r="375" spans="1:3" s="33" customFormat="1" x14ac:dyDescent="0.25">
      <c r="A375" s="34"/>
      <c r="B375" s="32"/>
      <c r="C375" s="6"/>
    </row>
    <row r="376" spans="1:3" x14ac:dyDescent="0.25">
      <c r="A376" s="5"/>
      <c r="C376" t="s">
        <v>153</v>
      </c>
    </row>
    <row r="377" spans="1:3" x14ac:dyDescent="0.25">
      <c r="A377" s="5"/>
    </row>
    <row r="378" spans="1:3" x14ac:dyDescent="0.25">
      <c r="A378" s="5" t="s">
        <v>13</v>
      </c>
      <c r="B378" s="27" t="s">
        <v>715</v>
      </c>
      <c r="C378" t="str">
        <f>B378</f>
        <v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v>
      </c>
    </row>
    <row r="379" spans="1:3" x14ac:dyDescent="0.25">
      <c r="A379" s="5"/>
    </row>
    <row r="380" spans="1:3" x14ac:dyDescent="0.25">
      <c r="A380" s="5"/>
      <c r="C380" t="s">
        <v>50</v>
      </c>
    </row>
    <row r="381" spans="1:3" x14ac:dyDescent="0.25">
      <c r="A381" s="5"/>
    </row>
    <row r="382" spans="1:3" ht="409.5" x14ac:dyDescent="0.25">
      <c r="A382" s="5"/>
      <c r="B382" s="41" t="s">
        <v>545</v>
      </c>
      <c r="C382" t="str">
        <f>B382</f>
        <v>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v>
      </c>
    </row>
    <row r="383" spans="1:3" s="33" customFormat="1" x14ac:dyDescent="0.25">
      <c r="B383" s="32"/>
    </row>
    <row r="385" spans="1:3" ht="60" x14ac:dyDescent="0.25">
      <c r="A385" t="s">
        <v>51</v>
      </c>
      <c r="B385" s="7" t="s">
        <v>543</v>
      </c>
      <c r="C385" t="str">
        <f>CONCATENATE("&lt;symptoms ",B385," /&gt;")</f>
        <v>&lt;symptoms fatigue D005221 pain D010146 muscle aches and pain D063806 joint pain without swelling or redness D018771 inflamation D007249 /&gt;</v>
      </c>
    </row>
    <row r="513" spans="3:3" x14ac:dyDescent="0.25">
      <c r="C513" t="str">
        <f>CONCATENATE("    This variant is a change at a specific point in the ",B504," gene from ",B513," to ",B514," resulting in incorrect ",B507,"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519" spans="3:3" x14ac:dyDescent="0.25">
      <c r="C519" t="str">
        <f>CONCATENATE("    This variant is a change at a specific point in the ",B504," gene from ",B519," to ",B520," resulting in incorrect ",B507,"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49" spans="3:3" x14ac:dyDescent="0.25">
      <c r="C649" t="str">
        <f>CONCATENATE("    This variant is a change at a specific point in the ",B640," gene from ",B649," to ",B650," resulting in incorrect ",B643,"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55" spans="3:3" x14ac:dyDescent="0.25">
      <c r="C655" t="str">
        <f>CONCATENATE("    This variant is a change at a specific point in the ",B640," gene from ",B655," to ",B656," resulting in incorrect ",B643,"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85" spans="3:3" x14ac:dyDescent="0.25">
      <c r="C785" t="str">
        <f>CONCATENATE("    This variant is a change at a specific point in the ",B776," gene from ",B785," to ",B786," resulting in incorrect ",B779,"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91" spans="3:3" x14ac:dyDescent="0.25">
      <c r="C791" t="str">
        <f>CONCATENATE("    This variant is a change at a specific point in the ",B776," gene from ",B791," to ",B792," resulting in incorrect ",B779,"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1" spans="3:3" x14ac:dyDescent="0.25">
      <c r="C921" t="str">
        <f>CONCATENATE("    This variant is a change at a specific point in the ",B912," gene from ",B921," to ",B922," resulting in incorrect ",B915,"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7" spans="3:3" x14ac:dyDescent="0.25">
      <c r="C927" t="str">
        <f>CONCATENATE("    This variant is a change at a specific point in the ",B912," gene from ",B927," to ",B928," resulting in incorrect ",B915,"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7" spans="3:3" x14ac:dyDescent="0.25">
      <c r="C1057" t="str">
        <f>CONCATENATE("    This variant is a change at a specific point in the ",B1048," gene from ",B1057," to ",B1058," resulting in incorrect ",B1051,"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3" spans="3:3" x14ac:dyDescent="0.25">
      <c r="C1063" t="str">
        <f>CONCATENATE("    This variant is a change at a specific point in the ",B1048," gene from ",B1063," to ",B1064," resulting in incorrect ",B1051,"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3" spans="3:3" x14ac:dyDescent="0.25">
      <c r="C1193" t="str">
        <f>CONCATENATE("    This variant is a change at a specific point in the ",B1184," gene from ",B1193," to ",B1194," resulting in incorrect ",B1187,"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9" spans="3:3" x14ac:dyDescent="0.25">
      <c r="C1199" t="str">
        <f>CONCATENATE("    This variant is a change at a specific point in the ",B1184," gene from ",B1199," to ",B1200," resulting in incorrect ",B1187,"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9" spans="3:3" x14ac:dyDescent="0.25">
      <c r="C1329" t="str">
        <f>CONCATENATE("    This variant is a change at a specific point in the ",B1320," gene from ",B1329," to ",B1330," resulting in incorrect ",B1323,"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35" spans="3:3" x14ac:dyDescent="0.25">
      <c r="C1335" t="str">
        <f>CONCATENATE("    This variant is a change at a specific point in the ",B1320," gene from ",B1335," to ",B1336," resulting in incorrect ",B1323,"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5" spans="3:3" x14ac:dyDescent="0.25">
      <c r="C1465" t="str">
        <f>CONCATENATE("    This variant is a change at a specific point in the ",B1456," gene from ",B1465," to ",B1466," resulting in incorrect ",B1459,"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1" spans="3:3" x14ac:dyDescent="0.25">
      <c r="C1471" t="str">
        <f>CONCATENATE("    This variant is a change at a specific point in the ",B1456," gene from ",B1471," to ",B1472," resulting in incorrect ",B1459,"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1" spans="3:3" x14ac:dyDescent="0.25">
      <c r="C1601" t="str">
        <f>CONCATENATE("    This variant is a change at a specific point in the ",B1592," gene from ",B1601," to ",B1602," resulting in incorrect ",B1595,"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7" spans="3:3" x14ac:dyDescent="0.25">
      <c r="C1607" t="str">
        <f>CONCATENATE("    This variant is a change at a specific point in the ",B1592," gene from ",B1607," to ",B1608," resulting in incorrect ",B1595,"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7" spans="3:3" x14ac:dyDescent="0.25">
      <c r="C1737" t="str">
        <f>CONCATENATE("    This variant is a change at a specific point in the ",B1728," gene from ",B1737," to ",B1738," resulting in incorrect ",B1731,"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3" spans="3:3" x14ac:dyDescent="0.25">
      <c r="C1743" t="str">
        <f>CONCATENATE("    This variant is a change at a specific point in the ",B1728," gene from ",B1743," to ",B1744," resulting in incorrect ",B1731,"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3" spans="3:3" x14ac:dyDescent="0.25">
      <c r="C1873" t="str">
        <f>CONCATENATE("    This variant is a change at a specific point in the ",B1864," gene from ",B1873," to ",B1874," resulting in incorrect ",B1867,"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9" spans="3:3" x14ac:dyDescent="0.25">
      <c r="C1879" t="str">
        <f>CONCATENATE("    This variant is a change at a specific point in the ",B1864," gene from ",B1879," to ",B1880," resulting in incorrect ",B1867,"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9" spans="3:3" x14ac:dyDescent="0.25">
      <c r="C2009" t="str">
        <f>CONCATENATE("    This variant is a change at a specific point in the ",B2000," gene from ",B2009," to ",B2010," resulting in incorrect ",B2003,"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5" spans="3:3" x14ac:dyDescent="0.25">
      <c r="C2015" t="str">
        <f>CONCATENATE("    This variant is a change at a specific point in the ",B2000," gene from ",B2015," to ",B2016," resulting in incorrect ",B2003,"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5" spans="3:3" x14ac:dyDescent="0.25">
      <c r="C2145" t="str">
        <f>CONCATENATE("    This variant is a change at a specific point in the ",B2136," gene from ",B2145," to ",B2146," resulting in incorrect ",B2139,"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1" spans="3:3" x14ac:dyDescent="0.25">
      <c r="C2151" t="str">
        <f>CONCATENATE("    This variant is a change at a specific point in the ",B2136," gene from ",B2151," to ",B2152," resulting in incorrect ",B2139,"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1" spans="3:3" x14ac:dyDescent="0.25">
      <c r="C2281" t="str">
        <f>CONCATENATE("    This variant is a change at a specific point in the ",B2272," gene from ",B2281," to ",B2282," resulting in incorrect ",B2275,"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7" spans="3:3" x14ac:dyDescent="0.25">
      <c r="C2287" t="str">
        <f>CONCATENATE("    This variant is a change at a specific point in the ",B2272," gene from ",B2287," to ",B2288," resulting in incorrect ",B2275,"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7" spans="3:3" x14ac:dyDescent="0.25">
      <c r="C2417" t="str">
        <f>CONCATENATE("    This variant is a change at a specific point in the ",B2408," gene from ",B2417," to ",B2418," resulting in incorrect ",B2411,"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3" spans="3:3" x14ac:dyDescent="0.25">
      <c r="C2423" t="str">
        <f>CONCATENATE("    This variant is a change at a specific point in the ",B2408," gene from ",B2423," to ",B2424," resulting in incorrect ",B2411,"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3" spans="3:3" x14ac:dyDescent="0.25">
      <c r="C2553" t="str">
        <f>CONCATENATE("    This variant is a change at a specific point in the ",B2544," gene from ",B2553," to ",B2554," resulting in incorrect ",B2547,"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9" spans="3:3" x14ac:dyDescent="0.25">
      <c r="C2559" t="str">
        <f>CONCATENATE("    This variant is a change at a specific point in the ",B2544," gene from ",B2559," to ",B2560," resulting in incorrect ",B2547,"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Sheet1</vt:lpstr>
      <vt:lpstr>TRPM8</vt:lpstr>
      <vt:lpstr>COMT</vt:lpstr>
      <vt:lpstr>CHRNE</vt:lpstr>
      <vt:lpstr>MTHFR</vt:lpstr>
      <vt:lpstr>SLC6A4</vt:lpstr>
      <vt:lpstr>CLYBL</vt:lpstr>
      <vt:lpstr>CHRNA3</vt:lpstr>
      <vt:lpstr>SCN9A</vt:lpstr>
      <vt:lpstr>CHRNA5</vt:lpstr>
      <vt:lpstr>Other CFS Variants</vt:lpstr>
      <vt:lpstr>Sheet3</vt:lpstr>
      <vt:lpstr>Other CFS Variants 2</vt:lpstr>
      <vt:lpstr>TRPM3</vt:lpstr>
      <vt:lpstr>CHRNB4</vt:lpstr>
      <vt:lpstr>Sheet2</vt:lpstr>
      <vt:lpstr>grik3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2018-03-20T02:38:18Z</dcterms:created>
  <dcterms:modified xsi:type="dcterms:W3CDTF">2018-06-15T18:46:22Z</dcterms:modified>
</cp:coreProperties>
</file>