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wnloads\"/>
    </mc:Choice>
  </mc:AlternateContent>
  <xr:revisionPtr revIDLastSave="0" documentId="13_ncr:1_{B8613503-AF16-452A-94BA-5B3D5329FD59}" xr6:coauthVersionLast="31" xr6:coauthVersionMax="31" xr10:uidLastSave="{00000000-0000-0000-0000-000000000000}"/>
  <bookViews>
    <workbookView xWindow="0" yWindow="0" windowWidth="11925" windowHeight="6315" firstSheet="9" activeTab="11" xr2:uid="{10C40B49-6154-4245-AD46-80E39C341D73}"/>
  </bookViews>
  <sheets>
    <sheet name="Sheet1" sheetId="1" r:id="rId1"/>
    <sheet name="grik3" sheetId="2" r:id="rId2"/>
    <sheet name="TRPM8" sheetId="4" r:id="rId3"/>
    <sheet name="COMT" sheetId="5" r:id="rId4"/>
    <sheet name="CHRNE" sheetId="7" r:id="rId5"/>
    <sheet name="MTHFR" sheetId="6" r:id="rId6"/>
    <sheet name="SLCA4" sheetId="8" r:id="rId7"/>
    <sheet name="CLYBL" sheetId="9" r:id="rId8"/>
    <sheet name="CHRNA3" sheetId="10" r:id="rId9"/>
    <sheet name="SCN9A" sheetId="12" r:id="rId10"/>
    <sheet name="CHRNA5" sheetId="11" r:id="rId11"/>
    <sheet name="CHRNB4" sheetId="16" r:id="rId12"/>
    <sheet name="TRPM3" sheetId="17" r:id="rId13"/>
    <sheet name="Other CFS Variants" sheetId="13" r:id="rId14"/>
    <sheet name="Other CFS Variants 2" sheetId="15" r:id="rId15"/>
    <sheet name="Sheet3" sheetId="3"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16" l="1"/>
  <c r="I14" i="16"/>
  <c r="H14" i="16"/>
  <c r="Z14" i="17"/>
  <c r="B910" i="17" s="1"/>
  <c r="C911" i="17" s="1"/>
  <c r="Y14" i="17"/>
  <c r="X14" i="17"/>
  <c r="W14" i="17"/>
  <c r="V14" i="17"/>
  <c r="B738" i="17" s="1"/>
  <c r="C739" i="17" s="1"/>
  <c r="U14" i="17"/>
  <c r="T14" i="17"/>
  <c r="S14" i="17"/>
  <c r="R14" i="17"/>
  <c r="B566" i="17" s="1"/>
  <c r="C567" i="17" s="1"/>
  <c r="Q14" i="17"/>
  <c r="P14" i="17"/>
  <c r="O14" i="17"/>
  <c r="N14" i="17"/>
  <c r="M14" i="17"/>
  <c r="L14" i="17"/>
  <c r="K14" i="17"/>
  <c r="J14" i="17"/>
  <c r="I14" i="17"/>
  <c r="H14" i="17"/>
  <c r="C6" i="16"/>
  <c r="C219" i="16"/>
  <c r="C15" i="16"/>
  <c r="B20" i="16"/>
  <c r="C20" i="16" s="1"/>
  <c r="C2413" i="16"/>
  <c r="C2407" i="16"/>
  <c r="C2277" i="16"/>
  <c r="C2271" i="16"/>
  <c r="C2141" i="16"/>
  <c r="C2135" i="16"/>
  <c r="C2005" i="16"/>
  <c r="C1999" i="16"/>
  <c r="C1869" i="16"/>
  <c r="C1863" i="16"/>
  <c r="C1733" i="16"/>
  <c r="C1727" i="16"/>
  <c r="C1597" i="16"/>
  <c r="C1591" i="16"/>
  <c r="C1461" i="16"/>
  <c r="C1455" i="16"/>
  <c r="C1053" i="16"/>
  <c r="C1047" i="16"/>
  <c r="C917" i="16"/>
  <c r="C911" i="16"/>
  <c r="C239" i="16"/>
  <c r="C235" i="16"/>
  <c r="C231" i="16"/>
  <c r="C223" i="16"/>
  <c r="C211" i="16"/>
  <c r="C207" i="16"/>
  <c r="B199" i="16"/>
  <c r="C199" i="16" s="1"/>
  <c r="C197" i="16"/>
  <c r="C195" i="16"/>
  <c r="C194" i="16"/>
  <c r="C193" i="16"/>
  <c r="C189" i="16"/>
  <c r="C181" i="16"/>
  <c r="B181" i="16"/>
  <c r="C185" i="16" s="1"/>
  <c r="C179" i="16"/>
  <c r="C178" i="16"/>
  <c r="C174" i="16"/>
  <c r="C166" i="16"/>
  <c r="B166" i="16"/>
  <c r="C170" i="16" s="1"/>
  <c r="C164" i="16"/>
  <c r="B153" i="16"/>
  <c r="C163" i="16" s="1"/>
  <c r="B152" i="16"/>
  <c r="C159" i="16" s="1"/>
  <c r="C150" i="16"/>
  <c r="B139" i="16"/>
  <c r="C149" i="16" s="1"/>
  <c r="B138" i="16"/>
  <c r="C145" i="16" s="1"/>
  <c r="C136" i="16"/>
  <c r="B128" i="16"/>
  <c r="C135" i="16" s="1"/>
  <c r="B127" i="16"/>
  <c r="C131" i="16" s="1"/>
  <c r="B125" i="16"/>
  <c r="B124" i="16"/>
  <c r="B123" i="16"/>
  <c r="C121" i="16"/>
  <c r="B110" i="16"/>
  <c r="C120" i="16" s="1"/>
  <c r="B109" i="16"/>
  <c r="C116" i="16" s="1"/>
  <c r="C107" i="16"/>
  <c r="B96" i="16"/>
  <c r="C106" i="16" s="1"/>
  <c r="B95" i="16"/>
  <c r="C102" i="16" s="1"/>
  <c r="C93" i="16"/>
  <c r="B85" i="16"/>
  <c r="C92" i="16" s="1"/>
  <c r="B84" i="16"/>
  <c r="C88" i="16" s="1"/>
  <c r="B82" i="16"/>
  <c r="B81" i="16"/>
  <c r="B80" i="16"/>
  <c r="C78" i="16"/>
  <c r="B67" i="16"/>
  <c r="C77" i="16" s="1"/>
  <c r="B66" i="16"/>
  <c r="C73" i="16" s="1"/>
  <c r="C64" i="16"/>
  <c r="B53" i="16"/>
  <c r="C63" i="16" s="1"/>
  <c r="B52" i="16"/>
  <c r="C59" i="16" s="1"/>
  <c r="C50" i="16"/>
  <c r="B42" i="16"/>
  <c r="C49" i="16" s="1"/>
  <c r="B41" i="16"/>
  <c r="C45" i="16" s="1"/>
  <c r="B39" i="16"/>
  <c r="B38" i="16"/>
  <c r="B37" i="16"/>
  <c r="C34" i="16"/>
  <c r="C32" i="16"/>
  <c r="C30" i="16"/>
  <c r="C29" i="16"/>
  <c r="C122" i="16" s="1"/>
  <c r="C28" i="16"/>
  <c r="C26" i="16"/>
  <c r="C24" i="16"/>
  <c r="C23" i="16"/>
  <c r="C79" i="16" s="1"/>
  <c r="C22" i="16"/>
  <c r="J20" i="16"/>
  <c r="B151" i="16" s="1"/>
  <c r="C155" i="16" s="1"/>
  <c r="I20" i="16"/>
  <c r="B108" i="16" s="1"/>
  <c r="C112" i="16" s="1"/>
  <c r="H20" i="16"/>
  <c r="B65" i="16" s="1"/>
  <c r="C69" i="16" s="1"/>
  <c r="C18" i="16"/>
  <c r="J17" i="16"/>
  <c r="B137" i="16" s="1"/>
  <c r="C141" i="16" s="1"/>
  <c r="I17" i="16"/>
  <c r="B94" i="16" s="1"/>
  <c r="C98" i="16" s="1"/>
  <c r="H17" i="16"/>
  <c r="B51" i="16" s="1"/>
  <c r="C55" i="16" s="1"/>
  <c r="C17" i="16"/>
  <c r="C36" i="16" s="1"/>
  <c r="B126" i="16"/>
  <c r="C127" i="16" s="1"/>
  <c r="B83" i="16"/>
  <c r="C84" i="16" s="1"/>
  <c r="B40" i="16"/>
  <c r="C41" i="16" s="1"/>
  <c r="C13" i="16"/>
  <c r="C11" i="16"/>
  <c r="J10" i="16"/>
  <c r="I10" i="16"/>
  <c r="H10" i="16"/>
  <c r="L9" i="16"/>
  <c r="C9" i="16"/>
  <c r="L8" i="16"/>
  <c r="L7" i="16"/>
  <c r="L6" i="16"/>
  <c r="L5" i="16"/>
  <c r="L4" i="16"/>
  <c r="C4" i="16"/>
  <c r="L3" i="16"/>
  <c r="C2" i="16"/>
  <c r="C1031" i="17"/>
  <c r="C1027" i="17"/>
  <c r="C15" i="17"/>
  <c r="C1019" i="17"/>
  <c r="C1015" i="17"/>
  <c r="C20" i="17"/>
  <c r="B57" i="17"/>
  <c r="C56" i="17" s="1"/>
  <c r="B51" i="17"/>
  <c r="C50" i="17" s="1"/>
  <c r="B39" i="17"/>
  <c r="C38" i="17" s="1"/>
  <c r="B32" i="17"/>
  <c r="C32" i="17" s="1"/>
  <c r="B26" i="17"/>
  <c r="C26" i="17" s="1"/>
  <c r="L3" i="17"/>
  <c r="L4" i="17"/>
  <c r="L5" i="17"/>
  <c r="L6" i="17"/>
  <c r="L7" i="17"/>
  <c r="L8" i="17"/>
  <c r="L9" i="17"/>
  <c r="C432" i="17"/>
  <c r="B421" i="17"/>
  <c r="C431" i="17" s="1"/>
  <c r="B420" i="17"/>
  <c r="C427" i="17" s="1"/>
  <c r="C418" i="17"/>
  <c r="B407" i="17"/>
  <c r="C417" i="17" s="1"/>
  <c r="B406" i="17"/>
  <c r="C413" i="17" s="1"/>
  <c r="C404" i="17"/>
  <c r="B396" i="17"/>
  <c r="C403" i="17" s="1"/>
  <c r="B395" i="17"/>
  <c r="C399" i="17" s="1"/>
  <c r="B393" i="17"/>
  <c r="B392" i="17"/>
  <c r="B391" i="17"/>
  <c r="C419" i="17" s="1"/>
  <c r="C389" i="17"/>
  <c r="B378" i="17"/>
  <c r="C388" i="17" s="1"/>
  <c r="B377" i="17"/>
  <c r="C384" i="17" s="1"/>
  <c r="C375" i="17"/>
  <c r="B364" i="17"/>
  <c r="C374" i="17" s="1"/>
  <c r="B363" i="17"/>
  <c r="C370" i="17" s="1"/>
  <c r="C361" i="17"/>
  <c r="B353" i="17"/>
  <c r="C360" i="17" s="1"/>
  <c r="B352" i="17"/>
  <c r="C356" i="17" s="1"/>
  <c r="B350" i="17"/>
  <c r="B349" i="17"/>
  <c r="B348" i="17"/>
  <c r="C362" i="17" s="1"/>
  <c r="C346" i="17"/>
  <c r="B335" i="17"/>
  <c r="C345" i="17" s="1"/>
  <c r="B334" i="17"/>
  <c r="C341" i="17" s="1"/>
  <c r="C332" i="17"/>
  <c r="B321" i="17"/>
  <c r="C331" i="17" s="1"/>
  <c r="B320" i="17"/>
  <c r="C327" i="17" s="1"/>
  <c r="C318" i="17"/>
  <c r="B310" i="17"/>
  <c r="C317" i="17" s="1"/>
  <c r="B309" i="17"/>
  <c r="C313" i="17" s="1"/>
  <c r="B307" i="17"/>
  <c r="B306" i="17"/>
  <c r="B305" i="17"/>
  <c r="C305" i="17" s="1"/>
  <c r="C303" i="17"/>
  <c r="B292" i="17"/>
  <c r="C302" i="17" s="1"/>
  <c r="B291" i="17"/>
  <c r="C298" i="17" s="1"/>
  <c r="C289" i="17"/>
  <c r="B278" i="17"/>
  <c r="C288" i="17" s="1"/>
  <c r="B277" i="17"/>
  <c r="C284" i="17" s="1"/>
  <c r="C275" i="17"/>
  <c r="B267" i="17"/>
  <c r="C274" i="17" s="1"/>
  <c r="B266" i="17"/>
  <c r="C270" i="17" s="1"/>
  <c r="B264" i="17"/>
  <c r="B263" i="17"/>
  <c r="B262" i="17"/>
  <c r="C260" i="17"/>
  <c r="B249" i="17"/>
  <c r="C259" i="17" s="1"/>
  <c r="B248" i="17"/>
  <c r="C255" i="17" s="1"/>
  <c r="C246" i="17"/>
  <c r="B235" i="17"/>
  <c r="C245" i="17" s="1"/>
  <c r="B234" i="17"/>
  <c r="C241" i="17" s="1"/>
  <c r="C232" i="17"/>
  <c r="B224" i="17"/>
  <c r="C231" i="17" s="1"/>
  <c r="B223" i="17"/>
  <c r="C227" i="17" s="1"/>
  <c r="B221" i="17"/>
  <c r="B220" i="17"/>
  <c r="B219" i="17"/>
  <c r="C217" i="17"/>
  <c r="B206" i="17"/>
  <c r="C216" i="17" s="1"/>
  <c r="B205" i="17"/>
  <c r="C212" i="17" s="1"/>
  <c r="C203" i="17"/>
  <c r="B192" i="17"/>
  <c r="C202" i="17" s="1"/>
  <c r="B191" i="17"/>
  <c r="C198" i="17" s="1"/>
  <c r="C189" i="17"/>
  <c r="B181" i="17"/>
  <c r="C188" i="17" s="1"/>
  <c r="B180" i="17"/>
  <c r="C184" i="17" s="1"/>
  <c r="B178" i="17"/>
  <c r="B177" i="17"/>
  <c r="B176" i="17"/>
  <c r="C174" i="17"/>
  <c r="B163" i="17"/>
  <c r="C173" i="17" s="1"/>
  <c r="B162" i="17"/>
  <c r="C169" i="17" s="1"/>
  <c r="C160" i="17"/>
  <c r="B149" i="17"/>
  <c r="C159" i="17" s="1"/>
  <c r="B148" i="17"/>
  <c r="C155" i="17" s="1"/>
  <c r="C146" i="17"/>
  <c r="B138" i="17"/>
  <c r="C145" i="17" s="1"/>
  <c r="B137" i="17"/>
  <c r="C141" i="17" s="1"/>
  <c r="B135" i="17"/>
  <c r="B134" i="17"/>
  <c r="B133" i="17"/>
  <c r="H10" i="17"/>
  <c r="I10" i="17"/>
  <c r="J10" i="17"/>
  <c r="K10" i="17"/>
  <c r="L10" i="17"/>
  <c r="M10" i="17"/>
  <c r="N10" i="17"/>
  <c r="B136" i="17"/>
  <c r="C137" i="17" s="1"/>
  <c r="B179" i="17"/>
  <c r="C180" i="17" s="1"/>
  <c r="B222" i="17"/>
  <c r="C223" i="17" s="1"/>
  <c r="B265" i="17"/>
  <c r="C266" i="17" s="1"/>
  <c r="B308" i="17"/>
  <c r="C309" i="17" s="1"/>
  <c r="B351" i="17"/>
  <c r="C352" i="17" s="1"/>
  <c r="B394" i="17"/>
  <c r="C395" i="17" s="1"/>
  <c r="H17" i="17"/>
  <c r="B147" i="17" s="1"/>
  <c r="C151" i="17" s="1"/>
  <c r="I17" i="17"/>
  <c r="B190" i="17" s="1"/>
  <c r="C194" i="17" s="1"/>
  <c r="J17" i="17"/>
  <c r="B233" i="17" s="1"/>
  <c r="C237" i="17" s="1"/>
  <c r="K17" i="17"/>
  <c r="B276" i="17" s="1"/>
  <c r="C280" i="17" s="1"/>
  <c r="L17" i="17"/>
  <c r="B319" i="17" s="1"/>
  <c r="C323" i="17" s="1"/>
  <c r="M17" i="17"/>
  <c r="B362" i="17" s="1"/>
  <c r="C366" i="17" s="1"/>
  <c r="N17" i="17"/>
  <c r="B405" i="17" s="1"/>
  <c r="C409" i="17" s="1"/>
  <c r="H20" i="17"/>
  <c r="B161" i="17" s="1"/>
  <c r="C165" i="17" s="1"/>
  <c r="I20" i="17"/>
  <c r="B204" i="17" s="1"/>
  <c r="C208" i="17" s="1"/>
  <c r="J20" i="17"/>
  <c r="B247" i="17" s="1"/>
  <c r="C251" i="17" s="1"/>
  <c r="K20" i="17"/>
  <c r="B290" i="17" s="1"/>
  <c r="C294" i="17" s="1"/>
  <c r="L20" i="17"/>
  <c r="B333" i="17" s="1"/>
  <c r="C337" i="17" s="1"/>
  <c r="M20" i="17"/>
  <c r="B376" i="17" s="1"/>
  <c r="C380" i="17" s="1"/>
  <c r="N20" i="17"/>
  <c r="B419" i="17" s="1"/>
  <c r="C423" i="17" s="1"/>
  <c r="C58" i="17"/>
  <c r="C54" i="17"/>
  <c r="C53" i="17"/>
  <c r="C390" i="17" s="1"/>
  <c r="C52" i="17"/>
  <c r="C48" i="17"/>
  <c r="C47" i="17"/>
  <c r="C347" i="17" s="1"/>
  <c r="C46" i="17"/>
  <c r="C44" i="17"/>
  <c r="C42" i="17"/>
  <c r="C41" i="17"/>
  <c r="C304" i="17" s="1"/>
  <c r="C40" i="17"/>
  <c r="C36" i="17"/>
  <c r="C35" i="17"/>
  <c r="C261" i="17" s="1"/>
  <c r="C34" i="17"/>
  <c r="C30" i="17"/>
  <c r="C29" i="17"/>
  <c r="C218" i="17" s="1"/>
  <c r="C28" i="17"/>
  <c r="C24" i="17"/>
  <c r="C23" i="17"/>
  <c r="C175" i="17" s="1"/>
  <c r="C22" i="17"/>
  <c r="C18" i="17"/>
  <c r="C17" i="17"/>
  <c r="C132" i="17" s="1"/>
  <c r="C3209" i="17"/>
  <c r="C3203" i="17"/>
  <c r="C3073" i="17"/>
  <c r="C3067" i="17"/>
  <c r="C2937" i="17"/>
  <c r="C2931" i="17"/>
  <c r="C2801" i="17"/>
  <c r="C2795" i="17"/>
  <c r="C2665" i="17"/>
  <c r="C2659" i="17"/>
  <c r="C2529" i="17"/>
  <c r="C2523" i="17"/>
  <c r="C2393" i="17"/>
  <c r="C2387" i="17"/>
  <c r="C2257" i="17"/>
  <c r="C2251" i="17"/>
  <c r="C1849" i="17"/>
  <c r="C1843" i="17"/>
  <c r="C1713" i="17"/>
  <c r="C1707" i="17"/>
  <c r="C1035" i="17"/>
  <c r="C1007" i="17"/>
  <c r="C1003" i="17"/>
  <c r="C995" i="17"/>
  <c r="C991" i="17"/>
  <c r="B983" i="17"/>
  <c r="C983" i="17" s="1"/>
  <c r="C981" i="17"/>
  <c r="C979" i="17"/>
  <c r="C978" i="17"/>
  <c r="C977" i="17"/>
  <c r="C973" i="17"/>
  <c r="C965" i="17"/>
  <c r="B965" i="17"/>
  <c r="C969" i="17" s="1"/>
  <c r="C963" i="17"/>
  <c r="C962" i="17"/>
  <c r="C958" i="17"/>
  <c r="C950" i="17"/>
  <c r="B950" i="17"/>
  <c r="C954" i="17" s="1"/>
  <c r="C948" i="17"/>
  <c r="B937" i="17"/>
  <c r="C947" i="17" s="1"/>
  <c r="B936" i="17"/>
  <c r="C943" i="17" s="1"/>
  <c r="C934" i="17"/>
  <c r="B923" i="17"/>
  <c r="C933" i="17" s="1"/>
  <c r="B922" i="17"/>
  <c r="C929" i="17" s="1"/>
  <c r="C920" i="17"/>
  <c r="B912" i="17"/>
  <c r="C919" i="17" s="1"/>
  <c r="B911" i="17"/>
  <c r="C915" i="17" s="1"/>
  <c r="B909" i="17"/>
  <c r="B908" i="17"/>
  <c r="B907" i="17"/>
  <c r="C905" i="17"/>
  <c r="B894" i="17"/>
  <c r="C904" i="17" s="1"/>
  <c r="B893" i="17"/>
  <c r="C900" i="17" s="1"/>
  <c r="C891" i="17"/>
  <c r="B880" i="17"/>
  <c r="C890" i="17" s="1"/>
  <c r="B879" i="17"/>
  <c r="C886" i="17" s="1"/>
  <c r="C877" i="17"/>
  <c r="B869" i="17"/>
  <c r="C876" i="17" s="1"/>
  <c r="B868" i="17"/>
  <c r="C872" i="17" s="1"/>
  <c r="B866" i="17"/>
  <c r="B865" i="17"/>
  <c r="B864" i="17"/>
  <c r="C862" i="17"/>
  <c r="B851" i="17"/>
  <c r="C861" i="17" s="1"/>
  <c r="B850" i="17"/>
  <c r="C857" i="17" s="1"/>
  <c r="C848" i="17"/>
  <c r="B837" i="17"/>
  <c r="C847" i="17" s="1"/>
  <c r="B836" i="17"/>
  <c r="C843" i="17" s="1"/>
  <c r="C834" i="17"/>
  <c r="B826" i="17"/>
  <c r="C833" i="17" s="1"/>
  <c r="B825" i="17"/>
  <c r="C829" i="17" s="1"/>
  <c r="B823" i="17"/>
  <c r="B822" i="17"/>
  <c r="B821" i="17"/>
  <c r="C819" i="17"/>
  <c r="B808" i="17"/>
  <c r="C818" i="17" s="1"/>
  <c r="B807" i="17"/>
  <c r="C814" i="17" s="1"/>
  <c r="C805" i="17"/>
  <c r="B794" i="17"/>
  <c r="C804" i="17" s="1"/>
  <c r="B793" i="17"/>
  <c r="C800" i="17" s="1"/>
  <c r="C791" i="17"/>
  <c r="B783" i="17"/>
  <c r="C790" i="17" s="1"/>
  <c r="B782" i="17"/>
  <c r="C786" i="17" s="1"/>
  <c r="B780" i="17"/>
  <c r="B779" i="17"/>
  <c r="B778" i="17"/>
  <c r="C776" i="17"/>
  <c r="B765" i="17"/>
  <c r="C775" i="17" s="1"/>
  <c r="B764" i="17"/>
  <c r="C771" i="17" s="1"/>
  <c r="C762" i="17"/>
  <c r="B751" i="17"/>
  <c r="C761" i="17" s="1"/>
  <c r="B750" i="17"/>
  <c r="C757" i="17" s="1"/>
  <c r="C748" i="17"/>
  <c r="B740" i="17"/>
  <c r="C747" i="17" s="1"/>
  <c r="B739" i="17"/>
  <c r="C743" i="17" s="1"/>
  <c r="B737" i="17"/>
  <c r="B736" i="17"/>
  <c r="B735" i="17"/>
  <c r="C733" i="17"/>
  <c r="B722" i="17"/>
  <c r="C732" i="17" s="1"/>
  <c r="B721" i="17"/>
  <c r="C728" i="17" s="1"/>
  <c r="C719" i="17"/>
  <c r="B708" i="17"/>
  <c r="C718" i="17" s="1"/>
  <c r="B707" i="17"/>
  <c r="C714" i="17" s="1"/>
  <c r="C705" i="17"/>
  <c r="B697" i="17"/>
  <c r="C704" i="17" s="1"/>
  <c r="B696" i="17"/>
  <c r="C700" i="17" s="1"/>
  <c r="B694" i="17"/>
  <c r="B693" i="17"/>
  <c r="B692" i="17"/>
  <c r="C690" i="17"/>
  <c r="B679" i="17"/>
  <c r="C689" i="17" s="1"/>
  <c r="B678" i="17"/>
  <c r="C685" i="17" s="1"/>
  <c r="C676" i="17"/>
  <c r="B665" i="17"/>
  <c r="C675" i="17" s="1"/>
  <c r="B664" i="17"/>
  <c r="C671" i="17" s="1"/>
  <c r="C662" i="17"/>
  <c r="B654" i="17"/>
  <c r="C661" i="17" s="1"/>
  <c r="B653" i="17"/>
  <c r="C657" i="17" s="1"/>
  <c r="B651" i="17"/>
  <c r="B650" i="17"/>
  <c r="B649" i="17"/>
  <c r="C647" i="17"/>
  <c r="B636" i="17"/>
  <c r="C646" i="17" s="1"/>
  <c r="B635" i="17"/>
  <c r="C642" i="17" s="1"/>
  <c r="C633" i="17"/>
  <c r="B622" i="17"/>
  <c r="C632" i="17" s="1"/>
  <c r="B621" i="17"/>
  <c r="C628" i="17" s="1"/>
  <c r="C619" i="17"/>
  <c r="B611" i="17"/>
  <c r="C618" i="17" s="1"/>
  <c r="B610" i="17"/>
  <c r="C614" i="17" s="1"/>
  <c r="B608" i="17"/>
  <c r="B607" i="17"/>
  <c r="B606" i="17"/>
  <c r="C604" i="17"/>
  <c r="B593" i="17"/>
  <c r="C603" i="17" s="1"/>
  <c r="B592" i="17"/>
  <c r="C599" i="17" s="1"/>
  <c r="C590" i="17"/>
  <c r="B579" i="17"/>
  <c r="C589" i="17" s="1"/>
  <c r="B578" i="17"/>
  <c r="C585" i="17" s="1"/>
  <c r="C576" i="17"/>
  <c r="B568" i="17"/>
  <c r="C575" i="17" s="1"/>
  <c r="B567" i="17"/>
  <c r="C571" i="17" s="1"/>
  <c r="B565" i="17"/>
  <c r="B564" i="17"/>
  <c r="B563" i="17"/>
  <c r="C561" i="17"/>
  <c r="B550" i="17"/>
  <c r="C560" i="17" s="1"/>
  <c r="B549" i="17"/>
  <c r="C556" i="17" s="1"/>
  <c r="C547" i="17"/>
  <c r="B536" i="17"/>
  <c r="C546" i="17" s="1"/>
  <c r="B535" i="17"/>
  <c r="C542" i="17" s="1"/>
  <c r="C533" i="17"/>
  <c r="B525" i="17"/>
  <c r="C532" i="17" s="1"/>
  <c r="B524" i="17"/>
  <c r="C528" i="17" s="1"/>
  <c r="B522" i="17"/>
  <c r="B521" i="17"/>
  <c r="B520" i="17"/>
  <c r="C518" i="17"/>
  <c r="B507" i="17"/>
  <c r="C517" i="17" s="1"/>
  <c r="B506" i="17"/>
  <c r="C513" i="17" s="1"/>
  <c r="C504" i="17"/>
  <c r="B493" i="17"/>
  <c r="C503" i="17" s="1"/>
  <c r="B492" i="17"/>
  <c r="C499" i="17" s="1"/>
  <c r="C490" i="17"/>
  <c r="B482" i="17"/>
  <c r="C489" i="17" s="1"/>
  <c r="B481" i="17"/>
  <c r="C485" i="17" s="1"/>
  <c r="B479" i="17"/>
  <c r="B478" i="17"/>
  <c r="B477" i="17"/>
  <c r="C475" i="17"/>
  <c r="B464" i="17"/>
  <c r="C474" i="17" s="1"/>
  <c r="B463" i="17"/>
  <c r="C470" i="17" s="1"/>
  <c r="C461" i="17"/>
  <c r="B450" i="17"/>
  <c r="C460" i="17" s="1"/>
  <c r="B449" i="17"/>
  <c r="C456" i="17" s="1"/>
  <c r="C447" i="17"/>
  <c r="B439" i="17"/>
  <c r="C446" i="17" s="1"/>
  <c r="B438" i="17"/>
  <c r="C442" i="17" s="1"/>
  <c r="B436" i="17"/>
  <c r="B435" i="17"/>
  <c r="B434" i="17"/>
  <c r="C130" i="17"/>
  <c r="C128" i="17"/>
  <c r="C126" i="17"/>
  <c r="C125" i="17"/>
  <c r="C906" i="17" s="1"/>
  <c r="C124" i="17"/>
  <c r="C122" i="17"/>
  <c r="C120" i="17"/>
  <c r="C119" i="17"/>
  <c r="C863" i="17" s="1"/>
  <c r="C118" i="17"/>
  <c r="C116" i="17"/>
  <c r="C114" i="17"/>
  <c r="C113" i="17"/>
  <c r="C820" i="17" s="1"/>
  <c r="C112" i="17"/>
  <c r="B111" i="17"/>
  <c r="C110" i="17" s="1"/>
  <c r="C108" i="17"/>
  <c r="C107" i="17"/>
  <c r="C777" i="17" s="1"/>
  <c r="C106" i="17"/>
  <c r="C104" i="17"/>
  <c r="C102" i="17"/>
  <c r="C101" i="17"/>
  <c r="C734" i="17" s="1"/>
  <c r="C100" i="17"/>
  <c r="B98" i="17"/>
  <c r="C98" i="17" s="1"/>
  <c r="C96" i="17"/>
  <c r="C95" i="17"/>
  <c r="C691" i="17" s="1"/>
  <c r="C94" i="17"/>
  <c r="C92" i="17"/>
  <c r="C90" i="17"/>
  <c r="C89" i="17"/>
  <c r="C648" i="17" s="1"/>
  <c r="C88" i="17"/>
  <c r="C86" i="17"/>
  <c r="C84" i="17"/>
  <c r="C83" i="17"/>
  <c r="C605" i="17" s="1"/>
  <c r="C82" i="17"/>
  <c r="B80" i="17"/>
  <c r="C80" i="17" s="1"/>
  <c r="C78" i="17"/>
  <c r="C77" i="17"/>
  <c r="C562" i="17" s="1"/>
  <c r="C76" i="17"/>
  <c r="B74" i="17"/>
  <c r="C74" i="17" s="1"/>
  <c r="C72" i="17"/>
  <c r="C71" i="17"/>
  <c r="C519" i="17" s="1"/>
  <c r="C70" i="17"/>
  <c r="B69" i="17"/>
  <c r="C68" i="17" s="1"/>
  <c r="C66" i="17"/>
  <c r="C65" i="17"/>
  <c r="C476" i="17" s="1"/>
  <c r="C64" i="17"/>
  <c r="Z20" i="17"/>
  <c r="B935" i="17" s="1"/>
  <c r="C939" i="17" s="1"/>
  <c r="Y20" i="17"/>
  <c r="B892" i="17" s="1"/>
  <c r="C896" i="17" s="1"/>
  <c r="X20" i="17"/>
  <c r="B849" i="17" s="1"/>
  <c r="C853" i="17" s="1"/>
  <c r="W20" i="17"/>
  <c r="B806" i="17" s="1"/>
  <c r="C810" i="17" s="1"/>
  <c r="V20" i="17"/>
  <c r="B763" i="17" s="1"/>
  <c r="C767" i="17" s="1"/>
  <c r="U20" i="17"/>
  <c r="B720" i="17" s="1"/>
  <c r="C724" i="17" s="1"/>
  <c r="T20" i="17"/>
  <c r="B677" i="17" s="1"/>
  <c r="C681" i="17" s="1"/>
  <c r="S20" i="17"/>
  <c r="B634" i="17" s="1"/>
  <c r="C638" i="17" s="1"/>
  <c r="R20" i="17"/>
  <c r="B591" i="17" s="1"/>
  <c r="C595" i="17" s="1"/>
  <c r="Q20" i="17"/>
  <c r="B548" i="17" s="1"/>
  <c r="C552" i="17" s="1"/>
  <c r="P20" i="17"/>
  <c r="B505" i="17" s="1"/>
  <c r="C509" i="17" s="1"/>
  <c r="O20" i="17"/>
  <c r="B462" i="17" s="1"/>
  <c r="C466" i="17" s="1"/>
  <c r="C62" i="17"/>
  <c r="C60" i="17"/>
  <c r="Z17" i="17"/>
  <c r="B921" i="17" s="1"/>
  <c r="C925" i="17" s="1"/>
  <c r="Y17" i="17"/>
  <c r="B878" i="17" s="1"/>
  <c r="C882" i="17" s="1"/>
  <c r="X17" i="17"/>
  <c r="B835" i="17" s="1"/>
  <c r="C839" i="17" s="1"/>
  <c r="W17" i="17"/>
  <c r="B792" i="17" s="1"/>
  <c r="C796" i="17" s="1"/>
  <c r="V17" i="17"/>
  <c r="B749" i="17" s="1"/>
  <c r="C753" i="17" s="1"/>
  <c r="U17" i="17"/>
  <c r="B706" i="17" s="1"/>
  <c r="C710" i="17" s="1"/>
  <c r="T17" i="17"/>
  <c r="B663" i="17" s="1"/>
  <c r="C667" i="17" s="1"/>
  <c r="S17" i="17"/>
  <c r="B620" i="17" s="1"/>
  <c r="C624" i="17" s="1"/>
  <c r="R17" i="17"/>
  <c r="B577" i="17" s="1"/>
  <c r="C581" i="17" s="1"/>
  <c r="Q17" i="17"/>
  <c r="B534" i="17" s="1"/>
  <c r="C538" i="17" s="1"/>
  <c r="P17" i="17"/>
  <c r="B491" i="17" s="1"/>
  <c r="C495" i="17" s="1"/>
  <c r="O17" i="17"/>
  <c r="B448" i="17" s="1"/>
  <c r="C452" i="17" s="1"/>
  <c r="C59" i="17"/>
  <c r="C433" i="17" s="1"/>
  <c r="B867" i="17"/>
  <c r="C868" i="17" s="1"/>
  <c r="B824" i="17"/>
  <c r="C825" i="17" s="1"/>
  <c r="B781" i="17"/>
  <c r="C782" i="17" s="1"/>
  <c r="B695" i="17"/>
  <c r="C696" i="17" s="1"/>
  <c r="B652" i="17"/>
  <c r="C653" i="17" s="1"/>
  <c r="B609" i="17"/>
  <c r="C610" i="17" s="1"/>
  <c r="B523" i="17"/>
  <c r="C524" i="17" s="1"/>
  <c r="B480" i="17"/>
  <c r="C481" i="17" s="1"/>
  <c r="B437" i="17"/>
  <c r="C438" i="17" s="1"/>
  <c r="C13" i="17"/>
  <c r="C11" i="17"/>
  <c r="Z10" i="17"/>
  <c r="Y10" i="17"/>
  <c r="X10" i="17"/>
  <c r="W10" i="17"/>
  <c r="V10" i="17"/>
  <c r="U10" i="17"/>
  <c r="T10" i="17"/>
  <c r="S10" i="17"/>
  <c r="R10" i="17"/>
  <c r="Q10" i="17"/>
  <c r="P10" i="17"/>
  <c r="O10" i="17"/>
  <c r="AB9" i="17"/>
  <c r="C9" i="17"/>
  <c r="AB8" i="17"/>
  <c r="AB7" i="17"/>
  <c r="AB6" i="17"/>
  <c r="C6" i="17"/>
  <c r="AB5" i="17"/>
  <c r="AB4" i="17"/>
  <c r="C4" i="17"/>
  <c r="AI3" i="17"/>
  <c r="AB3" i="17"/>
  <c r="AI2" i="17"/>
  <c r="AB2" i="17"/>
  <c r="C2" i="17"/>
  <c r="AI1" i="17"/>
  <c r="AB1" i="17"/>
  <c r="C151" i="16" l="1"/>
  <c r="C65" i="16"/>
  <c r="C51" i="16"/>
  <c r="C94" i="16"/>
  <c r="C108" i="16"/>
  <c r="C137" i="16"/>
  <c r="C37" i="16"/>
  <c r="C80" i="16"/>
  <c r="C123" i="16"/>
  <c r="C376" i="17"/>
  <c r="C319" i="17"/>
  <c r="C348" i="17"/>
  <c r="C405" i="17"/>
  <c r="C333" i="17"/>
  <c r="C391" i="17"/>
  <c r="C161" i="17"/>
  <c r="C290" i="17"/>
  <c r="C247" i="17"/>
  <c r="C204" i="17"/>
  <c r="C133" i="17"/>
  <c r="C176" i="17"/>
  <c r="C219" i="17"/>
  <c r="C262" i="17"/>
  <c r="C147" i="17"/>
  <c r="C190" i="17"/>
  <c r="C233" i="17"/>
  <c r="C276" i="17"/>
  <c r="C692" i="17"/>
  <c r="C477" i="17"/>
  <c r="C505" i="17"/>
  <c r="C606" i="17"/>
  <c r="C520" i="17"/>
  <c r="C749" i="17"/>
  <c r="C864" i="17"/>
  <c r="C935" i="17"/>
  <c r="C792" i="17"/>
  <c r="C706" i="17"/>
  <c r="C534" i="17"/>
  <c r="C620" i="17"/>
  <c r="C892" i="17"/>
  <c r="C491" i="17"/>
  <c r="C821" i="17"/>
  <c r="C577" i="17"/>
  <c r="C663" i="17"/>
  <c r="C778" i="17"/>
  <c r="C907" i="17"/>
  <c r="C462" i="17"/>
  <c r="C591" i="17"/>
  <c r="C677" i="17"/>
  <c r="C763" i="17"/>
  <c r="C434" i="17"/>
  <c r="C563" i="17"/>
  <c r="C649" i="17"/>
  <c r="C735" i="17"/>
  <c r="C835" i="17"/>
  <c r="C448" i="17"/>
  <c r="C548" i="17"/>
  <c r="C634" i="17"/>
  <c r="C720" i="17"/>
  <c r="C806" i="17"/>
  <c r="C878" i="17"/>
  <c r="C849" i="17"/>
  <c r="C921" i="17"/>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15" i="8"/>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C6" i="12"/>
  <c r="C6" i="11"/>
  <c r="C6" i="10"/>
  <c r="C6" i="9"/>
  <c r="C6" i="8"/>
  <c r="B147" i="6"/>
  <c r="C151" i="6" s="1"/>
  <c r="B123" i="6"/>
  <c r="C121" i="6" s="1"/>
  <c r="B102" i="6"/>
  <c r="C106" i="6" s="1"/>
  <c r="B88" i="6"/>
  <c r="C92" i="6" s="1"/>
  <c r="B77" i="6"/>
  <c r="C78" i="6" s="1"/>
  <c r="B59" i="6"/>
  <c r="C63" i="6" s="1"/>
  <c r="B45" i="6"/>
  <c r="C49" i="6" s="1"/>
  <c r="B34" i="6"/>
  <c r="C35" i="6" s="1"/>
  <c r="C6" i="7"/>
  <c r="C6" i="5"/>
  <c r="C6" i="4"/>
  <c r="C6" i="2"/>
  <c r="C6" i="6"/>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4"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4"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4"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4"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4" i="8"/>
  <c r="C2" i="8"/>
  <c r="C178" i="7"/>
  <c r="C174" i="7"/>
  <c r="C170" i="7"/>
  <c r="C162" i="7"/>
  <c r="C158" i="7"/>
  <c r="C154" i="7"/>
  <c r="C152" i="7"/>
  <c r="B88" i="7"/>
  <c r="B77" i="7"/>
  <c r="B45" i="7"/>
  <c r="B34" i="7"/>
  <c r="B26" i="7"/>
  <c r="C23" i="7"/>
  <c r="C73" i="7" s="1"/>
  <c r="C17" i="7"/>
  <c r="C30" i="7" s="1"/>
  <c r="C11" i="7"/>
  <c r="C9" i="7"/>
  <c r="C4"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4"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4"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<sst xmlns="http://schemas.openxmlformats.org/spreadsheetml/2006/main" count="6824" uniqueCount="959">
  <si>
    <t>Minor</t>
  </si>
  <si>
    <t>Het</t>
  </si>
  <si>
    <t>MM</t>
  </si>
  <si>
    <t>mm</t>
  </si>
  <si>
    <t>Gene</t>
  </si>
  <si>
    <t>Grik3 Ser310Ala</t>
  </si>
  <si>
    <t>COMT_G158A</t>
  </si>
  <si>
    <t>COMT_C62T</t>
  </si>
  <si>
    <t>SLC6A4_C463T</t>
  </si>
  <si>
    <t>SLC6A4_5-HTTLPR</t>
  </si>
  <si>
    <t>chrne_G1074A</t>
  </si>
  <si>
    <t>chrne_t10927c</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</si>
  <si>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</si>
  <si>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</si>
  <si>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</si>
  <si>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</si>
  <si>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</si>
  <si>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</si>
  <si>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</si>
  <si>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</si>
  <si>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</si>
  <si>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</si>
  <si>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</si>
  <si>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</si>
  <si>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</si>
  <si>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</si>
  <si>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</si>
  <si>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</si>
  <si>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</si>
  <si>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</si>
  <si>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</si>
  <si>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</si>
  <si>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</si>
  <si>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</si>
  <si>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</si>
  <si>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</si>
  <si>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</si>
  <si>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</si>
  <si>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</si>
  <si>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</si>
  <si>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</si>
  <si>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</si>
  <si>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</si>
  <si>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</si>
  <si>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</si>
  <si>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</si>
  <si>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</si>
  <si>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</si>
  <si>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</si>
  <si>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</si>
  <si>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</si>
  <si>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</si>
  <si>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</si>
  <si>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</si>
  <si>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</si>
  <si>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</si>
  <si>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</si>
  <si>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</si>
  <si>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</si>
  <si>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</si>
  <si>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</si>
  <si>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</si>
  <si>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</si>
  <si>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</si>
  <si>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</si>
  <si>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</si>
  <si>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</si>
  <si>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</si>
  <si>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</si>
  <si>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</si>
  <si>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</si>
  <si>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</si>
  <si>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</si>
  <si>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</si>
  <si>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</si>
  <si>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</si>
  <si>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</si>
  <si>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</si>
  <si>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</si>
  <si>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</si>
  <si>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</si>
  <si>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</si>
  <si>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</si>
  <si>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</si>
  <si>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</si>
  <si>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</si>
  <si>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</si>
  <si>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</si>
  <si>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</si>
  <si>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</si>
  <si>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</si>
  <si>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</si>
  <si>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</si>
  <si>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</si>
  <si>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</si>
  <si>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</si>
  <si>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</si>
  <si>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</si>
  <si>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</si>
  <si>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</si>
  <si>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</si>
  <si>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</si>
  <si>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</si>
  <si>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</si>
  <si>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</si>
  <si>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</si>
  <si>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</si>
  <si>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</si>
  <si>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</si>
  <si>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</si>
  <si>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</si>
  <si>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</si>
  <si>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</si>
  <si>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</si>
  <si>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</si>
  <si>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</si>
  <si>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</si>
  <si>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</si>
  <si>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</si>
  <si>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</si>
  <si>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</si>
  <si>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</si>
  <si>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</si>
  <si>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</si>
  <si>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</si>
  <si>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</si>
  <si>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</si>
  <si>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</si>
  <si>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</si>
  <si>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</si>
  <si>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</si>
  <si>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</si>
  <si>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</si>
  <si>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</si>
  <si>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</si>
  <si>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</si>
  <si>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</si>
  <si>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</si>
  <si>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</si>
  <si>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</si>
  <si>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</si>
  <si>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</si>
  <si>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</si>
  <si>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</si>
  <si>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</si>
  <si>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</si>
  <si>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</si>
  <si>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</si>
  <si>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</si>
  <si>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</si>
  <si>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</si>
  <si>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</si>
  <si>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</si>
  <si>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 Severe Risk</t>
  </si>
  <si>
    <t># Moderate Risk</t>
  </si>
  <si>
    <t>&lt;# G750C (G;C) #&gt;</t>
  </si>
  <si>
    <t>&lt;# G750C (C;C) #&gt;</t>
  </si>
  <si>
    <t>&lt;# G750C (C;C) C-990T (C;T) #&gt;</t>
  </si>
  <si>
    <t>&lt;# C-990T (T;T) #&gt;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</si>
  <si>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</si>
  <si>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</si>
  <si>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</si>
  <si>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</si>
  <si>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</si>
  <si>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</si>
  <si>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</si>
  <si>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</si>
  <si>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</si>
  <si>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</si>
  <si>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</si>
  <si>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</si>
  <si>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</si>
  <si>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</si>
  <si>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</si>
  <si>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</si>
  <si>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</si>
  <si>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</si>
  <si>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</si>
  <si>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</si>
  <si>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</si>
  <si>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</si>
  <si>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</si>
  <si>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</si>
  <si>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</si>
  <si>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</si>
  <si>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</si>
  <si>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</si>
  <si>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</si>
  <si>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</si>
  <si>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</si>
  <si>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</si>
  <si>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</si>
  <si>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</si>
  <si>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</si>
  <si>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</si>
  <si>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</si>
  <si>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</si>
  <si>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</si>
  <si>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</si>
  <si>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</si>
  <si>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</si>
  <si>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</si>
  <si>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</si>
  <si>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</si>
  <si>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</si>
  <si>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</si>
  <si>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</si>
  <si>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</si>
  <si>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</si>
  <si>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</si>
  <si>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</si>
  <si>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</si>
  <si>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</si>
  <si>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</si>
  <si>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</si>
  <si>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</si>
  <si>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</si>
  <si>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</si>
  <si>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</si>
  <si>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</si>
  <si>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</si>
  <si>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</si>
  <si>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</si>
  <si>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</si>
  <si>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</si>
  <si>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</si>
  <si>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</si>
  <si>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</si>
  <si>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</si>
  <si>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</si>
  <si>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</si>
  <si>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</si>
  <si>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</si>
  <si>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</si>
  <si>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</si>
  <si>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</si>
  <si>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</si>
  <si>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</si>
  <si>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</si>
  <si>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</si>
  <si>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</si>
  <si>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</si>
  <si>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</si>
  <si>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</si>
  <si>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</si>
  <si>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</si>
  <si>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</si>
  <si>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</si>
  <si>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</si>
  <si>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</si>
  <si>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</si>
  <si>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</si>
  <si>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</si>
  <si>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</si>
  <si>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</si>
  <si>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</si>
  <si>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</si>
  <si>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</si>
  <si>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</si>
  <si>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</si>
  <si>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</si>
  <si>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</si>
  <si>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</si>
  <si>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</si>
  <si>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</si>
  <si>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</si>
  <si>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</si>
  <si>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</si>
  <si>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</si>
  <si>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</si>
  <si>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</si>
  <si>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</si>
  <si>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</si>
  <si>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</si>
  <si>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</si>
  <si>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</si>
  <si>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</si>
  <si>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</si>
  <si>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</si>
  <si>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</si>
  <si>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</si>
  <si>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</si>
  <si>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</si>
  <si>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</si>
  <si>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</si>
  <si>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</si>
  <si>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</si>
  <si>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</si>
  <si>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</si>
  <si>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</si>
  <si>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</si>
  <si>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</si>
  <si>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</si>
  <si>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</si>
  <si>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</si>
  <si>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</si>
  <si>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</si>
  <si>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</si>
  <si>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</si>
  <si>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</si>
  <si>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</si>
  <si>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</si>
  <si>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</si>
  <si>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</si>
  <si>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</si>
  <si>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</si>
  <si>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</si>
  <si>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</si>
  <si>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</si>
  <si>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</si>
  <si>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</si>
  <si>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</si>
  <si>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</si>
  <si>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</si>
  <si>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</si>
  <si>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</si>
  <si>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</si>
  <si>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</si>
  <si>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</si>
  <si>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</si>
  <si>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</si>
  <si>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</si>
  <si>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</si>
  <si>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</si>
  <si>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</si>
  <si>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</si>
  <si>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</si>
  <si>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</si>
  <si>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</si>
  <si>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</si>
  <si>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</si>
  <si>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</si>
  <si>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</si>
  <si>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</si>
  <si>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</si>
  <si>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</si>
  <si>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</si>
  <si>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</si>
  <si>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</si>
  <si>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</si>
  <si>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</si>
  <si>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</si>
  <si>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</si>
  <si>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</si>
  <si>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</si>
  <si>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</si>
  <si>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</si>
  <si>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</si>
  <si>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</si>
  <si>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</si>
  <si>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</si>
  <si>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</si>
  <si>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</si>
  <si>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</si>
  <si>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</si>
  <si>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</si>
  <si>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</si>
  <si>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</si>
  <si>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</si>
  <si>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</si>
  <si>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</si>
  <si>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</si>
  <si>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</si>
  <si>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</si>
  <si>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</si>
  <si>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</si>
  <si>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</si>
  <si>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</si>
  <si>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</si>
  <si>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</si>
  <si>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</si>
  <si>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</si>
  <si>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</si>
  <si>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</si>
  <si>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</si>
  <si>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</si>
  <si>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</si>
  <si>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</si>
  <si>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</si>
  <si>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</si>
  <si>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</si>
  <si>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</si>
  <si>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</si>
  <si>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</si>
  <si>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</si>
  <si>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</si>
  <si>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</si>
  <si>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</si>
  <si>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</si>
  <si>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</si>
  <si>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</si>
  <si>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</si>
  <si>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</si>
  <si>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</si>
  <si>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</si>
  <si>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</si>
  <si>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</si>
  <si>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</si>
  <si>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</si>
  <si>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</si>
  <si>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</si>
  <si>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</si>
  <si>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</si>
  <si>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</si>
  <si>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</si>
  <si>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</si>
  <si>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</si>
  <si>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</si>
  <si>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</si>
  <si>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</si>
  <si>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</si>
  <si>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</si>
  <si>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</si>
  <si>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</si>
  <si>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</si>
  <si>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</si>
  <si>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</si>
  <si>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</si>
  <si>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</si>
  <si>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</si>
  <si>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</si>
  <si>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</si>
  <si>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</si>
  <si>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</si>
  <si>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</si>
  <si>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</si>
  <si>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</si>
  <si>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</si>
  <si>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</si>
  <si>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</si>
  <si>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</si>
  <si>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</si>
  <si>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</si>
  <si>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</si>
  <si>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</si>
  <si>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</si>
  <si>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</si>
  <si>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</si>
  <si>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</si>
  <si>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</si>
  <si>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</si>
  <si>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</si>
  <si>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</si>
  <si>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</si>
  <si>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</si>
  <si>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</si>
  <si>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</si>
  <si>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</si>
  <si>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</si>
  <si>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</si>
  <si>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</si>
  <si>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</si>
  <si>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</si>
  <si>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</si>
  <si>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</si>
  <si>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</si>
  <si>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</si>
  <si>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</si>
  <si>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</si>
  <si>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</si>
  <si>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</si>
  <si>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</si>
  <si>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</si>
  <si>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</si>
  <si>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</si>
  <si>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</si>
  <si>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</si>
  <si>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</si>
  <si>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</si>
  <si>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</si>
  <si>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</si>
  <si>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</si>
  <si>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</si>
  <si>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</si>
  <si>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</si>
  <si>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</si>
  <si>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</si>
  <si>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</si>
  <si>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</si>
  <si>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</si>
  <si>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</si>
  <si>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</si>
  <si>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</si>
  <si>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</si>
  <si>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</si>
  <si>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</si>
  <si>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</si>
  <si>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</si>
  <si>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</si>
  <si>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</si>
  <si>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</si>
  <si>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</si>
  <si>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</si>
  <si>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</si>
  <si>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</si>
  <si>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</si>
  <si>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</si>
  <si>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</si>
  <si>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</si>
  <si>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</si>
  <si>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</si>
  <si>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</si>
  <si>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</si>
  <si>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</si>
  <si>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</si>
  <si>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</si>
  <si>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</si>
  <si>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</si>
  <si>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</si>
  <si>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</si>
  <si>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</si>
  <si>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</si>
  <si>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</si>
  <si>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</si>
  <si>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</si>
  <si>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</si>
  <si>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</si>
  <si>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</si>
  <si>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</si>
  <si>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</si>
  <si>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</si>
  <si>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</si>
  <si>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</si>
  <si>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</si>
  <si>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</si>
  <si>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</si>
  <si>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</si>
  <si>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</si>
  <si>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</si>
  <si>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</si>
  <si>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</si>
  <si>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</si>
  <si>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</si>
  <si>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</si>
  <si>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</si>
  <si>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</si>
  <si>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</si>
  <si>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</si>
  <si>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</si>
  <si>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 xml:space="preserve">You are in the Severe Risk category. See below for more information.
</t>
  </si>
  <si>
    <t>You are in the Moderate Risk category. See below for more information.</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</si>
  <si>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</si>
  <si>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</si>
  <si>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</si>
  <si>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</si>
  <si>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</si>
  <si>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</si>
  <si>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</si>
  <si>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</si>
  <si>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</si>
  <si>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</si>
  <si>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</si>
  <si>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</si>
  <si>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</si>
  <si>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</si>
  <si>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</si>
  <si>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</si>
  <si>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</si>
  <si>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</si>
  <si>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</si>
  <si>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</si>
  <si>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</si>
  <si>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</si>
  <si>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</si>
  <si>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</si>
  <si>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</si>
  <si>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</si>
  <si>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</si>
  <si>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</si>
  <si>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</si>
  <si>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</si>
  <si>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</si>
  <si>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</si>
  <si>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</si>
  <si>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</si>
  <si>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</si>
  <si>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</si>
  <si>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</si>
  <si>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</si>
  <si>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</si>
  <si>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</si>
  <si>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</si>
  <si>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</si>
  <si>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</si>
  <si>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</si>
  <si>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</si>
  <si>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</si>
  <si>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</si>
  <si>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</si>
  <si>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</si>
  <si>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</si>
  <si>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</si>
  <si>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</si>
  <si>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</si>
  <si>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</si>
  <si>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</si>
  <si>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</si>
  <si>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</si>
  <si>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</si>
  <si>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</si>
  <si>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</si>
  <si>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</si>
  <si>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</si>
  <si>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</si>
  <si>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</si>
  <si>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</si>
  <si>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</si>
  <si>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</si>
  <si>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</si>
  <si>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</si>
  <si>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</si>
  <si>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</si>
  <si>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</si>
  <si>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</si>
  <si>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</si>
  <si>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</si>
  <si>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</si>
  <si>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</si>
  <si>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</si>
  <si>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</si>
  <si>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</si>
  <si>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</si>
  <si>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</si>
  <si>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</si>
  <si>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</si>
  <si>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</si>
  <si>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</si>
  <si>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</si>
  <si>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</si>
  <si>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</si>
  <si>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</si>
  <si>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</si>
  <si>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</si>
  <si>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</si>
  <si>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</si>
  <si>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</si>
  <si>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</si>
  <si>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</si>
  <si>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</si>
  <si>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</si>
  <si>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</si>
  <si>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</si>
  <si>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</si>
  <si>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</si>
  <si>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</si>
  <si>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</si>
  <si>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</si>
  <si>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</si>
  <si>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</si>
  <si>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</si>
  <si>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</si>
  <si>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</si>
  <si>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</si>
  <si>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</si>
  <si>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</si>
  <si>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</si>
  <si>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</si>
  <si>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</si>
  <si>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</si>
  <si>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</si>
  <si>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</si>
  <si>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</si>
  <si>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</si>
  <si>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</si>
  <si>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</si>
  <si>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</si>
  <si>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</si>
  <si>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</si>
  <si>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</si>
  <si>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</si>
  <si>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</si>
  <si>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</si>
  <si>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</si>
  <si>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</si>
  <si>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</si>
  <si>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</si>
  <si>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</si>
  <si>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</si>
  <si>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</si>
  <si>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</si>
  <si>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</si>
  <si>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</si>
  <si>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</si>
  <si>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</si>
  <si>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</si>
  <si>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</si>
  <si>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</si>
  <si>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</si>
  <si>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</si>
  <si>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</si>
  <si>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</si>
  <si>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</si>
  <si>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</si>
  <si>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</si>
  <si>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</si>
  <si>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</si>
  <si>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</si>
  <si>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</si>
  <si>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</si>
  <si>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</si>
  <si>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</si>
  <si>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</si>
  <si>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</si>
  <si>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</si>
  <si>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</si>
  <si>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</si>
  <si>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</si>
  <si>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</si>
  <si>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</si>
  <si>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</si>
  <si>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</si>
  <si>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</si>
  <si>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</si>
  <si>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</si>
  <si>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</si>
  <si>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</si>
  <si>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</si>
  <si>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</si>
  <si>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</si>
  <si>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</si>
  <si>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</si>
  <si>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</si>
  <si>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</si>
  <si>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</si>
  <si>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</si>
  <si>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</si>
  <si>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</si>
  <si>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</si>
  <si>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</si>
  <si>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</si>
  <si>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</si>
  <si>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</si>
  <si>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</si>
  <si>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</si>
  <si>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</si>
  <si>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</si>
  <si>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</si>
  <si>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</si>
  <si>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</si>
  <si>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</si>
  <si>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</si>
  <si>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</si>
  <si>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</si>
  <si>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</si>
  <si>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</si>
  <si>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</si>
  <si>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</si>
  <si>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</si>
  <si>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</si>
  <si>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</si>
  <si>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</si>
  <si>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</si>
  <si>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</si>
  <si>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</si>
  <si>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</si>
  <si>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</si>
  <si>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</si>
  <si>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</si>
  <si>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</si>
  <si>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</si>
  <si>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</si>
  <si>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</si>
  <si>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</si>
  <si>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</si>
  <si>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</si>
  <si>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</si>
  <si>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</si>
  <si>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</si>
  <si>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</si>
  <si>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</si>
  <si>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</si>
  <si>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</si>
  <si>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</si>
  <si>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</si>
  <si>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</si>
  <si>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</si>
  <si>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</si>
  <si>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</si>
  <si>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</si>
  <si>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</si>
  <si>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</si>
  <si>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</si>
  <si>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</si>
  <si>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</si>
  <si>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</si>
  <si>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</si>
  <si>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</si>
  <si>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</si>
  <si>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</si>
  <si>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</si>
  <si>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</si>
  <si>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</si>
  <si>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</si>
  <si>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</si>
  <si>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</si>
  <si>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</si>
  <si>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</si>
  <si>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</si>
  <si>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</si>
  <si>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</si>
  <si>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</si>
  <si>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</si>
  <si>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</si>
  <si>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</si>
  <si>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</si>
  <si>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</si>
  <si>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</si>
  <si>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</si>
  <si>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</si>
  <si>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</si>
  <si>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</si>
  <si>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</si>
  <si>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</si>
  <si>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</si>
  <si>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</si>
  <si>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</si>
  <si>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</si>
  <si>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</si>
  <si>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</si>
  <si>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</si>
  <si>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</si>
  <si>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</si>
  <si>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</si>
  <si>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</si>
  <si>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</si>
  <si>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</si>
  <si>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</si>
  <si>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</si>
  <si>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</si>
  <si>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</si>
  <si>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</si>
  <si>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</si>
  <si>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</si>
  <si>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</si>
  <si>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</si>
  <si>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</si>
  <si>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</si>
  <si>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</si>
  <si>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</si>
  <si>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</si>
  <si>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TRPM3</t>
  </si>
  <si>
    <t>brain and kidneys.</t>
  </si>
  <si>
    <t>NC_000009.12:g.70529063_71446950</t>
  </si>
  <si>
    <t xml:space="preserve">brain D001921 Kidney D005221 </t>
  </si>
  <si>
    <t>[T71417232G](https://www.ncbi.nlm.nih.gov/projects/SNP/snp_ref.cgi?rs=12350232)</t>
  </si>
  <si>
    <t>rs6560200</t>
  </si>
  <si>
    <t>rs11142822</t>
  </si>
  <si>
    <t>rs1106948</t>
  </si>
  <si>
    <t>rs1891301</t>
  </si>
  <si>
    <t>rs12350232</t>
  </si>
  <si>
    <t>rs10118380</t>
  </si>
  <si>
    <t>rs7022747</t>
  </si>
  <si>
    <t>rs7038646</t>
  </si>
  <si>
    <t>rs12682832</t>
  </si>
  <si>
    <t>rs11142508</t>
  </si>
  <si>
    <t>rs3763619</t>
  </si>
  <si>
    <t>rs1160742</t>
  </si>
  <si>
    <t>rs4454352</t>
  </si>
  <si>
    <t>rs1328153</t>
  </si>
  <si>
    <t>rs7865858</t>
  </si>
  <si>
    <t>rs1504401</t>
  </si>
  <si>
    <t>rs10115622</t>
  </si>
  <si>
    <t>NC_000009.12:g.70699095A&gt;G</t>
  </si>
  <si>
    <t>NC_000009.12:g.70795494C&gt;T</t>
  </si>
  <si>
    <t>NC_000009.12:g.70801146G&gt;A</t>
  </si>
  <si>
    <t>NC_000009.12:g.70589515A&gt;G</t>
  </si>
  <si>
    <t>NC_000009.12:g.71302037T&gt;C</t>
  </si>
  <si>
    <t>NC_000009.12:g.70691635C&gt;A</t>
  </si>
  <si>
    <t>[70699095A&gt;G]</t>
  </si>
  <si>
    <t>[70699095=]</t>
  </si>
  <si>
    <t>[70795494C&gt;T]</t>
  </si>
  <si>
    <t>[70795494=]</t>
  </si>
  <si>
    <t>[70801146G&gt;A]</t>
  </si>
  <si>
    <t>[70801146=]</t>
  </si>
  <si>
    <t>[70589515A&gt;G]</t>
  </si>
  <si>
    <t>[70589515=]</t>
  </si>
  <si>
    <t>[71302037T&gt;C]</t>
  </si>
  <si>
    <t>[71302037=]</t>
  </si>
  <si>
    <t>[70691635C&gt;A]</t>
  </si>
  <si>
    <t>[70691635=]</t>
  </si>
  <si>
    <t>[C70691635A](http://journals.sagepub.com/doi/10.4137/III.S25147)</t>
  </si>
  <si>
    <t>C70691635A</t>
  </si>
  <si>
    <t>C71302037T</t>
  </si>
  <si>
    <t>[C71302037T](http://journals.sagepub.com/doi/10.4137/III.S25147)</t>
  </si>
  <si>
    <t>G70589515A</t>
  </si>
  <si>
    <t>[G70589515A](http://journals.sagepub.com/doi/10.4137/III.S25147)</t>
  </si>
  <si>
    <t>A70610886C</t>
  </si>
  <si>
    <t>[A70610886C](http://journals.sagepub.com/doi/10.4137/III.S25147)</t>
  </si>
  <si>
    <t>C70801146T</t>
  </si>
  <si>
    <t>[C70801146T](http://journals.sagepub.com/doi/10.4137/III.S25147)</t>
  </si>
  <si>
    <t>T70795494C</t>
  </si>
  <si>
    <t>[T70795494C](http://journals.sagepub.com/doi/10.4137/III.S25147)</t>
  </si>
  <si>
    <t>A70699095G</t>
  </si>
  <si>
    <t>[A70699095G](http://journals.sagepub.com/doi/10.4137/III.S25147)</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</si>
  <si>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</si>
  <si>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&lt;# G71427327T (T;T) T70790948C (T;C) T70790948C (C;C) C71402258T (T;T) C70616746T (C;C) T71417232G (T;T) A70605775G (A;A) C71403580T (T;T) T70610886A (A;A) T71365306C (C;C) G70820112A (G;G) #&gt;</t>
  </si>
  <si>
    <t xml:space="preserve">| Variant       |Population %           | Odds Ratio           |
| :-------------: |:-------------:| :-------------:|
| A70822908G (A;G) | 44.8%     | 7.88 |
</t>
  </si>
  <si>
    <t>&lt;#  A70822908G (A;G)  #&gt;</t>
  </si>
  <si>
    <t>nineteen</t>
  </si>
  <si>
    <t># High Risk</t>
  </si>
  <si>
    <t>You are in the High Risk category. See below for more details.</t>
  </si>
  <si>
    <t xml:space="preserve">| Variant       |Population %           | 
| :-------------: |:-------------:|
| C37T (C;T) | 0.01%     |
</t>
  </si>
  <si>
    <t>&lt;# C37T (C;T)  #&gt;</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</si>
  <si>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</si>
  <si>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</si>
  <si>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&lt;#  A70699095G (A;G)  A70699095G (G;G) T70795494C (T;C) T70795494C (T;T)  C70801146T (C;T) C70801146T (C;C)  A70610886C (A;C)A70610886C (C;C)  G70589515A (G;A) G70589515A (G;G) C71302037T (C;T)  C71302037T (C;C)  C70691635A (C;A)  C70691635A (C;C)   #&gt;</t>
  </si>
  <si>
    <t xml:space="preserve"> vision problems D014786 pain D010146 chills and night sweats D023341 multiple chemical sensitivity/allergies D018777 inflamation D007249</t>
  </si>
  <si>
    <t>TPRM8_G3264+630A</t>
  </si>
  <si>
    <t>TPRM8_G3264+2567A</t>
  </si>
  <si>
    <t>TPRM8_G750C</t>
  </si>
  <si>
    <t>TPRM8_C-990T</t>
  </si>
  <si>
    <t>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</si>
  <si>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</si>
  <si>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</si>
  <si>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</si>
  <si>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</si>
  <si>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</si>
  <si>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t>
  </si>
  <si>
    <t>CHRNB4</t>
  </si>
  <si>
    <t>rs1316971</t>
  </si>
  <si>
    <t>rs12441088</t>
  </si>
  <si>
    <t>NC_000015.10:g.78631645C&gt;T</t>
  </si>
  <si>
    <t>C78631645T</t>
  </si>
  <si>
    <t>[C78631645T](https://www.ncbi.nlm.nih.gov/projects/SNP/snp_ref.cgi?rs=17487223)</t>
  </si>
  <si>
    <t>NC_000015.10:g.78635922G&gt;T</t>
  </si>
  <si>
    <t>NC_000015.10:g.78638168A&gt;G</t>
  </si>
  <si>
    <t>G78635922T</t>
  </si>
  <si>
    <t>A78638168G</t>
  </si>
  <si>
    <t>[78631645C&gt;T]</t>
  </si>
  <si>
    <t>[78631645=]</t>
  </si>
  <si>
    <t>[78635922G&gt;T]</t>
  </si>
  <si>
    <t>[78635922=]</t>
  </si>
  <si>
    <t>[78638168A&gt;G]</t>
  </si>
  <si>
    <t>[78638168=]</t>
  </si>
  <si>
    <t>NC_000015.10:g.78623282_78655586</t>
  </si>
  <si>
    <t xml:space="preserve">male tissue D005837  endocrine tissues D004703 </t>
  </si>
  <si>
    <t>&lt;# A70699095G (A;G) T70795494C (T;T) #&gt;</t>
  </si>
  <si>
    <t>&lt;#  C78631645T (C;T)   #&gt;</t>
  </si>
  <si>
    <t>&lt;# C78631645T (T;T)   #&gt;</t>
  </si>
  <si>
    <t>inflamation D007249</t>
  </si>
  <si>
    <t>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t>
  </si>
  <si>
    <t xml:space="preserve">| Variant       |Population %           | 
| :-------------: |:-------------:| 
| C78631645T (C;T) | 29% | 
</t>
  </si>
  <si>
    <t xml:space="preserve">| Variant       |Population %           | 
| :-------------: |:-------------:|
| C78631645T (T;T) | 10.4% | </t>
  </si>
  <si>
    <t>| Variant       |Population %           | Odds Ratio           |
| :-------------: |:-------------:| :-------------:|
| A70699095G (A;G) | 44.3% | 3.57|
| T70795494C (T;T) | 29.2%     | 0.65|</t>
  </si>
  <si>
    <t>the adrenal glands and male testis.</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</si>
  <si>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</si>
  <si>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</si>
  <si>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</si>
  <si>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t>
  </si>
  <si>
    <t>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</si>
  <si>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</si>
  <si>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</si>
  <si>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</si>
  <si>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</si>
  <si>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</si>
  <si>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</si>
  <si>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Symptoms may improve after removal of cataracts, and should be monitored carefully to prevent further lens and iris adhesion due to [incorrect surgery](https://www.ncbi.nlm.nih.gov/pubmed/19246951).</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</si>
  <si>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t>
  </si>
  <si>
    <t>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</si>
</sst>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sz val="12"/>
      <color rgb="FF24292E"/>
      <name val="Calibri"/>
      <family val="2"/>
      <scheme val="minor"/>
    </font>
    <font>
      <sz val="10"/>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
      <sz val="12"/>
      <color theme="1"/>
      <name val="Times New Roman"/>
      <family val="1"/>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104">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20" fillId="0" borderId="0" xfId="0" applyFont="1" applyAlignment="1">
      <alignment horizontal="left"/>
    </xf>
    <xf numFmtId="0" fontId="21" fillId="0" borderId="0" xfId="0" applyFont="1" applyAlignment="1">
      <alignment horizontal="left"/>
    </xf>
    <xf numFmtId="0" fontId="22" fillId="0" borderId="0" xfId="0" applyFont="1" applyAlignment="1">
      <alignment horizontal="left"/>
    </xf>
    <xf numFmtId="0" fontId="21" fillId="3" borderId="0" xfId="0" applyFont="1" applyFill="1" applyAlignment="1">
      <alignment horizontal="left"/>
    </xf>
    <xf numFmtId="0" fontId="23" fillId="0" borderId="0" xfId="0" applyFont="1" applyAlignment="1">
      <alignment horizontal="left"/>
    </xf>
    <xf numFmtId="0" fontId="20" fillId="0" borderId="0" xfId="0" applyFont="1" applyAlignment="1"/>
    <xf numFmtId="0" fontId="21" fillId="0" borderId="0" xfId="0" applyFont="1" applyAlignment="1"/>
    <xf numFmtId="0" fontId="22" fillId="0" borderId="0" xfId="0" applyFont="1" applyAlignment="1">
      <alignment horizontal="left" vertical="center"/>
    </xf>
    <xf numFmtId="0" fontId="21" fillId="0" borderId="0" xfId="0" applyFont="1" applyAlignment="1">
      <alignment horizontal="left" vertical="center"/>
    </xf>
    <xf numFmtId="0" fontId="22" fillId="3" borderId="0" xfId="0" applyFont="1" applyFill="1" applyAlignment="1">
      <alignment horizontal="left" vertical="center"/>
    </xf>
    <xf numFmtId="0" fontId="21" fillId="3" borderId="0" xfId="0" applyFont="1" applyFill="1" applyAlignment="1"/>
    <xf numFmtId="0" fontId="23" fillId="3" borderId="0" xfId="0" applyFont="1" applyFill="1" applyAlignment="1"/>
    <xf numFmtId="0" fontId="21" fillId="3" borderId="0" xfId="0" applyFont="1" applyFill="1" applyAlignment="1">
      <alignment horizontal="left" vertical="center"/>
    </xf>
    <xf numFmtId="0" fontId="21" fillId="0" borderId="0" xfId="0" applyFont="1" applyAlignment="1">
      <alignment wrapText="1"/>
    </xf>
    <xf numFmtId="0" fontId="24" fillId="0" borderId="0" xfId="0" applyFont="1"/>
    <xf numFmtId="0" fontId="7" fillId="0" borderId="0" xfId="0" applyFont="1"/>
    <xf numFmtId="0" fontId="22" fillId="0" borderId="0" xfId="0" applyFont="1" applyFill="1" applyAlignment="1">
      <alignment horizontal="left" vertical="center"/>
    </xf>
    <xf numFmtId="0" fontId="21" fillId="0" borderId="0" xfId="0" applyFont="1" applyFill="1" applyAlignment="1">
      <alignment horizontal="left"/>
    </xf>
    <xf numFmtId="0" fontId="21" fillId="0" borderId="0" xfId="0" applyFont="1" applyFill="1" applyAlignment="1"/>
    <xf numFmtId="0" fontId="21" fillId="0" borderId="0" xfId="0" applyFont="1" applyFill="1" applyAlignment="1">
      <alignment horizontal="left" vertical="center"/>
    </xf>
    <xf numFmtId="0" fontId="23" fillId="0" borderId="0" xfId="0" applyFont="1" applyFill="1" applyAlignment="1">
      <alignment horizontal="left"/>
    </xf>
    <xf numFmtId="0" fontId="23" fillId="0" borderId="0" xfId="0" applyFont="1" applyFill="1" applyAlignment="1"/>
    <xf numFmtId="0" fontId="0" fillId="0" borderId="0" xfId="0" applyFont="1" applyFill="1"/>
    <xf numFmtId="0" fontId="19" fillId="0" borderId="0" xfId="0" applyFont="1"/>
    <xf numFmtId="0" fontId="18" fillId="0" borderId="0" xfId="0" applyFont="1" applyAlignment="1">
      <alignment vertical="center"/>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907</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908</v>
      </c>
      <c r="B11">
        <v>0.3</v>
      </c>
      <c r="C11">
        <v>0.42</v>
      </c>
      <c r="D11">
        <f t="shared" si="0"/>
        <v>0.19500000000000001</v>
      </c>
      <c r="E11">
        <f t="shared" si="1"/>
        <v>0.38500000000000006</v>
      </c>
      <c r="G11">
        <f>SUM(G8:G10)</f>
        <v>38</v>
      </c>
      <c r="I11">
        <f>SUM(I8:I10)</f>
        <v>42</v>
      </c>
    </row>
    <row r="12" spans="1:17" x14ac:dyDescent="0.25">
      <c r="A12" t="s">
        <v>909</v>
      </c>
      <c r="B12">
        <v>0.13</v>
      </c>
      <c r="C12">
        <f>45/583</f>
        <v>7.7186963979416809E-2</v>
      </c>
      <c r="D12">
        <f t="shared" si="0"/>
        <v>0.1107032590051458</v>
      </c>
      <c r="E12">
        <f t="shared" si="1"/>
        <v>0.81210977701543741</v>
      </c>
    </row>
    <row r="13" spans="1:17" x14ac:dyDescent="0.25">
      <c r="A13" t="s">
        <v>910</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1" workbookViewId="0">
      <selection activeCell="B382" sqref="B38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355</v>
      </c>
      <c r="C2" t="str">
        <f>CONCATENATE("# What does the ",B2," gene do?")</f>
        <v># What does the SCN9A gene do?</v>
      </c>
    </row>
    <row r="3" spans="1:3" x14ac:dyDescent="0.25">
      <c r="A3" s="6"/>
    </row>
    <row r="4" spans="1:3" ht="17.25" x14ac:dyDescent="0.3">
      <c r="A4" s="6" t="s">
        <v>18</v>
      </c>
      <c r="B4" s="28" t="s">
        <v>712</v>
      </c>
      <c r="C4" t="str">
        <f>B4</f>
        <v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19</v>
      </c>
      <c r="B6" s="27">
        <v>2</v>
      </c>
      <c r="C6" t="str">
        <f>CONCATENATE("This gene is located on chromosome ",B6,". The ",B7," it creates acts in your ",B8)</f>
        <v>This gene is located on chromosome 2. The protein it creates acts in your nervous system and brain.</v>
      </c>
    </row>
    <row r="7" spans="1:3" x14ac:dyDescent="0.25">
      <c r="A7" s="6" t="s">
        <v>20</v>
      </c>
      <c r="B7" s="27" t="s">
        <v>21</v>
      </c>
    </row>
    <row r="8" spans="1:3" x14ac:dyDescent="0.25">
      <c r="A8" s="6" t="s">
        <v>17</v>
      </c>
      <c r="B8" s="27" t="s">
        <v>541</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355</v>
      </c>
      <c r="C11" t="str">
        <f>CONCATENATE("&lt;GeneAnalysis gene=",CHAR(34),B11,CHAR(34)," interval=",CHAR(34),B12,CHAR(34),"&gt; ")</f>
        <v xml:space="preserve">&lt;GeneAnalysis gene="SCN9A" interval="NC_000002.12:g.166195185_166375987"&gt; </v>
      </c>
    </row>
    <row r="12" spans="1:3" x14ac:dyDescent="0.25">
      <c r="A12" s="6" t="s">
        <v>23</v>
      </c>
      <c r="B12" s="27" t="s">
        <v>387</v>
      </c>
    </row>
    <row r="13" spans="1:3" x14ac:dyDescent="0.25">
      <c r="A13" s="6" t="s">
        <v>24</v>
      </c>
      <c r="B13" s="27" t="s">
        <v>381</v>
      </c>
      <c r="C13" t="str">
        <f>CONCATENATE("# What are some common mutations of ",B11,"?")</f>
        <v># What are some common mutations of SCN9A?</v>
      </c>
    </row>
    <row r="14" spans="1:3" x14ac:dyDescent="0.25">
      <c r="A14" s="6"/>
      <c r="C14" t="s">
        <v>13</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25</v>
      </c>
      <c r="B18" s="1" t="s">
        <v>356</v>
      </c>
      <c r="C18" t="str">
        <f>CONCATENATE("  &lt;Variant hgvs=",CHAR(34),B18,CHAR(34)," name=",CHAR(34),B19,CHAR(34),"&gt; ")</f>
        <v xml:space="preserve">  &lt;Variant hgvs="NC_000002.12:g.166298928T&gt;G" name="T166298928G"&gt; </v>
      </c>
    </row>
    <row r="19" spans="1:3" x14ac:dyDescent="0.25">
      <c r="A19" s="5" t="s">
        <v>26</v>
      </c>
      <c r="B19" s="30" t="s">
        <v>358</v>
      </c>
    </row>
    <row r="20" spans="1:3" x14ac:dyDescent="0.25">
      <c r="A20" s="5" t="s">
        <v>27</v>
      </c>
      <c r="B20" s="27"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28</v>
      </c>
      <c r="B21" s="27" t="s">
        <v>34</v>
      </c>
      <c r="C21" t="s">
        <v>13</v>
      </c>
    </row>
    <row r="22" spans="1:3" x14ac:dyDescent="0.25">
      <c r="A22" s="5" t="s">
        <v>36</v>
      </c>
      <c r="B22" s="30" t="s">
        <v>357</v>
      </c>
      <c r="C22" t="str">
        <f>"  &lt;/Variant&gt;"</f>
        <v xml:space="preserve">  &lt;/Variant&gt;</v>
      </c>
    </row>
    <row r="23" spans="1:3" x14ac:dyDescent="0.25">
      <c r="C23" t="str">
        <f>CONCATENATE("&lt;# ",B25," #&gt;")</f>
        <v>&lt;# C984A #&gt;</v>
      </c>
    </row>
    <row r="24" spans="1:3" x14ac:dyDescent="0.25">
      <c r="A24" s="6" t="s">
        <v>25</v>
      </c>
      <c r="B24" s="1" t="s">
        <v>361</v>
      </c>
      <c r="C24" t="str">
        <f>CONCATENATE("  &lt;Variant hgvs=",CHAR(34),B24,CHAR(34)," name=",CHAR(34),B25,CHAR(34),"&gt; ")</f>
        <v xml:space="preserve">  &lt;Variant hgvs="NC_000002.12:g.166293354G&gt;T" name="C984A"&gt; </v>
      </c>
    </row>
    <row r="25" spans="1:3" x14ac:dyDescent="0.25">
      <c r="A25" s="5" t="s">
        <v>26</v>
      </c>
      <c r="B25" s="30" t="s">
        <v>367</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28</v>
      </c>
      <c r="B27" s="27" t="s">
        <v>62</v>
      </c>
    </row>
    <row r="28" spans="1:3" x14ac:dyDescent="0.25">
      <c r="A28" s="6" t="s">
        <v>36</v>
      </c>
      <c r="B28" s="30" t="s">
        <v>368</v>
      </c>
      <c r="C28" t="str">
        <f>"  &lt;/Variant&gt;"</f>
        <v xml:space="preserve">  &lt;/Variant&gt;</v>
      </c>
    </row>
    <row r="29" spans="1:3" x14ac:dyDescent="0.25">
      <c r="C29" t="str">
        <f>CONCATENATE("&lt;# ",B31," #&gt;")</f>
        <v>&lt;# C829T #&gt;</v>
      </c>
    </row>
    <row r="30" spans="1:3" x14ac:dyDescent="0.25">
      <c r="A30" s="6" t="s">
        <v>25</v>
      </c>
      <c r="B30" s="1" t="s">
        <v>364</v>
      </c>
      <c r="C30" t="str">
        <f>CONCATENATE("  &lt;Variant hgvs=",CHAR(34),B30,CHAR(34)," name=",CHAR(34),B31,CHAR(34),"&gt; ")</f>
        <v xml:space="preserve">  &lt;Variant hgvs="NC_000002.12:g.166303162G&gt;A" name="C829T"&gt; </v>
      </c>
    </row>
    <row r="31" spans="1:3" x14ac:dyDescent="0.25">
      <c r="A31" s="5" t="s">
        <v>26</v>
      </c>
      <c r="B31" s="1" t="s">
        <v>369</v>
      </c>
    </row>
    <row r="32" spans="1:3" x14ac:dyDescent="0.25">
      <c r="A32" s="5" t="s">
        <v>27</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28</v>
      </c>
      <c r="B33" s="27" t="s">
        <v>33</v>
      </c>
    </row>
    <row r="34" spans="1:3" x14ac:dyDescent="0.25">
      <c r="A34" s="5" t="s">
        <v>36</v>
      </c>
      <c r="B34" s="1" t="s">
        <v>370</v>
      </c>
      <c r="C34" t="str">
        <f>"  &lt;/Variant&gt;"</f>
        <v xml:space="preserve">  &lt;/Variant&gt;</v>
      </c>
    </row>
    <row r="35" spans="1:3" x14ac:dyDescent="0.25">
      <c r="A35" s="5"/>
      <c r="C35" t="str">
        <f>CONCATENATE("&lt;# ",B37," #&gt;")</f>
        <v>&lt;# C2986T #&gt;</v>
      </c>
    </row>
    <row r="36" spans="1:3" x14ac:dyDescent="0.25">
      <c r="A36" s="6" t="s">
        <v>25</v>
      </c>
      <c r="B36" s="1" t="s">
        <v>372</v>
      </c>
      <c r="C36" t="str">
        <f>CONCATENATE("  &lt;Variant hgvs=",CHAR(34),B36,CHAR(34)," name=",CHAR(34),B37,CHAR(34),"&gt; ")</f>
        <v xml:space="preserve">  &lt;Variant hgvs="NC_000002.12:g.166272731G&gt;A" name="C2986T"&gt; </v>
      </c>
    </row>
    <row r="37" spans="1:3" x14ac:dyDescent="0.25">
      <c r="A37" s="5" t="s">
        <v>26</v>
      </c>
      <c r="B37" s="30" t="s">
        <v>371</v>
      </c>
    </row>
    <row r="38" spans="1:3" x14ac:dyDescent="0.25">
      <c r="A38" s="5" t="s">
        <v>27</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28</v>
      </c>
      <c r="B39" s="27" t="s">
        <v>33</v>
      </c>
    </row>
    <row r="40" spans="1:3" x14ac:dyDescent="0.25">
      <c r="A40" s="5" t="s">
        <v>36</v>
      </c>
      <c r="B40" s="30" t="s">
        <v>375</v>
      </c>
      <c r="C40" t="str">
        <f>"  &lt;/Variant&gt;"</f>
        <v xml:space="preserve">  &lt;/Variant&gt;</v>
      </c>
    </row>
    <row r="41" spans="1:3" x14ac:dyDescent="0.25">
      <c r="A41" s="6"/>
      <c r="C41" t="str">
        <f>CONCATENATE("&lt;# ",B43," #&gt;")</f>
        <v>&lt;# G2691A #&gt;</v>
      </c>
    </row>
    <row r="42" spans="1:3" x14ac:dyDescent="0.25">
      <c r="A42" s="6" t="s">
        <v>25</v>
      </c>
      <c r="B42" s="35" t="s">
        <v>378</v>
      </c>
      <c r="C42" t="str">
        <f>CONCATENATE("  &lt;Variant hgvs=",CHAR(34),B42,CHAR(34)," name=",CHAR(34),B43,CHAR(34),"&gt; ")</f>
        <v xml:space="preserve">  &lt;Variant hgvs="NC_000002.12:g.166277133C&gt;T" name="G2691A"&gt; </v>
      </c>
    </row>
    <row r="43" spans="1:3" x14ac:dyDescent="0.25">
      <c r="A43" s="5" t="s">
        <v>26</v>
      </c>
      <c r="B43" s="27" t="s">
        <v>377</v>
      </c>
    </row>
    <row r="44" spans="1:3" x14ac:dyDescent="0.25">
      <c r="A44" s="5" t="s">
        <v>27</v>
      </c>
      <c r="B44" s="27" t="s">
        <v>34</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28</v>
      </c>
      <c r="B45" s="27" t="s">
        <v>62</v>
      </c>
    </row>
    <row r="46" spans="1:3" x14ac:dyDescent="0.25">
      <c r="A46" s="5" t="s">
        <v>36</v>
      </c>
      <c r="B46" s="27" t="s">
        <v>376</v>
      </c>
      <c r="C46" t="str">
        <f>"  &lt;/Variant&gt;"</f>
        <v xml:space="preserve">  &lt;/Variant&gt;</v>
      </c>
    </row>
    <row r="47" spans="1:3" x14ac:dyDescent="0.25">
      <c r="A47" s="5"/>
      <c r="C47" t="str">
        <f>CONCATENATE("&lt;# ",B49," #&gt;")</f>
        <v>&lt;# G1376C #&gt;</v>
      </c>
    </row>
    <row r="48" spans="1:3" x14ac:dyDescent="0.25">
      <c r="A48" s="6" t="s">
        <v>25</v>
      </c>
      <c r="B48" s="1" t="s">
        <v>382</v>
      </c>
      <c r="C48" t="str">
        <f>CONCATENATE("  &lt;Variant hgvs=",CHAR(34),B48,CHAR(34)," name=",CHAR(34),B49,CHAR(34),"&gt; ")</f>
        <v xml:space="preserve">  &lt;Variant hgvs="NC_000002.12:g.166286562G&gt;C" name="G1376C"&gt; </v>
      </c>
    </row>
    <row r="49" spans="1:3" x14ac:dyDescent="0.25">
      <c r="A49" s="5" t="s">
        <v>26</v>
      </c>
      <c r="B49" s="30" t="s">
        <v>385</v>
      </c>
    </row>
    <row r="50" spans="1:3" x14ac:dyDescent="0.25">
      <c r="A50" s="5" t="s">
        <v>27</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28</v>
      </c>
      <c r="B51" s="27" t="s">
        <v>34</v>
      </c>
    </row>
    <row r="52" spans="1:3" x14ac:dyDescent="0.25">
      <c r="A52" s="5" t="s">
        <v>36</v>
      </c>
      <c r="B52" s="30" t="s">
        <v>386</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35</v>
      </c>
      <c r="B55" s="1" t="s">
        <v>124</v>
      </c>
      <c r="C55" t="str">
        <f>CONCATENATE("  &lt;Genotype hgvs=",CHAR(34),B55,B56,";",B57,CHAR(34)," name=",CHAR(34),B19,CHAR(34),"&gt; ")</f>
        <v xml:space="preserve">  &lt;Genotype hgvs="NC_000002.12:g.[166298928T&gt;G];[166298928=]" name="T166298928G"&gt; </v>
      </c>
    </row>
    <row r="56" spans="1:3" x14ac:dyDescent="0.25">
      <c r="A56" s="5" t="s">
        <v>36</v>
      </c>
      <c r="B56" s="27" t="s">
        <v>359</v>
      </c>
    </row>
    <row r="57" spans="1:3" x14ac:dyDescent="0.25">
      <c r="A57" s="5" t="s">
        <v>27</v>
      </c>
      <c r="B57" s="27" t="s">
        <v>360</v>
      </c>
      <c r="C57" t="s">
        <v>668</v>
      </c>
    </row>
    <row r="58" spans="1:3" x14ac:dyDescent="0.25">
      <c r="A58" s="5" t="s">
        <v>41</v>
      </c>
      <c r="B58" s="27" t="str">
        <f>CONCATENATE("People with this variant have one copy of the ",B22)</f>
        <v>People with this variant have one copy of the [T166298928G](https://www.ncbi.nlm.nih.gov/projects/SNP/snp_ref.cgi?rs=6754031)</v>
      </c>
      <c r="C58" t="s">
        <v>13</v>
      </c>
    </row>
    <row r="59" spans="1:3" x14ac:dyDescent="0.25">
      <c r="A59" s="6" t="s">
        <v>42</v>
      </c>
      <c r="B59" s="27" t="s">
        <v>148</v>
      </c>
      <c r="C59" t="str">
        <f>CONCATENATE("    ",B58)</f>
        <v xml:space="preserve">    People with this variant have one copy of the [T166298928G](https://www.ncbi.nlm.nih.gov/projects/SNP/snp_ref.cgi?rs=6754031)</v>
      </c>
    </row>
    <row r="60" spans="1:3" x14ac:dyDescent="0.25">
      <c r="A60" s="6" t="s">
        <v>43</v>
      </c>
      <c r="B60" s="27">
        <v>45.8</v>
      </c>
    </row>
    <row r="61" spans="1:3" x14ac:dyDescent="0.25">
      <c r="A61" s="5"/>
      <c r="C61" t="s">
        <v>669</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670</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44</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45</v>
      </c>
      <c r="B70" s="27" t="s">
        <v>192</v>
      </c>
      <c r="C70" t="s">
        <v>13</v>
      </c>
    </row>
    <row r="71" spans="1:3" x14ac:dyDescent="0.25">
      <c r="A71" s="6" t="s">
        <v>43</v>
      </c>
      <c r="B71" s="27">
        <v>24.1</v>
      </c>
      <c r="C71" t="s">
        <v>668</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669</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46</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47</v>
      </c>
      <c r="B84" s="27" t="s">
        <v>148</v>
      </c>
      <c r="C84" t="s">
        <v>13</v>
      </c>
    </row>
    <row r="85" spans="1:3" x14ac:dyDescent="0.25">
      <c r="A85" s="6" t="s">
        <v>43</v>
      </c>
      <c r="B85" s="27">
        <v>30.2</v>
      </c>
      <c r="C85" t="s">
        <v>668</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669</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670</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35</v>
      </c>
      <c r="B98" s="1" t="s">
        <v>124</v>
      </c>
      <c r="C98" t="str">
        <f>CONCATENATE("  &lt;Genotype hgvs=",CHAR(34),B55,B56,";",B57,CHAR(34)," name=",CHAR(34),B25,CHAR(34),"&gt; ")</f>
        <v xml:space="preserve">  &lt;Genotype hgvs="NC_000002.12:g.[166298928T&gt;G];[166298928=]" name="C984A"&gt; </v>
      </c>
    </row>
    <row r="99" spans="1:3" x14ac:dyDescent="0.25">
      <c r="A99" s="5" t="s">
        <v>36</v>
      </c>
      <c r="B99" s="27" t="s">
        <v>362</v>
      </c>
    </row>
    <row r="100" spans="1:3" x14ac:dyDescent="0.25">
      <c r="A100" s="5" t="s">
        <v>27</v>
      </c>
      <c r="B100" s="27" t="s">
        <v>363</v>
      </c>
      <c r="C100" t="s">
        <v>668</v>
      </c>
    </row>
    <row r="101" spans="1:3" x14ac:dyDescent="0.25">
      <c r="A101" s="5" t="s">
        <v>41</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13</v>
      </c>
    </row>
    <row r="102" spans="1:3" x14ac:dyDescent="0.25">
      <c r="A102" s="6" t="s">
        <v>42</v>
      </c>
      <c r="B102" s="27" t="s">
        <v>218</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43</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670</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44</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45</v>
      </c>
      <c r="B113" s="27" t="s">
        <v>518</v>
      </c>
      <c r="C113" t="s">
        <v>13</v>
      </c>
    </row>
    <row r="114" spans="1:3" x14ac:dyDescent="0.25">
      <c r="A114" s="6" t="s">
        <v>43</v>
      </c>
      <c r="B114" s="27">
        <v>0.01</v>
      </c>
      <c r="C114" t="s">
        <v>668</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669</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670</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46</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47</v>
      </c>
      <c r="B127" s="27" t="s">
        <v>218</v>
      </c>
      <c r="C127" t="s">
        <v>13</v>
      </c>
    </row>
    <row r="128" spans="1:3" x14ac:dyDescent="0.25">
      <c r="A128" s="6" t="s">
        <v>43</v>
      </c>
      <c r="B128" s="27">
        <v>99.98</v>
      </c>
      <c r="C128" t="s">
        <v>668</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669</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670</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35</v>
      </c>
      <c r="B141" s="1" t="s">
        <v>124</v>
      </c>
      <c r="C141" t="str">
        <f>CONCATENATE("  &lt;Genotype hgvs=",CHAR(34),B141,B142,";",B143,CHAR(34)," name=",CHAR(34),B31,CHAR(34),"&gt; ")</f>
        <v xml:space="preserve">  &lt;Genotype hgvs="NC_000002.12:g.[166303162G&gt;A];[166303162=]" name="C829T"&gt; </v>
      </c>
    </row>
    <row r="142" spans="1:3" x14ac:dyDescent="0.25">
      <c r="A142" s="5" t="s">
        <v>36</v>
      </c>
      <c r="B142" s="27" t="s">
        <v>365</v>
      </c>
    </row>
    <row r="143" spans="1:3" x14ac:dyDescent="0.25">
      <c r="A143" s="5" t="s">
        <v>27</v>
      </c>
      <c r="B143" s="27" t="s">
        <v>366</v>
      </c>
      <c r="C143" t="s">
        <v>668</v>
      </c>
    </row>
    <row r="144" spans="1:3" x14ac:dyDescent="0.25">
      <c r="A144" s="5" t="s">
        <v>41</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13</v>
      </c>
    </row>
    <row r="145" spans="1:3" x14ac:dyDescent="0.25">
      <c r="A145" s="6" t="s">
        <v>42</v>
      </c>
      <c r="B145" s="27" t="s">
        <v>218</v>
      </c>
      <c r="C145" t="str">
        <f>CONCATENATE("    ",B144)</f>
        <v xml:space="preserve">    People with this variant have one copy of the C829T variant. This substitution of a single nucleotide is known as a missense mutation.</v>
      </c>
    </row>
    <row r="146" spans="1:3" x14ac:dyDescent="0.25">
      <c r="A146" s="6" t="s">
        <v>43</v>
      </c>
      <c r="B146" s="27">
        <v>0.01</v>
      </c>
    </row>
    <row r="147" spans="1:3" x14ac:dyDescent="0.25">
      <c r="A147" s="5"/>
      <c r="C147" t="s">
        <v>669</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670</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44</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45</v>
      </c>
      <c r="B156" s="27" t="s">
        <v>518</v>
      </c>
      <c r="C156" t="s">
        <v>13</v>
      </c>
    </row>
    <row r="157" spans="1:3" x14ac:dyDescent="0.25">
      <c r="A157" s="6" t="s">
        <v>43</v>
      </c>
      <c r="B157" s="27">
        <v>0.01</v>
      </c>
      <c r="C157" t="s">
        <v>668</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669</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670</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46</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47</v>
      </c>
      <c r="B170" s="27" t="s">
        <v>218</v>
      </c>
      <c r="C170" t="s">
        <v>13</v>
      </c>
    </row>
    <row r="171" spans="1:3" x14ac:dyDescent="0.25">
      <c r="A171" s="6" t="s">
        <v>43</v>
      </c>
      <c r="B171" s="27">
        <v>99.98</v>
      </c>
      <c r="C171" t="s">
        <v>668</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669</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670</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35</v>
      </c>
      <c r="B184" s="1" t="s">
        <v>124</v>
      </c>
      <c r="C184" t="str">
        <f>CONCATENATE("  &lt;Genotype hgvs=",CHAR(34),B184,B185,";",B186,CHAR(34)," name=",CHAR(34),B37,CHAR(34),"&gt; ")</f>
        <v xml:space="preserve">  &lt;Genotype hgvs="NC_000002.12:g.[166272731G&gt;A];[166272731=]" name="C2986T"&gt; </v>
      </c>
    </row>
    <row r="185" spans="1:3" x14ac:dyDescent="0.25">
      <c r="A185" s="5" t="s">
        <v>36</v>
      </c>
      <c r="B185" s="27" t="s">
        <v>373</v>
      </c>
    </row>
    <row r="186" spans="1:3" x14ac:dyDescent="0.25">
      <c r="A186" s="5" t="s">
        <v>27</v>
      </c>
      <c r="B186" s="27" t="s">
        <v>374</v>
      </c>
      <c r="C186" t="s">
        <v>668</v>
      </c>
    </row>
    <row r="187" spans="1:3" x14ac:dyDescent="0.25">
      <c r="A187" s="5" t="s">
        <v>41</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13</v>
      </c>
    </row>
    <row r="188" spans="1:3" x14ac:dyDescent="0.25">
      <c r="A188" s="6" t="s">
        <v>42</v>
      </c>
      <c r="B188" s="27" t="s">
        <v>218</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43</v>
      </c>
      <c r="B189" s="27">
        <v>0.1</v>
      </c>
    </row>
    <row r="190" spans="1:3" x14ac:dyDescent="0.25">
      <c r="A190" s="5"/>
      <c r="C190" t="s">
        <v>669</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670</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44</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45</v>
      </c>
      <c r="B199" s="27" t="s">
        <v>518</v>
      </c>
      <c r="C199" t="s">
        <v>13</v>
      </c>
    </row>
    <row r="200" spans="1:3" x14ac:dyDescent="0.25">
      <c r="A200" s="6" t="s">
        <v>43</v>
      </c>
      <c r="B200" s="27">
        <v>0.01</v>
      </c>
      <c r="C200" t="s">
        <v>668</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669</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670</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46</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47</v>
      </c>
      <c r="B213" s="27" t="s">
        <v>218</v>
      </c>
      <c r="C213" t="s">
        <v>13</v>
      </c>
    </row>
    <row r="214" spans="1:3" x14ac:dyDescent="0.25">
      <c r="A214" s="6" t="s">
        <v>43</v>
      </c>
      <c r="B214" s="27">
        <v>99.88</v>
      </c>
      <c r="C214" t="s">
        <v>668</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669</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670</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35</v>
      </c>
      <c r="B227" s="1" t="s">
        <v>124</v>
      </c>
      <c r="C227" t="str">
        <f>CONCATENATE("  &lt;Genotype hgvs=",CHAR(34),B227,B228,";",B229,CHAR(34)," name=",CHAR(34),B43,CHAR(34),"&gt; ")</f>
        <v xml:space="preserve">  &lt;Genotype hgvs="NC_000002.12:g.[166277133C&gt;T];[166277133=]" name="G2691A"&gt; </v>
      </c>
    </row>
    <row r="228" spans="1:3" x14ac:dyDescent="0.25">
      <c r="A228" s="5" t="s">
        <v>36</v>
      </c>
      <c r="B228" s="29" t="s">
        <v>379</v>
      </c>
    </row>
    <row r="229" spans="1:3" x14ac:dyDescent="0.25">
      <c r="A229" s="5" t="s">
        <v>27</v>
      </c>
      <c r="B229" s="29" t="s">
        <v>380</v>
      </c>
      <c r="C229" t="s">
        <v>668</v>
      </c>
    </row>
    <row r="230" spans="1:3" x14ac:dyDescent="0.25">
      <c r="A230" s="5" t="s">
        <v>41</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13</v>
      </c>
    </row>
    <row r="231" spans="1:3" x14ac:dyDescent="0.25">
      <c r="A231" s="6" t="s">
        <v>42</v>
      </c>
      <c r="B231" s="27" t="s">
        <v>218</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43</v>
      </c>
      <c r="B232" s="27" t="s">
        <v>399</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670</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44</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45</v>
      </c>
      <c r="B242" s="27" t="s">
        <v>518</v>
      </c>
      <c r="C242" t="s">
        <v>13</v>
      </c>
    </row>
    <row r="243" spans="1:3" x14ac:dyDescent="0.25">
      <c r="A243" s="6" t="s">
        <v>43</v>
      </c>
      <c r="B243" s="27" t="s">
        <v>399</v>
      </c>
      <c r="C243" t="s">
        <v>668</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669</v>
      </c>
    </row>
    <row r="248" spans="1:3" x14ac:dyDescent="0.25">
      <c r="A248" s="6"/>
    </row>
    <row r="249" spans="1:3" x14ac:dyDescent="0.25">
      <c r="A249" s="6"/>
      <c r="C249" t="str">
        <f>CONCATENATE("    ",B242)</f>
        <v xml:space="preserve">    You are in the Severe Risk category. See below for more information.</v>
      </c>
    </row>
    <row r="250" spans="1:3" x14ac:dyDescent="0.25">
      <c r="A250" s="6"/>
    </row>
    <row r="251" spans="1:3" x14ac:dyDescent="0.25">
      <c r="A251" s="5"/>
      <c r="C251" t="s">
        <v>670</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46</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47</v>
      </c>
      <c r="B256" s="27" t="s">
        <v>218</v>
      </c>
      <c r="C256" t="s">
        <v>13</v>
      </c>
    </row>
    <row r="257" spans="1:3" x14ac:dyDescent="0.25">
      <c r="A257" s="6" t="s">
        <v>43</v>
      </c>
      <c r="B257" s="27" t="s">
        <v>399</v>
      </c>
      <c r="C257" t="s">
        <v>668</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669</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670</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35</v>
      </c>
      <c r="B270" s="1" t="s">
        <v>124</v>
      </c>
      <c r="C270" t="str">
        <f>CONCATENATE("  &lt;Genotype hgvs=",CHAR(34),B270,B271,";",B272,CHAR(34)," name=",CHAR(34),B49,CHAR(34),"&gt; ")</f>
        <v xml:space="preserve">  &lt;Genotype hgvs="NC_000002.12:g.[166286562G&gt;C];[166286562=]" name="G1376C"&gt; </v>
      </c>
    </row>
    <row r="271" spans="1:3" x14ac:dyDescent="0.25">
      <c r="A271" s="5" t="s">
        <v>36</v>
      </c>
      <c r="B271" s="29" t="s">
        <v>383</v>
      </c>
    </row>
    <row r="272" spans="1:3" x14ac:dyDescent="0.25">
      <c r="A272" s="5" t="s">
        <v>27</v>
      </c>
      <c r="B272" s="29" t="s">
        <v>384</v>
      </c>
      <c r="C272" t="s">
        <v>668</v>
      </c>
    </row>
    <row r="273" spans="1:3" x14ac:dyDescent="0.25">
      <c r="A273" s="5" t="s">
        <v>41</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13</v>
      </c>
    </row>
    <row r="274" spans="1:3" x14ac:dyDescent="0.25">
      <c r="A274" s="6" t="s">
        <v>42</v>
      </c>
      <c r="B274" s="27" t="s">
        <v>218</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43</v>
      </c>
      <c r="B275" s="27" t="s">
        <v>399</v>
      </c>
    </row>
    <row r="276" spans="1:3" x14ac:dyDescent="0.25">
      <c r="A276" s="5"/>
      <c r="C276" t="s">
        <v>669</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670</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44</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45</v>
      </c>
      <c r="B285" s="27" t="s">
        <v>218</v>
      </c>
      <c r="C285" t="s">
        <v>13</v>
      </c>
    </row>
    <row r="286" spans="1:3" x14ac:dyDescent="0.25">
      <c r="A286" s="6" t="s">
        <v>43</v>
      </c>
      <c r="B286" s="27" t="s">
        <v>399</v>
      </c>
      <c r="C286" t="s">
        <v>668</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669</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670</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46</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45" x14ac:dyDescent="0.25">
      <c r="A299" s="6" t="s">
        <v>47</v>
      </c>
      <c r="B299" s="41" t="s">
        <v>539</v>
      </c>
      <c r="C299" t="s">
        <v>13</v>
      </c>
    </row>
    <row r="300" spans="1:3" x14ac:dyDescent="0.25">
      <c r="A300" s="6" t="s">
        <v>43</v>
      </c>
      <c r="B300" s="27" t="s">
        <v>399</v>
      </c>
      <c r="C300" t="s">
        <v>668</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669</v>
      </c>
    </row>
    <row r="305" spans="1:3" x14ac:dyDescent="0.25">
      <c r="A305" s="6"/>
    </row>
    <row r="306" spans="1:3" x14ac:dyDescent="0.25">
      <c r="A306" s="6"/>
      <c r="C306" t="str">
        <f>CONCATENATE("    ",B299)</f>
        <v xml:space="preserve">    You are in the Severe Risk category. See below for more information.
</v>
      </c>
    </row>
    <row r="307" spans="1:3" x14ac:dyDescent="0.25">
      <c r="A307" s="5"/>
    </row>
    <row r="308" spans="1:3" x14ac:dyDescent="0.25">
      <c r="A308" s="5"/>
      <c r="C308" t="s">
        <v>670</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672</v>
      </c>
    </row>
    <row r="313" spans="1:3" x14ac:dyDescent="0.25">
      <c r="A313" s="5" t="s">
        <v>48</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48</v>
      </c>
      <c r="B314" s="27" t="s">
        <v>150</v>
      </c>
      <c r="C314" t="s">
        <v>13</v>
      </c>
    </row>
    <row r="315" spans="1:3" x14ac:dyDescent="0.25">
      <c r="A315" s="6" t="s">
        <v>43</v>
      </c>
      <c r="C315" t="s">
        <v>668</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669</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670</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673</v>
      </c>
    </row>
    <row r="328" spans="1:3" x14ac:dyDescent="0.25">
      <c r="A328" s="5" t="s">
        <v>46</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47</v>
      </c>
      <c r="B329" s="27" t="s">
        <v>218</v>
      </c>
      <c r="C329" t="s">
        <v>13</v>
      </c>
    </row>
    <row r="330" spans="1:3" x14ac:dyDescent="0.25">
      <c r="A330" s="6" t="s">
        <v>43</v>
      </c>
      <c r="C330" t="s">
        <v>668</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669</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670</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50</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542</v>
      </c>
    </row>
    <row r="349" spans="1:3" s="33" customFormat="1" x14ac:dyDescent="0.25">
      <c r="A349" s="31"/>
      <c r="B349" s="32"/>
      <c r="C349" s="6"/>
    </row>
    <row r="350" spans="1:3" s="33" customFormat="1" x14ac:dyDescent="0.25">
      <c r="A350" s="34"/>
      <c r="B350" s="32"/>
      <c r="C350" s="6" t="s">
        <v>721</v>
      </c>
    </row>
    <row r="351" spans="1:3" s="33" customFormat="1" x14ac:dyDescent="0.25">
      <c r="A351" s="34"/>
      <c r="B351" s="32"/>
      <c r="C351" s="6"/>
    </row>
    <row r="352" spans="1:3" x14ac:dyDescent="0.25">
      <c r="A352" s="5"/>
      <c r="C352" t="s">
        <v>153</v>
      </c>
    </row>
    <row r="353" spans="1:3" x14ac:dyDescent="0.25">
      <c r="A353" s="5"/>
    </row>
    <row r="354" spans="1:3" x14ac:dyDescent="0.25">
      <c r="A354" s="5" t="s">
        <v>13</v>
      </c>
      <c r="B354" s="27" t="s">
        <v>713</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51</v>
      </c>
    </row>
    <row r="357" spans="1:3" x14ac:dyDescent="0.25">
      <c r="A357" s="5"/>
    </row>
    <row r="358" spans="1:3" x14ac:dyDescent="0.25">
      <c r="A358" s="5"/>
      <c r="B358" s="27" t="s">
        <v>545</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543</v>
      </c>
    </row>
    <row r="361" spans="1:3" s="33" customFormat="1" x14ac:dyDescent="0.25">
      <c r="A361" s="31"/>
      <c r="B361" s="32"/>
      <c r="C361" s="6"/>
    </row>
    <row r="362" spans="1:3" s="33" customFormat="1" x14ac:dyDescent="0.25">
      <c r="A362" s="34"/>
      <c r="B362" s="32"/>
      <c r="C362" s="6" t="s">
        <v>720</v>
      </c>
    </row>
    <row r="363" spans="1:3" s="33" customFormat="1" x14ac:dyDescent="0.25">
      <c r="A363" s="34"/>
      <c r="B363" s="32"/>
      <c r="C363" s="6"/>
    </row>
    <row r="364" spans="1:3" x14ac:dyDescent="0.25">
      <c r="A364" s="5"/>
      <c r="C364" t="s">
        <v>154</v>
      </c>
    </row>
    <row r="365" spans="1:3" x14ac:dyDescent="0.25">
      <c r="A365" s="5"/>
    </row>
    <row r="366" spans="1:3" x14ac:dyDescent="0.25">
      <c r="A366" s="5" t="s">
        <v>13</v>
      </c>
      <c r="B366" s="27" t="s">
        <v>714</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51</v>
      </c>
    </row>
    <row r="369" spans="1:3" x14ac:dyDescent="0.25">
      <c r="A369" s="5"/>
    </row>
    <row r="370" spans="1:3" x14ac:dyDescent="0.25">
      <c r="A370" s="5"/>
      <c r="B370" s="27" t="s">
        <v>715</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398</v>
      </c>
    </row>
    <row r="373" spans="1:3" s="33" customFormat="1" x14ac:dyDescent="0.25">
      <c r="A373" s="31"/>
      <c r="B373" s="32"/>
      <c r="C373" s="6"/>
    </row>
    <row r="374" spans="1:3" s="33" customFormat="1" x14ac:dyDescent="0.25">
      <c r="A374" s="34"/>
      <c r="B374" s="32"/>
      <c r="C374" s="6" t="s">
        <v>719</v>
      </c>
    </row>
    <row r="375" spans="1:3" s="33" customFormat="1" x14ac:dyDescent="0.25">
      <c r="A375" s="34"/>
      <c r="B375" s="32"/>
      <c r="C375" s="6"/>
    </row>
    <row r="376" spans="1:3" x14ac:dyDescent="0.25">
      <c r="A376" s="5"/>
      <c r="C376" t="s">
        <v>154</v>
      </c>
    </row>
    <row r="377" spans="1:3" x14ac:dyDescent="0.25">
      <c r="A377" s="5"/>
    </row>
    <row r="378" spans="1:3" x14ac:dyDescent="0.25">
      <c r="A378" s="5" t="s">
        <v>13</v>
      </c>
      <c r="B378" s="27" t="s">
        <v>716</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51</v>
      </c>
    </row>
    <row r="381" spans="1:3" x14ac:dyDescent="0.25">
      <c r="A381" s="5"/>
    </row>
    <row r="382" spans="1:3" ht="409.5" x14ac:dyDescent="0.25">
      <c r="A382" s="5"/>
      <c r="B382" s="41" t="s">
        <v>546</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52</v>
      </c>
      <c r="B385" s="7" t="s">
        <v>544</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topLeftCell="A22" workbookViewId="0">
      <selection activeCell="B4" sqref="B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388</v>
      </c>
      <c r="C2" t="str">
        <f>CONCATENATE("# What does the ",B2," gene do?")</f>
        <v># What does the CHRNA5 gene do?</v>
      </c>
    </row>
    <row r="3" spans="1:3" x14ac:dyDescent="0.25">
      <c r="A3" s="6"/>
    </row>
    <row r="4" spans="1:3" ht="17.25" x14ac:dyDescent="0.3">
      <c r="A4" s="6" t="s">
        <v>18</v>
      </c>
      <c r="B4" s="28" t="s">
        <v>957</v>
      </c>
      <c r="C4" t="str">
        <f>B4</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lungs, immune system, nervous system, and brain.</v>
      </c>
    </row>
    <row r="7" spans="1:3" x14ac:dyDescent="0.25">
      <c r="A7" s="6" t="s">
        <v>20</v>
      </c>
      <c r="B7" s="27" t="s">
        <v>21</v>
      </c>
    </row>
    <row r="8" spans="1:3" x14ac:dyDescent="0.25">
      <c r="A8" s="6" t="s">
        <v>17</v>
      </c>
      <c r="B8" s="27" t="s">
        <v>764</v>
      </c>
    </row>
    <row r="9" spans="1:3" x14ac:dyDescent="0.25">
      <c r="A9" s="5" t="s">
        <v>22</v>
      </c>
      <c r="B9" s="27" t="s">
        <v>763</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388</v>
      </c>
      <c r="C11" t="str">
        <f>CONCATENATE("&lt;GeneAnalysis gene=",CHAR(34),B11,CHAR(34)," interval=",CHAR(34),B12,CHAR(34),"&gt; ")</f>
        <v xml:space="preserve">&lt;GeneAnalysis gene="CHRNA5" interval="NC_000015.10:G.78565520_78595269"&gt; </v>
      </c>
    </row>
    <row r="12" spans="1:3" x14ac:dyDescent="0.25">
      <c r="A12" s="6" t="s">
        <v>23</v>
      </c>
      <c r="B12" s="27" t="s">
        <v>389</v>
      </c>
    </row>
    <row r="13" spans="1:3" x14ac:dyDescent="0.25">
      <c r="A13" s="6" t="s">
        <v>24</v>
      </c>
      <c r="B13" s="27" t="s">
        <v>331</v>
      </c>
      <c r="C13" t="str">
        <f>CONCATENATE("# What are some common mutations of ",B11,"?")</f>
        <v># What are some common mutations of CHRNA5?</v>
      </c>
    </row>
    <row r="14" spans="1:3" x14ac:dyDescent="0.25">
      <c r="A14" s="6"/>
      <c r="C14" t="s">
        <v>13</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25</v>
      </c>
      <c r="B18" s="1" t="s">
        <v>390</v>
      </c>
      <c r="C18" t="str">
        <f>CONCATENATE("  &lt;Variant hgvs=",CHAR(34),B18,CHAR(34)," name=",CHAR(34),B19,CHAR(34),"&gt; ")</f>
        <v xml:space="preserve">  &lt;Variant hgvs="NC_000015.10:g.78590583G&gt;A" name="G1192A"&gt; </v>
      </c>
    </row>
    <row r="19" spans="1:3" x14ac:dyDescent="0.25">
      <c r="A19" s="5" t="s">
        <v>26</v>
      </c>
      <c r="B19" s="30" t="s">
        <v>392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391</v>
      </c>
      <c r="C22" t="str">
        <f>"  &lt;/Variant&gt;"</f>
        <v xml:space="preserve">  &lt;/Variant&gt;</v>
      </c>
    </row>
    <row r="23" spans="1:3" x14ac:dyDescent="0.25">
      <c r="C23" t="str">
        <f>CONCATENATE("&lt;# ",B25," #&gt;")</f>
        <v>&lt;# A78573551G #&gt;</v>
      </c>
    </row>
    <row r="24" spans="1:3" x14ac:dyDescent="0.25">
      <c r="A24" s="6" t="s">
        <v>25</v>
      </c>
      <c r="B24" s="44" t="s">
        <v>393</v>
      </c>
      <c r="C24" t="str">
        <f>CONCATENATE("  &lt;Variant hgvs=",CHAR(34),B24,CHAR(34)," name=",CHAR(34),B25,CHAR(34),"&gt; ")</f>
        <v xml:space="preserve">  &lt;Variant hgvs="NC_000015.10:g.78573551G&gt;A" name="A78573551G"&gt; </v>
      </c>
    </row>
    <row r="25" spans="1:3" x14ac:dyDescent="0.25">
      <c r="A25" s="5" t="s">
        <v>26</v>
      </c>
      <c r="B25" s="30" t="s">
        <v>394</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395</v>
      </c>
      <c r="C28" t="str">
        <f>"  &lt;/Variant&gt;"</f>
        <v xml:space="preserve">  &lt;/Variant&gt;</v>
      </c>
    </row>
    <row r="29" spans="1:3" x14ac:dyDescent="0.25">
      <c r="C29" t="str">
        <f>CONCATENATE("&lt;# ",B31," #&gt;")</f>
        <v>&lt;# A78581651T #&gt;</v>
      </c>
    </row>
    <row r="30" spans="1:3" x14ac:dyDescent="0.25">
      <c r="A30" s="6" t="s">
        <v>25</v>
      </c>
      <c r="B30" s="44" t="s">
        <v>400</v>
      </c>
      <c r="C30" t="str">
        <f>CONCATENATE("  &lt;Variant hgvs=",CHAR(34),B30,CHAR(34)," name=",CHAR(34),B31,CHAR(34),"&gt; ")</f>
        <v xml:space="preserve">  &lt;Variant hgvs="NC_000015.10:g.78581651A&gt;T" name="A78581651T"&gt; </v>
      </c>
    </row>
    <row r="31" spans="1:3" x14ac:dyDescent="0.25">
      <c r="A31" s="5" t="s">
        <v>26</v>
      </c>
      <c r="B31" s="45" t="s">
        <v>401</v>
      </c>
    </row>
    <row r="32" spans="1:3" x14ac:dyDescent="0.25">
      <c r="A32" s="5" t="s">
        <v>27</v>
      </c>
      <c r="B32" s="27" t="s">
        <v>62</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28</v>
      </c>
      <c r="B33" s="27" t="s">
        <v>33</v>
      </c>
    </row>
    <row r="34" spans="1:3" x14ac:dyDescent="0.25">
      <c r="A34" s="6" t="s">
        <v>36</v>
      </c>
      <c r="B34" s="30" t="s">
        <v>402</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35</v>
      </c>
      <c r="B37" s="42" t="s">
        <v>343</v>
      </c>
      <c r="C37" t="str">
        <f>CONCATENATE("  &lt;Genotype hgvs=",CHAR(34),B37,B38,";",B39,CHAR(34)," name=",CHAR(34),B19,CHAR(34),"&gt; ")</f>
        <v xml:space="preserve">  &lt;Genotype hgvs="NC_000015.10:g.[78606381C&gt;T];[78606381=]" name="G1192A"&gt; </v>
      </c>
    </row>
    <row r="38" spans="1:3" x14ac:dyDescent="0.25">
      <c r="A38" s="5" t="s">
        <v>36</v>
      </c>
      <c r="B38" s="27" t="s">
        <v>344</v>
      </c>
    </row>
    <row r="39" spans="1:3" x14ac:dyDescent="0.25">
      <c r="A39" s="5" t="s">
        <v>27</v>
      </c>
      <c r="B39" s="27" t="s">
        <v>345</v>
      </c>
      <c r="C39" t="s">
        <v>668</v>
      </c>
    </row>
    <row r="40" spans="1:3" x14ac:dyDescent="0.25">
      <c r="A40" s="5" t="s">
        <v>41</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13</v>
      </c>
    </row>
    <row r="41" spans="1:3" x14ac:dyDescent="0.25">
      <c r="A41" s="6" t="s">
        <v>42</v>
      </c>
      <c r="B41" s="27" t="s">
        <v>217</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43</v>
      </c>
      <c r="B42" s="27">
        <v>39.200000000000003</v>
      </c>
    </row>
    <row r="43" spans="1:3" x14ac:dyDescent="0.25">
      <c r="A43" s="5"/>
      <c r="C43" t="s">
        <v>669</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44</v>
      </c>
      <c r="B51" s="27" t="s">
        <v>346</v>
      </c>
      <c r="C51" t="str">
        <f>CONCATENATE("  &lt;Genotype hgvs=",CHAR(34),B37,B38,";",B38,CHAR(34)," name=",CHAR(34),B19,CHAR(34),"&gt; ")</f>
        <v xml:space="preserve">  &lt;Genotype hgvs="NC_000015.10:g.[78606381C&gt;T];[78606381C&gt;T]" name="G1192A"&gt; </v>
      </c>
    </row>
    <row r="52" spans="1:3" x14ac:dyDescent="0.25">
      <c r="A52" s="6" t="s">
        <v>45</v>
      </c>
      <c r="B52" s="27" t="s">
        <v>192</v>
      </c>
      <c r="C52" t="s">
        <v>13</v>
      </c>
    </row>
    <row r="53" spans="1:3" x14ac:dyDescent="0.25">
      <c r="A53" s="6" t="s">
        <v>43</v>
      </c>
      <c r="B53" s="27">
        <v>5.2</v>
      </c>
      <c r="C53" t="s">
        <v>668</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669</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46</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47</v>
      </c>
      <c r="B66" s="27" t="s">
        <v>148</v>
      </c>
      <c r="C66" t="s">
        <v>13</v>
      </c>
    </row>
    <row r="67" spans="1:3" x14ac:dyDescent="0.25">
      <c r="A67" s="6" t="s">
        <v>43</v>
      </c>
      <c r="B67" s="27">
        <v>55.6</v>
      </c>
      <c r="C67" t="s">
        <v>668</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35</v>
      </c>
      <c r="B80" s="1" t="s">
        <v>343</v>
      </c>
      <c r="C80" t="str">
        <f>CONCATENATE("  &lt;Genotype hgvs=",CHAR(34),B80,B81,";",B82,CHAR(34)," name=",CHAR(34),B25,CHAR(34),"&gt; ")</f>
        <v xml:space="preserve">  &lt;Genotype hgvs="NC_000015.10:g.[78573551G&gt;A];[78573551=]" name="A78573551G"&gt; </v>
      </c>
    </row>
    <row r="81" spans="1:3" x14ac:dyDescent="0.25">
      <c r="A81" s="5" t="s">
        <v>36</v>
      </c>
      <c r="B81" s="27" t="s">
        <v>396</v>
      </c>
    </row>
    <row r="82" spans="1:3" x14ac:dyDescent="0.25">
      <c r="A82" s="5" t="s">
        <v>27</v>
      </c>
      <c r="B82" s="27" t="s">
        <v>397</v>
      </c>
      <c r="C82" t="s">
        <v>668</v>
      </c>
    </row>
    <row r="83" spans="1:3" x14ac:dyDescent="0.25">
      <c r="A83" s="5" t="s">
        <v>41</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13</v>
      </c>
    </row>
    <row r="84" spans="1:3" x14ac:dyDescent="0.25">
      <c r="A84" s="6" t="s">
        <v>42</v>
      </c>
      <c r="B84" s="27" t="s">
        <v>217</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43</v>
      </c>
      <c r="B85" s="27">
        <v>39.200000000000003</v>
      </c>
    </row>
    <row r="86" spans="1:3" x14ac:dyDescent="0.25">
      <c r="A86" s="5"/>
      <c r="C86" t="s">
        <v>669</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44</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45</v>
      </c>
      <c r="B95" s="27" t="s">
        <v>192</v>
      </c>
      <c r="C95" t="s">
        <v>13</v>
      </c>
    </row>
    <row r="96" spans="1:3" x14ac:dyDescent="0.25">
      <c r="A96" s="6" t="s">
        <v>43</v>
      </c>
      <c r="B96" s="27">
        <v>17.899999999999999</v>
      </c>
      <c r="C96" t="s">
        <v>668</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46</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47</v>
      </c>
      <c r="B109" s="27" t="s">
        <v>148</v>
      </c>
      <c r="C109" t="s">
        <v>13</v>
      </c>
    </row>
    <row r="110" spans="1:3" x14ac:dyDescent="0.25">
      <c r="A110" s="6" t="s">
        <v>43</v>
      </c>
      <c r="B110" s="27">
        <v>42.9</v>
      </c>
      <c r="C110" t="s">
        <v>668</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35</v>
      </c>
      <c r="B123" s="46" t="s">
        <v>343</v>
      </c>
      <c r="C123" t="str">
        <f>CONCATENATE("  &lt;Genotype hgvs=",CHAR(34),B123,B124,";",B125,CHAR(34)," name=",CHAR(34),B31,CHAR(34),"&gt; ")</f>
        <v xml:space="preserve">  &lt;Genotype hgvs="NC_000015.10:g.[78581651A&gt;T];[78581651=]" name="A78581651T"&gt; </v>
      </c>
    </row>
    <row r="124" spans="1:3" x14ac:dyDescent="0.25">
      <c r="A124" s="5" t="s">
        <v>36</v>
      </c>
      <c r="B124" s="27" t="s">
        <v>403</v>
      </c>
    </row>
    <row r="125" spans="1:3" x14ac:dyDescent="0.25">
      <c r="A125" s="5" t="s">
        <v>27</v>
      </c>
      <c r="B125" s="27" t="s">
        <v>404</v>
      </c>
      <c r="C125" t="s">
        <v>668</v>
      </c>
    </row>
    <row r="126" spans="1:3" x14ac:dyDescent="0.25">
      <c r="A126" s="5" t="s">
        <v>41</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13</v>
      </c>
    </row>
    <row r="127" spans="1:3" x14ac:dyDescent="0.25">
      <c r="A127" s="6" t="s">
        <v>42</v>
      </c>
      <c r="B127" s="27" t="s">
        <v>217</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43</v>
      </c>
      <c r="B128" s="27">
        <v>27.3</v>
      </c>
    </row>
    <row r="129" spans="1:3" x14ac:dyDescent="0.25">
      <c r="A129" s="5"/>
      <c r="C129" t="s">
        <v>669</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44</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45</v>
      </c>
      <c r="B138" s="27" t="s">
        <v>217</v>
      </c>
      <c r="C138" t="s">
        <v>13</v>
      </c>
    </row>
    <row r="139" spans="1:3" x14ac:dyDescent="0.25">
      <c r="A139" s="6" t="s">
        <v>43</v>
      </c>
      <c r="B139" s="27">
        <v>9.5</v>
      </c>
      <c r="C139" t="s">
        <v>668</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46</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47</v>
      </c>
      <c r="B152" s="27" t="s">
        <v>148</v>
      </c>
      <c r="C152" t="s">
        <v>13</v>
      </c>
    </row>
    <row r="153" spans="1:3" x14ac:dyDescent="0.25">
      <c r="A153" s="6" t="s">
        <v>43</v>
      </c>
      <c r="B153" s="27">
        <v>63.2</v>
      </c>
      <c r="C153" t="s">
        <v>668</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672</v>
      </c>
    </row>
    <row r="166" spans="1:3" x14ac:dyDescent="0.25">
      <c r="A166" s="5" t="s">
        <v>48</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48</v>
      </c>
      <c r="B167" s="27" t="s">
        <v>150</v>
      </c>
      <c r="C167" t="s">
        <v>13</v>
      </c>
    </row>
    <row r="168" spans="1:3" x14ac:dyDescent="0.25">
      <c r="A168" s="6" t="s">
        <v>43</v>
      </c>
      <c r="C168" t="s">
        <v>668</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673</v>
      </c>
    </row>
    <row r="181" spans="1:3" x14ac:dyDescent="0.25">
      <c r="A181" s="5" t="s">
        <v>46</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C183" t="s">
        <v>668</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50</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758</v>
      </c>
    </row>
    <row r="201" spans="1:3" s="33" customFormat="1" x14ac:dyDescent="0.25">
      <c r="A201" s="31"/>
      <c r="B201" s="32"/>
      <c r="C201"/>
    </row>
    <row r="202" spans="1:3" s="33" customFormat="1" x14ac:dyDescent="0.25">
      <c r="A202" s="34"/>
      <c r="B202" s="32"/>
      <c r="C202" s="6" t="s">
        <v>759</v>
      </c>
    </row>
    <row r="203" spans="1:3" s="33" customFormat="1" x14ac:dyDescent="0.25">
      <c r="A203" s="34"/>
      <c r="B203" s="32"/>
      <c r="C203" s="6"/>
    </row>
    <row r="204" spans="1:3" x14ac:dyDescent="0.25">
      <c r="A204" s="5"/>
      <c r="C204" t="s">
        <v>347</v>
      </c>
    </row>
    <row r="205" spans="1:3" x14ac:dyDescent="0.25">
      <c r="A205" s="5"/>
    </row>
    <row r="206" spans="1:3" x14ac:dyDescent="0.25">
      <c r="A206" s="5" t="s">
        <v>13</v>
      </c>
      <c r="B206" s="27" t="s">
        <v>769</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51</v>
      </c>
    </row>
    <row r="209" spans="1:3" x14ac:dyDescent="0.25">
      <c r="A209" s="5"/>
    </row>
    <row r="210" spans="1:3" ht="409.5" x14ac:dyDescent="0.25">
      <c r="A210" s="5"/>
      <c r="B210" s="41" t="s">
        <v>771</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760</v>
      </c>
    </row>
    <row r="213" spans="1:3" s="33" customFormat="1" x14ac:dyDescent="0.25">
      <c r="A213" s="31"/>
      <c r="B213" s="32"/>
      <c r="C213"/>
    </row>
    <row r="214" spans="1:3" s="33" customFormat="1" x14ac:dyDescent="0.25">
      <c r="A214" s="34"/>
      <c r="B214" s="32"/>
      <c r="C214" s="6" t="s">
        <v>761</v>
      </c>
    </row>
    <row r="215" spans="1:3" s="33" customFormat="1" x14ac:dyDescent="0.25">
      <c r="A215" s="34"/>
      <c r="B215" s="32"/>
      <c r="C215" s="6"/>
    </row>
    <row r="216" spans="1:3" x14ac:dyDescent="0.25">
      <c r="A216" s="5"/>
      <c r="C216" t="s">
        <v>154</v>
      </c>
    </row>
    <row r="217" spans="1:3" x14ac:dyDescent="0.25">
      <c r="A217" s="5"/>
    </row>
    <row r="218" spans="1:3" x14ac:dyDescent="0.25">
      <c r="A218" s="5" t="s">
        <v>13</v>
      </c>
      <c r="B218" s="27" t="s">
        <v>770</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51</v>
      </c>
    </row>
    <row r="221" spans="1:3" x14ac:dyDescent="0.25">
      <c r="A221" s="5"/>
    </row>
    <row r="222" spans="1:3" x14ac:dyDescent="0.25">
      <c r="A222" s="5"/>
      <c r="B222" s="41" t="s">
        <v>772</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767</v>
      </c>
    </row>
    <row r="226" spans="1:3" s="33" customFormat="1" x14ac:dyDescent="0.25">
      <c r="A226" s="31"/>
      <c r="B226" s="32"/>
      <c r="C226"/>
    </row>
    <row r="227" spans="1:3" s="33" customFormat="1" x14ac:dyDescent="0.25">
      <c r="A227" s="34"/>
      <c r="B227" s="32"/>
      <c r="C227" t="s">
        <v>766</v>
      </c>
    </row>
    <row r="228" spans="1:3" s="33" customFormat="1" x14ac:dyDescent="0.25">
      <c r="A228" s="34"/>
      <c r="B228" s="32"/>
    </row>
    <row r="229" spans="1:3" x14ac:dyDescent="0.25">
      <c r="A229" s="5"/>
      <c r="C229" t="s">
        <v>154</v>
      </c>
    </row>
    <row r="230" spans="1:3" x14ac:dyDescent="0.25">
      <c r="A230" s="5"/>
    </row>
    <row r="231" spans="1:3" x14ac:dyDescent="0.25">
      <c r="A231" s="5" t="s">
        <v>13</v>
      </c>
      <c r="B231" s="27" t="s">
        <v>768</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51</v>
      </c>
    </row>
    <row r="234" spans="1:3" x14ac:dyDescent="0.25">
      <c r="A234" s="5"/>
    </row>
    <row r="235" spans="1:3" x14ac:dyDescent="0.25">
      <c r="A235" s="5"/>
      <c r="B235" s="41" t="s">
        <v>771</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717</v>
      </c>
    </row>
    <row r="239" spans="1:3" s="33" customFormat="1" x14ac:dyDescent="0.25">
      <c r="A239" s="34"/>
      <c r="B239" s="32"/>
      <c r="C239"/>
    </row>
    <row r="240" spans="1:3" s="33" customFormat="1" x14ac:dyDescent="0.25">
      <c r="A240" s="34"/>
      <c r="B240" s="32"/>
      <c r="C240" t="s">
        <v>762</v>
      </c>
    </row>
    <row r="241" spans="1:3" s="33" customFormat="1" x14ac:dyDescent="0.25">
      <c r="A241" s="34"/>
      <c r="B241" s="32"/>
      <c r="C241" s="6"/>
    </row>
    <row r="242" spans="1:3" x14ac:dyDescent="0.25">
      <c r="A242" s="5"/>
      <c r="C242" t="s">
        <v>347</v>
      </c>
    </row>
    <row r="243" spans="1:3" x14ac:dyDescent="0.25">
      <c r="A243" s="5"/>
    </row>
    <row r="244" spans="1:3" x14ac:dyDescent="0.25">
      <c r="A244" s="5" t="s">
        <v>13</v>
      </c>
      <c r="B244" s="27" t="s">
        <v>718</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51</v>
      </c>
    </row>
    <row r="247" spans="1:3" x14ac:dyDescent="0.25">
      <c r="A247" s="5"/>
    </row>
    <row r="248" spans="1:3" x14ac:dyDescent="0.25">
      <c r="A248" s="5"/>
      <c r="B248" s="27" t="s">
        <v>779</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52</v>
      </c>
      <c r="B251" s="7" t="s">
        <v>765</v>
      </c>
      <c r="C251" t="str">
        <f>CONCATENATE("&lt;symptoms ",B251," /&gt;")</f>
        <v>&lt;symptoms anxiety D001007 pain D010146 inflamation: D007249 /&gt;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AJ2413"/>
  <sheetViews>
    <sheetView tabSelected="1" topLeftCell="A192" workbookViewId="0">
      <selection activeCell="C11" sqref="C11:C195"/>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Y1" s="93"/>
      <c r="AC1" s="93"/>
      <c r="AF1" s="92"/>
      <c r="AG1" s="92"/>
      <c r="AJ1" s="92"/>
    </row>
    <row r="2" spans="1:36" x14ac:dyDescent="0.25">
      <c r="A2" s="85" t="s">
        <v>4</v>
      </c>
      <c r="B2" s="79" t="s">
        <v>918</v>
      </c>
      <c r="C2" s="84" t="str">
        <f>CONCATENATE("# What does the ",B2," gene do?")</f>
        <v># What does the CHRNB4 gene do?</v>
      </c>
      <c r="H2" s="96"/>
      <c r="I2" s="100"/>
      <c r="J2" s="96"/>
      <c r="K2" s="96"/>
      <c r="L2" s="96"/>
      <c r="Y2" s="21"/>
      <c r="Z2" s="21"/>
      <c r="AA2" s="21"/>
      <c r="AC2" s="21"/>
      <c r="AF2" s="92"/>
      <c r="AJ2" s="92"/>
    </row>
    <row r="3" spans="1:36" x14ac:dyDescent="0.25">
      <c r="A3" s="85"/>
      <c r="H3" s="84" t="s">
        <v>892</v>
      </c>
      <c r="I3" s="101" t="s">
        <v>920</v>
      </c>
      <c r="J3" s="84">
        <v>71.400000000000006</v>
      </c>
      <c r="K3" s="84">
        <v>28.6</v>
      </c>
      <c r="L3" s="84">
        <f>J3/K3</f>
        <v>2.4965034965034967</v>
      </c>
      <c r="M3" s="84">
        <v>3.57</v>
      </c>
      <c r="Y3" s="21"/>
      <c r="Z3" s="21"/>
      <c r="AA3" s="21"/>
      <c r="AC3" s="21"/>
      <c r="AF3" s="92"/>
      <c r="AJ3" s="92"/>
    </row>
    <row r="4" spans="1:36" x14ac:dyDescent="0.25">
      <c r="A4" s="85" t="s">
        <v>18</v>
      </c>
      <c r="B4" s="79" t="s">
        <v>958</v>
      </c>
      <c r="C4" s="84" t="str">
        <f>B4</f>
        <v>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v>
      </c>
      <c r="H4" s="84" t="s">
        <v>890</v>
      </c>
      <c r="I4" s="101" t="s">
        <v>919</v>
      </c>
      <c r="J4" s="84">
        <v>38</v>
      </c>
      <c r="K4" s="84">
        <v>32</v>
      </c>
      <c r="L4" s="84">
        <f>J4/K4</f>
        <v>1.1875</v>
      </c>
      <c r="M4" s="84">
        <v>0.65</v>
      </c>
      <c r="X4" s="91"/>
      <c r="Y4" s="21"/>
      <c r="Z4" s="21"/>
      <c r="AA4" s="21"/>
      <c r="AC4" s="21"/>
    </row>
    <row r="5" spans="1:36" x14ac:dyDescent="0.25">
      <c r="A5" s="85"/>
      <c r="B5" s="80"/>
      <c r="I5" s="47"/>
      <c r="L5" s="84" t="e">
        <f>J5/K5</f>
        <v>#DIV/0!</v>
      </c>
      <c r="Y5" s="21"/>
      <c r="Z5" s="21"/>
      <c r="AA5" s="21"/>
      <c r="AC5" s="21"/>
    </row>
    <row r="6" spans="1:36" x14ac:dyDescent="0.25">
      <c r="A6" s="85" t="s">
        <v>19</v>
      </c>
      <c r="B6" s="79">
        <v>15</v>
      </c>
      <c r="C6" s="84" t="str">
        <f>CONCATENATE("This gene is located on chromosome ",B6,". The ",B7," it creates acts in ",B8)</f>
        <v>This gene is located on chromosome 15. The protein it creates acts in the adrenal glands and male testis.</v>
      </c>
      <c r="I6" s="47"/>
      <c r="L6" s="84" t="e">
        <f>J6/K6</f>
        <v>#DIV/0!</v>
      </c>
      <c r="Y6" s="21"/>
      <c r="Z6" s="21"/>
      <c r="AA6" s="21"/>
      <c r="AC6" s="21"/>
    </row>
    <row r="7" spans="1:36" x14ac:dyDescent="0.25">
      <c r="A7" s="85" t="s">
        <v>20</v>
      </c>
      <c r="B7" s="79" t="s">
        <v>21</v>
      </c>
      <c r="I7" s="47"/>
      <c r="L7" s="84" t="e">
        <f>J7/K7</f>
        <v>#DIV/0!</v>
      </c>
      <c r="Y7" s="93"/>
      <c r="AC7" s="21"/>
    </row>
    <row r="8" spans="1:36" x14ac:dyDescent="0.25">
      <c r="A8" s="85" t="s">
        <v>17</v>
      </c>
      <c r="B8" s="79" t="s">
        <v>944</v>
      </c>
      <c r="I8" s="47"/>
      <c r="L8" s="84" t="e">
        <f>J8/K8</f>
        <v>#DIV/0!</v>
      </c>
      <c r="Y8" s="93"/>
      <c r="AC8" s="21"/>
    </row>
    <row r="9" spans="1:36" x14ac:dyDescent="0.25">
      <c r="A9" s="86" t="s">
        <v>22</v>
      </c>
      <c r="B9" s="79" t="s">
        <v>935</v>
      </c>
      <c r="C9" s="84" t="str">
        <f>CONCATENATE("&lt;TissueList ",B9," /&gt;")</f>
        <v>&lt;TissueList male tissue D005837  endocrine tissues D004703  /&gt;</v>
      </c>
      <c r="I9" s="47"/>
      <c r="L9" s="84" t="e">
        <f>J9/K9</f>
        <v>#DIV/0!</v>
      </c>
      <c r="Y9" s="93"/>
      <c r="AC9" s="21"/>
    </row>
    <row r="10" spans="1:36" s="88" customFormat="1" x14ac:dyDescent="0.25">
      <c r="A10" s="87"/>
      <c r="B10" s="81"/>
      <c r="H10" s="88" t="str">
        <f>B19</f>
        <v>C78631645T</v>
      </c>
      <c r="I10" s="88" t="str">
        <f>B25</f>
        <v>G78635922T</v>
      </c>
      <c r="J10" s="88" t="str">
        <f>B31</f>
        <v>A78638168G</v>
      </c>
    </row>
    <row r="11" spans="1:36" x14ac:dyDescent="0.25">
      <c r="A11" s="85" t="s">
        <v>4</v>
      </c>
      <c r="B11" s="79" t="s">
        <v>918</v>
      </c>
      <c r="C11" s="84" t="str">
        <f>CONCATENATE("&lt;GeneAnalysis gene=",CHAR(34),B11,CHAR(34)," interval=",CHAR(34),B12,CHAR(34),"&gt; ")</f>
        <v xml:space="preserve">&lt;GeneAnalysis gene="CHRNB4" interval="NC_000015.10:g.78623282_78655586"&gt; </v>
      </c>
      <c r="H11" s="35" t="s">
        <v>343</v>
      </c>
      <c r="I11" s="35" t="s">
        <v>343</v>
      </c>
      <c r="J11" s="35" t="s">
        <v>343</v>
      </c>
      <c r="K11" s="35"/>
      <c r="L11" s="35"/>
      <c r="M11" s="35"/>
      <c r="N11" s="35"/>
      <c r="O11" s="89"/>
      <c r="P11" s="89"/>
      <c r="Q11" s="89"/>
      <c r="R11" s="89"/>
      <c r="S11" s="89"/>
      <c r="T11" s="89"/>
      <c r="U11" s="89"/>
      <c r="V11" s="89"/>
      <c r="W11" s="89"/>
      <c r="X11" s="89"/>
      <c r="Y11" s="89"/>
      <c r="Z11" s="89"/>
    </row>
    <row r="12" spans="1:36" x14ac:dyDescent="0.25">
      <c r="A12" s="85" t="s">
        <v>23</v>
      </c>
      <c r="B12" s="79" t="s">
        <v>934</v>
      </c>
      <c r="H12" s="79" t="s">
        <v>928</v>
      </c>
      <c r="I12" s="79" t="s">
        <v>930</v>
      </c>
      <c r="J12" s="79" t="s">
        <v>932</v>
      </c>
      <c r="K12" s="79"/>
      <c r="L12" s="79"/>
      <c r="M12" s="79"/>
      <c r="N12" s="79"/>
      <c r="O12" s="79"/>
      <c r="P12" s="79"/>
      <c r="Q12" s="79"/>
      <c r="R12" s="79"/>
      <c r="S12" s="79"/>
      <c r="T12" s="79"/>
      <c r="U12" s="79"/>
      <c r="V12" s="79"/>
      <c r="W12" s="79"/>
      <c r="X12" s="79"/>
      <c r="Y12" s="79"/>
      <c r="Z12" s="79"/>
    </row>
    <row r="13" spans="1:36" x14ac:dyDescent="0.25">
      <c r="A13" s="85" t="s">
        <v>24</v>
      </c>
      <c r="B13" s="79" t="s">
        <v>331</v>
      </c>
      <c r="C13" s="84" t="str">
        <f>CONCATENATE("# What are some common mutations of ",B11,"?")</f>
        <v># What are some common mutations of CHRNB4?</v>
      </c>
      <c r="H13" s="79" t="s">
        <v>929</v>
      </c>
      <c r="I13" s="79" t="s">
        <v>931</v>
      </c>
      <c r="J13" s="79" t="s">
        <v>933</v>
      </c>
      <c r="K13" s="79"/>
      <c r="L13" s="79"/>
      <c r="M13" s="79"/>
      <c r="N13" s="79"/>
      <c r="O13" s="79"/>
      <c r="P13" s="79"/>
      <c r="Q13" s="79"/>
      <c r="R13" s="79"/>
      <c r="S13" s="79"/>
      <c r="T13" s="79"/>
      <c r="U13" s="79"/>
      <c r="V13" s="79"/>
      <c r="W13" s="79"/>
      <c r="X13" s="79"/>
      <c r="Y13" s="79"/>
      <c r="Z13" s="79"/>
    </row>
    <row r="14" spans="1:36" x14ac:dyDescent="0.25">
      <c r="A14" s="85"/>
      <c r="C14" s="84" t="s">
        <v>13</v>
      </c>
      <c r="H14" s="79" t="str">
        <f>CONCATENATE("People with this variant have one copy of the ",B22," variant. This substitution of a single nucleotide is known as a missense mutation.")</f>
        <v>People with this variant have one copy of the [C78631645T](https://www.ncbi.nlm.nih.gov/projects/SNP/snp_ref.cgi?rs=17487223) variant. This substitution of a single nucleotide is known as a missense mutation.</v>
      </c>
      <c r="I14" s="79" t="str">
        <f>CONCATENATE("People with this variant have one copy of the ",B28," variant. This substitution of a single nucleotide is known as a missense mutation.")</f>
        <v>People with this variant have one copy of the [T70795494C](http://journals.sagepub.com/doi/10.4137/III.S25147) variant. This substitution of a single nucleotide is known as a missense mutation.</v>
      </c>
      <c r="J14" s="79" t="str">
        <f>CONCATENATE("People with this variant have one copy of the ",B34," variant. This substitution of a single nucleotide is known as a missense mutation.")</f>
        <v>People with this variant have one copy of the [C70801146T](http://journals.sagepub.com/doi/10.4137/III.S25147) variant. This substitution of a single nucleotide is known as a missense mutation.</v>
      </c>
      <c r="K14" s="79"/>
      <c r="L14" s="79"/>
      <c r="M14" s="79"/>
      <c r="N14" s="79"/>
      <c r="O14" s="79"/>
      <c r="P14" s="79"/>
      <c r="Q14" s="79"/>
      <c r="R14" s="79"/>
      <c r="S14" s="79"/>
      <c r="T14" s="79"/>
      <c r="U14" s="79"/>
      <c r="V14" s="79"/>
      <c r="W14" s="79"/>
      <c r="X14" s="79"/>
      <c r="Y14" s="79"/>
      <c r="Z14" s="79"/>
    </row>
    <row r="15" spans="1:36" x14ac:dyDescent="0.25">
      <c r="C15" s="84" t="str">
        <f>CONCATENATE("There are ",B13," variants in ",B11,": ",B22,", ",B28,", and ",B34,".")</f>
        <v>There are three variants in CHRNB4: [C78631645T](https://www.ncbi.nlm.nih.gov/projects/SNP/snp_ref.cgi?rs=17487223), [T70795494C](http://journals.sagepub.com/doi/10.4137/III.S25147), and [C70801146T](http://journals.sagepub.com/doi/10.4137/III.S25147).</v>
      </c>
      <c r="H15" s="79" t="s">
        <v>192</v>
      </c>
      <c r="I15" s="79" t="s">
        <v>148</v>
      </c>
      <c r="J15" s="79" t="s">
        <v>192</v>
      </c>
      <c r="K15" s="79"/>
      <c r="L15" s="79"/>
      <c r="M15" s="79"/>
      <c r="N15" s="79"/>
      <c r="O15" s="79"/>
      <c r="P15" s="79"/>
      <c r="Q15" s="79"/>
      <c r="R15" s="79"/>
      <c r="S15" s="79"/>
      <c r="T15" s="79"/>
      <c r="U15" s="79"/>
      <c r="V15" s="79"/>
      <c r="W15" s="79"/>
      <c r="X15" s="79"/>
      <c r="Y15" s="79"/>
      <c r="Z15" s="79"/>
    </row>
    <row r="16" spans="1:36" x14ac:dyDescent="0.25">
      <c r="H16" s="79">
        <v>29</v>
      </c>
      <c r="I16" s="79">
        <v>48.5</v>
      </c>
      <c r="J16" s="79">
        <v>44.3</v>
      </c>
      <c r="K16" s="79"/>
      <c r="L16" s="79"/>
      <c r="M16" s="79"/>
      <c r="N16" s="79"/>
      <c r="O16" s="79"/>
      <c r="P16" s="79"/>
      <c r="Q16" s="79"/>
      <c r="R16" s="79"/>
      <c r="S16" s="79"/>
      <c r="T16" s="79"/>
      <c r="U16" s="79"/>
      <c r="V16" s="79"/>
      <c r="W16" s="79"/>
      <c r="X16" s="79"/>
      <c r="Y16" s="79"/>
      <c r="Z16" s="79"/>
    </row>
    <row r="17" spans="1:26" x14ac:dyDescent="0.25">
      <c r="C17" s="84" t="str">
        <f>CONCATENATE("&lt;# ",B19," #&gt;")</f>
        <v>&lt;# C78631645T #&gt;</v>
      </c>
      <c r="H17" s="79" t="str">
        <f>CONCATENATE("People with this variant have two copies of the ",B22,"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[T70795494C](http://journals.sagepub.com/doi/10.4137/III.S25147)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[C70801146T](http://journals.sagepub.com/doi/10.4137/III.S25147) variant. This substitution of a single nucleotide is known as a missense mutation.</v>
      </c>
      <c r="K17" s="79"/>
      <c r="L17" s="79"/>
      <c r="M17" s="79"/>
      <c r="N17" s="79"/>
      <c r="O17" s="79"/>
      <c r="P17" s="79"/>
      <c r="Q17" s="79"/>
      <c r="R17" s="79"/>
      <c r="S17" s="79"/>
      <c r="T17" s="79"/>
      <c r="U17" s="79"/>
      <c r="V17" s="79"/>
      <c r="W17" s="79"/>
      <c r="X17" s="79"/>
      <c r="Y17" s="79"/>
      <c r="Z17" s="79"/>
    </row>
    <row r="18" spans="1:26" x14ac:dyDescent="0.25">
      <c r="A18" s="85" t="s">
        <v>25</v>
      </c>
      <c r="B18" s="35" t="s">
        <v>921</v>
      </c>
      <c r="C18" s="84" t="str">
        <f>CONCATENATE("  &lt;Variant hgvs=",CHAR(34),B18,CHAR(34)," name=",CHAR(34),B19,CHAR(34),"&gt; ")</f>
        <v xml:space="preserve">  &lt;Variant hgvs="NC_000015.10:g.78631645C&gt;T" name="C78631645T"&gt; </v>
      </c>
      <c r="H18" s="79" t="s">
        <v>193</v>
      </c>
      <c r="I18" s="79" t="s">
        <v>192</v>
      </c>
      <c r="J18" s="79" t="s">
        <v>148</v>
      </c>
      <c r="K18" s="79"/>
      <c r="L18" s="79"/>
      <c r="M18" s="79"/>
      <c r="N18" s="79"/>
      <c r="O18" s="79"/>
      <c r="P18" s="79"/>
      <c r="Q18" s="79"/>
      <c r="R18" s="79"/>
      <c r="S18" s="79"/>
      <c r="T18" s="79"/>
      <c r="U18" s="79"/>
      <c r="V18" s="79"/>
      <c r="W18" s="79"/>
      <c r="X18" s="79"/>
      <c r="Y18" s="79"/>
      <c r="Z18" s="79"/>
    </row>
    <row r="19" spans="1:26" x14ac:dyDescent="0.25">
      <c r="A19" s="86" t="s">
        <v>26</v>
      </c>
      <c r="B19" s="82" t="s">
        <v>922</v>
      </c>
      <c r="H19" s="79">
        <v>10.4</v>
      </c>
      <c r="I19" s="79">
        <v>29.2</v>
      </c>
      <c r="J19" s="79">
        <v>38.200000000000003</v>
      </c>
      <c r="K19" s="79"/>
      <c r="L19" s="79"/>
      <c r="M19" s="79"/>
      <c r="N19" s="79"/>
      <c r="O19" s="79"/>
      <c r="P19" s="79"/>
      <c r="Q19" s="79"/>
      <c r="R19" s="79"/>
      <c r="S19" s="79"/>
      <c r="T19" s="79"/>
      <c r="U19" s="79"/>
      <c r="V19" s="79"/>
      <c r="W19" s="79"/>
      <c r="X19" s="79"/>
      <c r="Y19" s="79"/>
      <c r="Z19" s="79"/>
    </row>
    <row r="20" spans="1:26" x14ac:dyDescent="0.25">
      <c r="A20" s="86" t="s">
        <v>27</v>
      </c>
      <c r="B20" s="79" t="str">
        <f>"cytosine (C)"</f>
        <v>cytosine (C)</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CHRNB4 gene from cytosine (C) to thymine (T) resulting in incorrect protein function. This substitution of a single nucleotide is known as a missense variant.</v>
      </c>
      <c r="H20" s="79" t="str">
        <f>CONCATENATE("Your ",B11," gene has no variants. A normal gene is referred to as a ",CHAR(34),"wild-type",CHAR(34)," gene.")</f>
        <v>Your CHRNB4 gene has no variants. A normal gene is referred to as a "wild-type" gene.</v>
      </c>
      <c r="I20" s="79" t="str">
        <f>CONCATENATE("Your ",B11," gene has no variants. A normal gene is referred to as a ",CHAR(34),"wild-type",CHAR(34)," gene.")</f>
        <v>Your CHRNB4 gene has no variants. A normal gene is referred to as a "wild-type" gene.</v>
      </c>
      <c r="J20" s="79" t="str">
        <f>CONCATENATE("Your ",B11," gene has no variants. A normal gene is referred to as a ",CHAR(34),"wild-type",CHAR(34)," gene.")</f>
        <v>Your CHRNB4 gene has no variants. A normal gene is referred to as a "wild-type" gene.</v>
      </c>
      <c r="K20" s="79"/>
      <c r="L20" s="79"/>
      <c r="M20" s="79"/>
      <c r="N20" s="79"/>
      <c r="O20" s="79"/>
      <c r="P20" s="79"/>
      <c r="Q20" s="79"/>
      <c r="R20" s="79"/>
      <c r="S20" s="79"/>
      <c r="T20" s="79"/>
      <c r="U20" s="79"/>
      <c r="V20" s="79"/>
      <c r="W20" s="79"/>
      <c r="X20" s="79"/>
      <c r="Y20" s="79"/>
      <c r="Z20" s="79"/>
    </row>
    <row r="21" spans="1:26" x14ac:dyDescent="0.25">
      <c r="A21" s="86" t="s">
        <v>28</v>
      </c>
      <c r="B21" s="79" t="s">
        <v>33</v>
      </c>
      <c r="H21" s="79" t="s">
        <v>148</v>
      </c>
      <c r="I21" s="79" t="s">
        <v>148</v>
      </c>
      <c r="J21" s="79" t="s">
        <v>148</v>
      </c>
      <c r="K21" s="79"/>
      <c r="L21" s="79"/>
      <c r="M21" s="79"/>
      <c r="N21" s="79"/>
      <c r="O21" s="79"/>
      <c r="P21" s="79"/>
      <c r="Q21" s="79"/>
      <c r="R21" s="79"/>
      <c r="S21" s="79"/>
      <c r="T21" s="79"/>
      <c r="U21" s="79"/>
      <c r="V21" s="79"/>
      <c r="W21" s="79"/>
      <c r="X21" s="79"/>
      <c r="Y21" s="79"/>
      <c r="Z21" s="79"/>
    </row>
    <row r="22" spans="1:26" x14ac:dyDescent="0.25">
      <c r="A22" s="86" t="s">
        <v>36</v>
      </c>
      <c r="B22" s="79" t="s">
        <v>923</v>
      </c>
      <c r="C22" s="84" t="str">
        <f>"  &lt;/Variant&gt;"</f>
        <v xml:space="preserve">  &lt;/Variant&gt;</v>
      </c>
      <c r="H22" s="79">
        <v>60.6</v>
      </c>
      <c r="I22" s="79">
        <v>22.3</v>
      </c>
      <c r="J22" s="79">
        <v>17.5</v>
      </c>
      <c r="K22" s="79"/>
      <c r="L22" s="79"/>
      <c r="M22" s="79"/>
      <c r="N22" s="79"/>
      <c r="O22" s="79"/>
      <c r="P22" s="79"/>
      <c r="Q22" s="79"/>
      <c r="R22" s="79"/>
      <c r="S22" s="79"/>
      <c r="T22" s="79"/>
      <c r="U22" s="79"/>
      <c r="V22" s="79"/>
      <c r="W22" s="79"/>
      <c r="X22" s="79"/>
      <c r="Y22" s="79"/>
      <c r="Z22" s="79"/>
    </row>
    <row r="23" spans="1:26" x14ac:dyDescent="0.25">
      <c r="A23" s="86"/>
      <c r="C23" s="84" t="str">
        <f>CONCATENATE("&lt;# ",B25," #&gt;")</f>
        <v>&lt;# G78635922T #&gt;</v>
      </c>
    </row>
    <row r="24" spans="1:26" x14ac:dyDescent="0.25">
      <c r="A24" s="85" t="s">
        <v>25</v>
      </c>
      <c r="B24" s="40" t="s">
        <v>924</v>
      </c>
      <c r="C24" s="84" t="str">
        <f>CONCATENATE("  &lt;Variant hgvs=",CHAR(34),B24,CHAR(34)," name=",CHAR(34),B25,CHAR(34),"&gt; ")</f>
        <v xml:space="preserve">  &lt;Variant hgvs="NC_000015.10:g.78635922G&gt;T" name="G78635922T"&gt; </v>
      </c>
    </row>
    <row r="25" spans="1:26" x14ac:dyDescent="0.25">
      <c r="A25" s="86" t="s">
        <v>26</v>
      </c>
      <c r="B25" s="79" t="s">
        <v>926</v>
      </c>
    </row>
    <row r="26" spans="1:26" x14ac:dyDescent="0.25">
      <c r="A26" s="86" t="s">
        <v>27</v>
      </c>
      <c r="B26" s="79" t="s">
        <v>34</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CHRNB4 gene from guanine (G) to thymine (T) resulting in incorrect protein function. This substitution of a single nucleotide is known as a missense variant.</v>
      </c>
    </row>
    <row r="27" spans="1:26" x14ac:dyDescent="0.25">
      <c r="A27" s="86" t="s">
        <v>28</v>
      </c>
      <c r="B27" s="79" t="s">
        <v>33</v>
      </c>
    </row>
    <row r="28" spans="1:26" x14ac:dyDescent="0.25">
      <c r="A28" s="86" t="s">
        <v>36</v>
      </c>
      <c r="B28" s="79" t="s">
        <v>891</v>
      </c>
      <c r="C28" s="84" t="str">
        <f>"  &lt;/Variant&gt;"</f>
        <v xml:space="preserve">  &lt;/Variant&gt;</v>
      </c>
    </row>
    <row r="29" spans="1:26" x14ac:dyDescent="0.25">
      <c r="A29" s="85"/>
      <c r="C29" s="84" t="str">
        <f>CONCATENATE("&lt;# ",B31," #&gt;")</f>
        <v>&lt;# A78638168G #&gt;</v>
      </c>
    </row>
    <row r="30" spans="1:26" x14ac:dyDescent="0.25">
      <c r="A30" s="85" t="s">
        <v>25</v>
      </c>
      <c r="B30" s="35" t="s">
        <v>925</v>
      </c>
      <c r="C30" s="84" t="str">
        <f>CONCATENATE("  &lt;Variant hgvs=",CHAR(34),B30,CHAR(34)," name=",CHAR(34),B31,CHAR(34),"&gt; ")</f>
        <v xml:space="preserve">  &lt;Variant hgvs="NC_000015.10:g.78638168A&gt;G" name="A78638168G"&gt; </v>
      </c>
    </row>
    <row r="31" spans="1:26" x14ac:dyDescent="0.25">
      <c r="A31" s="86" t="s">
        <v>26</v>
      </c>
      <c r="B31" s="79" t="s">
        <v>927</v>
      </c>
    </row>
    <row r="32" spans="1:26" x14ac:dyDescent="0.25">
      <c r="A32" s="86" t="s">
        <v>27</v>
      </c>
      <c r="B32" s="79" t="s">
        <v>62</v>
      </c>
      <c r="C32" s="84" t="str">
        <f>CONCATENATE("    This variant is a change at a specific point in the ",B11," gene from ",B32," to ",B33," resulting in incorrect ",B7," function. This substitution of a single nucleotide is known as a missense variant.")</f>
        <v xml:space="preserve">    This variant is a change at a specific point in the CHRNB4 gene from adenine (A) to guanine (G) resulting in incorrect protein function. This substitution of a single nucleotide is known as a missense variant.</v>
      </c>
    </row>
    <row r="33" spans="1:3" x14ac:dyDescent="0.25">
      <c r="A33" s="86" t="s">
        <v>28</v>
      </c>
      <c r="B33" s="79" t="s">
        <v>34</v>
      </c>
    </row>
    <row r="34" spans="1:3" x14ac:dyDescent="0.25">
      <c r="A34" s="86" t="s">
        <v>36</v>
      </c>
      <c r="B34" s="79" t="s">
        <v>889</v>
      </c>
      <c r="C34" s="84" t="str">
        <f>"  &lt;/Variant&gt;"</f>
        <v xml:space="preserve">  &lt;/Variant&gt;</v>
      </c>
    </row>
    <row r="35" spans="1:3" s="88" customFormat="1" x14ac:dyDescent="0.25">
      <c r="A35" s="90"/>
      <c r="B35" s="81"/>
    </row>
    <row r="36" spans="1:3" s="88" customFormat="1" x14ac:dyDescent="0.25">
      <c r="A36" s="90"/>
      <c r="B36" s="81"/>
      <c r="C36" s="88" t="str">
        <f>C17</f>
        <v>&lt;# C78631645T #&gt;</v>
      </c>
    </row>
    <row r="37" spans="1:3" x14ac:dyDescent="0.25">
      <c r="A37" s="86" t="s">
        <v>35</v>
      </c>
      <c r="B37" s="82" t="str">
        <f>H11</f>
        <v>NC_000015.10:g.</v>
      </c>
      <c r="C37" s="84" t="str">
        <f>CONCATENATE("  &lt;Genotype hgvs=",CHAR(34),B37,B38,";",B39,CHAR(34)," name=",CHAR(34),B19,CHAR(34),"&gt; ")</f>
        <v xml:space="preserve">  &lt;Genotype hgvs="NC_000015.10:g.[78631645C&gt;T];[78631645=]" name="C78631645T"&gt; </v>
      </c>
    </row>
    <row r="38" spans="1:3" x14ac:dyDescent="0.25">
      <c r="A38" s="86" t="s">
        <v>36</v>
      </c>
      <c r="B38" s="82" t="str">
        <f t="shared" ref="B38:B42" si="0">H12</f>
        <v>[78631645C&gt;T]</v>
      </c>
    </row>
    <row r="39" spans="1:3" x14ac:dyDescent="0.25">
      <c r="A39" s="86" t="s">
        <v>27</v>
      </c>
      <c r="B39" s="82" t="str">
        <f t="shared" si="0"/>
        <v>[78631645=]</v>
      </c>
      <c r="C39" s="84" t="s">
        <v>668</v>
      </c>
    </row>
    <row r="40" spans="1:3" x14ac:dyDescent="0.25">
      <c r="A40" s="86" t="s">
        <v>41</v>
      </c>
      <c r="B40" s="82" t="str">
        <f t="shared" si="0"/>
        <v>People with this variant have one copy of the [C78631645T](https://www.ncbi.nlm.nih.gov/projects/SNP/snp_ref.cgi?rs=17487223) variant. This substitution of a single nucleotide is known as a missense mutation.</v>
      </c>
      <c r="C40" s="84" t="s">
        <v>13</v>
      </c>
    </row>
    <row r="41" spans="1:3" x14ac:dyDescent="0.25">
      <c r="A41" s="85" t="s">
        <v>42</v>
      </c>
      <c r="B41" s="82" t="str">
        <f t="shared" si="0"/>
        <v>You are in the Moderate Loss of Function category. See below for more information.</v>
      </c>
      <c r="C41" s="84" t="str">
        <f>CONCATENATE("    ",B40)</f>
        <v xml:space="preserve">    People with this variant have one copy of the [C78631645T](https://www.ncbi.nlm.nih.gov/projects/SNP/snp_ref.cgi?rs=17487223) variant. This substitution of a single nucleotide is known as a missense mutation.</v>
      </c>
    </row>
    <row r="42" spans="1:3" x14ac:dyDescent="0.25">
      <c r="A42" s="85" t="s">
        <v>43</v>
      </c>
      <c r="B42" s="82">
        <f t="shared" si="0"/>
        <v>29</v>
      </c>
    </row>
    <row r="43" spans="1:3" x14ac:dyDescent="0.25">
      <c r="A43" s="86"/>
      <c r="C43" s="84" t="s">
        <v>669</v>
      </c>
    </row>
    <row r="44" spans="1:3" x14ac:dyDescent="0.25">
      <c r="A44" s="85"/>
    </row>
    <row r="45" spans="1:3" x14ac:dyDescent="0.25">
      <c r="A45" s="85"/>
      <c r="C45" s="84" t="str">
        <f>CONCATENATE("    ",B41)</f>
        <v xml:space="preserve">    You are in the Moderate Loss of Function category. See below for more information.</v>
      </c>
    </row>
    <row r="46" spans="1:3" x14ac:dyDescent="0.25">
      <c r="A46" s="85"/>
    </row>
    <row r="47" spans="1:3" x14ac:dyDescent="0.25">
      <c r="A47" s="85"/>
      <c r="C47" s="84" t="s">
        <v>670</v>
      </c>
    </row>
    <row r="48" spans="1:3" x14ac:dyDescent="0.25">
      <c r="A48" s="86"/>
    </row>
    <row r="49" spans="1:3" x14ac:dyDescent="0.25">
      <c r="A49" s="86"/>
      <c r="C49" s="84" t="str">
        <f>CONCATENATE( "    &lt;piechart percentage=",B42," /&gt;")</f>
        <v xml:space="preserve">    &lt;piechart percentage=29 /&gt;</v>
      </c>
    </row>
    <row r="50" spans="1:3" x14ac:dyDescent="0.25">
      <c r="A50" s="86"/>
      <c r="C50" s="84" t="str">
        <f>"  &lt;/Genotype&gt;"</f>
        <v xml:space="preserve">  &lt;/Genotype&gt;</v>
      </c>
    </row>
    <row r="51" spans="1:3" x14ac:dyDescent="0.25">
      <c r="A51" s="86" t="s">
        <v>44</v>
      </c>
      <c r="B51" s="79" t="str">
        <f>H17</f>
        <v>People with this variant have two copies of the [C78631645T](https://www.ncbi.nlm.nih.gov/projects/SNP/snp_ref.cgi?rs=17487223) variant. This substitution of a single nucleotide is known as a missense mutation.</v>
      </c>
      <c r="C51" s="84" t="str">
        <f>CONCATENATE("  &lt;Genotype hgvs=",CHAR(34),B37,B38,";",B38,CHAR(34)," name=",CHAR(34),B19,CHAR(34),"&gt; ")</f>
        <v xml:space="preserve">  &lt;Genotype hgvs="NC_000015.10:g.[78631645C&gt;T];[78631645C&gt;T]" name="C78631645T"&gt; </v>
      </c>
    </row>
    <row r="52" spans="1:3" x14ac:dyDescent="0.25">
      <c r="A52" s="85" t="s">
        <v>45</v>
      </c>
      <c r="B52" s="79" t="str">
        <f t="shared" ref="B52:B53" si="1">H18</f>
        <v>You are in the Severe Loss of Function category. See below for more information.</v>
      </c>
      <c r="C52" s="84" t="s">
        <v>13</v>
      </c>
    </row>
    <row r="53" spans="1:3" x14ac:dyDescent="0.25">
      <c r="A53" s="85" t="s">
        <v>43</v>
      </c>
      <c r="B53" s="79">
        <f t="shared" si="1"/>
        <v>10.4</v>
      </c>
      <c r="C53" s="84" t="s">
        <v>668</v>
      </c>
    </row>
    <row r="54" spans="1:3" x14ac:dyDescent="0.25">
      <c r="A54" s="85"/>
    </row>
    <row r="55" spans="1:3" x14ac:dyDescent="0.25">
      <c r="A55" s="86"/>
      <c r="C55" s="84" t="str">
        <f>CONCATENATE("    ",B51)</f>
        <v xml:space="preserve">    People with this variant have two copies of the [C78631645T](https://www.ncbi.nlm.nih.gov/projects/SNP/snp_ref.cgi?rs=17487223) variant. This substitution of a single nucleotide is known as a missense mutation.</v>
      </c>
    </row>
    <row r="56" spans="1:3" x14ac:dyDescent="0.25">
      <c r="A56" s="85"/>
    </row>
    <row r="57" spans="1:3" x14ac:dyDescent="0.25">
      <c r="A57" s="85"/>
      <c r="C57" s="84" t="s">
        <v>669</v>
      </c>
    </row>
    <row r="58" spans="1:3" x14ac:dyDescent="0.25">
      <c r="A58" s="85"/>
    </row>
    <row r="59" spans="1:3" x14ac:dyDescent="0.25">
      <c r="A59" s="85"/>
      <c r="C59" s="84" t="str">
        <f>CONCATENATE("    ",B52)</f>
        <v xml:space="preserve">    You are in the Severe Loss of Function category. See below for more information.</v>
      </c>
    </row>
    <row r="60" spans="1:3" x14ac:dyDescent="0.25">
      <c r="A60" s="85"/>
    </row>
    <row r="61" spans="1:3" x14ac:dyDescent="0.25">
      <c r="A61" s="86"/>
      <c r="C61" s="84" t="s">
        <v>670</v>
      </c>
    </row>
    <row r="62" spans="1:3" x14ac:dyDescent="0.25">
      <c r="A62" s="86"/>
    </row>
    <row r="63" spans="1:3" x14ac:dyDescent="0.25">
      <c r="A63" s="86"/>
      <c r="C63" s="84" t="str">
        <f>CONCATENATE( "    &lt;piechart percentage=",B53," /&gt;")</f>
        <v xml:space="preserve">    &lt;piechart percentage=10.4 /&gt;</v>
      </c>
    </row>
    <row r="64" spans="1:3" x14ac:dyDescent="0.25">
      <c r="A64" s="86"/>
      <c r="C64" s="84" t="str">
        <f>"  &lt;/Genotype&gt;"</f>
        <v xml:space="preserve">  &lt;/Genotype&gt;</v>
      </c>
    </row>
    <row r="65" spans="1:3" x14ac:dyDescent="0.25">
      <c r="A65" s="86" t="s">
        <v>46</v>
      </c>
      <c r="B65" s="79" t="str">
        <f>H20</f>
        <v>Your CHRNB4 gene has no variants. A normal gene is referred to as a "wild-type" gene.</v>
      </c>
      <c r="C65" s="84" t="str">
        <f>CONCATENATE("  &lt;Genotype hgvs=",CHAR(34),B37,B39,";",B39,CHAR(34)," name=",CHAR(34),B19,CHAR(34),"&gt; ")</f>
        <v xml:space="preserve">  &lt;Genotype hgvs="NC_000015.10:g.[78631645=];[78631645=]" name="C78631645T"&gt; </v>
      </c>
    </row>
    <row r="66" spans="1:3" x14ac:dyDescent="0.25">
      <c r="A66" s="85" t="s">
        <v>47</v>
      </c>
      <c r="B66" s="79" t="str">
        <f t="shared" ref="B66:B67" si="2">H21</f>
        <v>This variant is not associated with increased risk.</v>
      </c>
      <c r="C66" s="84" t="s">
        <v>13</v>
      </c>
    </row>
    <row r="67" spans="1:3" x14ac:dyDescent="0.25">
      <c r="A67" s="85" t="s">
        <v>43</v>
      </c>
      <c r="B67" s="79">
        <f t="shared" si="2"/>
        <v>60.6</v>
      </c>
      <c r="C67" s="84" t="s">
        <v>668</v>
      </c>
    </row>
    <row r="68" spans="1:3" x14ac:dyDescent="0.25">
      <c r="A68" s="86"/>
    </row>
    <row r="69" spans="1:3" x14ac:dyDescent="0.25">
      <c r="A69" s="85"/>
      <c r="C69" s="84" t="str">
        <f>CONCATENATE("    ",B65)</f>
        <v xml:space="preserve">    Your CHRNB4 gene has no variants. A normal gene is referred to as a "wild-type" gene.</v>
      </c>
    </row>
    <row r="70" spans="1:3" x14ac:dyDescent="0.25">
      <c r="A70" s="85"/>
    </row>
    <row r="71" spans="1:3" x14ac:dyDescent="0.25">
      <c r="A71" s="85"/>
      <c r="C71" s="84" t="s">
        <v>669</v>
      </c>
    </row>
    <row r="72" spans="1:3" x14ac:dyDescent="0.25">
      <c r="A72" s="85"/>
    </row>
    <row r="73" spans="1:3" x14ac:dyDescent="0.25">
      <c r="A73" s="85"/>
      <c r="C73" s="84" t="str">
        <f>CONCATENATE("    ",B66)</f>
        <v xml:space="preserve">    This variant is not associated with increased risk.</v>
      </c>
    </row>
    <row r="74" spans="1:3" x14ac:dyDescent="0.25">
      <c r="A74" s="86"/>
    </row>
    <row r="75" spans="1:3" x14ac:dyDescent="0.25">
      <c r="A75" s="86"/>
      <c r="C75" s="84" t="s">
        <v>670</v>
      </c>
    </row>
    <row r="76" spans="1:3" x14ac:dyDescent="0.25">
      <c r="A76" s="86"/>
    </row>
    <row r="77" spans="1:3" x14ac:dyDescent="0.25">
      <c r="A77" s="86"/>
      <c r="C77" s="84" t="str">
        <f>CONCATENATE( "    &lt;piechart percentage=",B67," /&gt;")</f>
        <v xml:space="preserve">    &lt;piechart percentage=60.6 /&gt;</v>
      </c>
    </row>
    <row r="78" spans="1:3" x14ac:dyDescent="0.25">
      <c r="A78" s="86"/>
      <c r="C78" s="84" t="str">
        <f>"  &lt;/Genotype&gt;"</f>
        <v xml:space="preserve">  &lt;/Genotype&gt;</v>
      </c>
    </row>
    <row r="79" spans="1:3" x14ac:dyDescent="0.25">
      <c r="A79" s="86"/>
      <c r="C79" s="84" t="str">
        <f>C23</f>
        <v>&lt;# G78635922T #&gt;</v>
      </c>
    </row>
    <row r="80" spans="1:3" x14ac:dyDescent="0.25">
      <c r="A80" s="86" t="s">
        <v>35</v>
      </c>
      <c r="B80" s="82" t="str">
        <f>I11</f>
        <v>NC_000015.10:g.</v>
      </c>
      <c r="C80" s="84" t="str">
        <f>CONCATENATE("  &lt;Genotype hgvs=",CHAR(34),B80,B81,";",B82,CHAR(34)," name=",CHAR(34),B25,CHAR(34),"&gt; ")</f>
        <v xml:space="preserve">  &lt;Genotype hgvs="NC_000015.10:g.[78635922G&gt;T];[78635922=]" name="G78635922T"&gt; </v>
      </c>
    </row>
    <row r="81" spans="1:3" x14ac:dyDescent="0.25">
      <c r="A81" s="86" t="s">
        <v>36</v>
      </c>
      <c r="B81" s="82" t="str">
        <f t="shared" ref="B81:B85" si="3">I12</f>
        <v>[78635922G&gt;T]</v>
      </c>
    </row>
    <row r="82" spans="1:3" x14ac:dyDescent="0.25">
      <c r="A82" s="86" t="s">
        <v>27</v>
      </c>
      <c r="B82" s="82" t="str">
        <f t="shared" si="3"/>
        <v>[78635922=]</v>
      </c>
      <c r="C82" s="84" t="s">
        <v>668</v>
      </c>
    </row>
    <row r="83" spans="1:3" x14ac:dyDescent="0.25">
      <c r="A83" s="86" t="s">
        <v>41</v>
      </c>
      <c r="B83" s="82" t="str">
        <f t="shared" si="3"/>
        <v>People with this variant have one copy of the [T70795494C](http://journals.sagepub.com/doi/10.4137/III.S25147) variant. This substitution of a single nucleotide is known as a missense mutation.</v>
      </c>
      <c r="C83" s="84" t="s">
        <v>13</v>
      </c>
    </row>
    <row r="84" spans="1:3" x14ac:dyDescent="0.25">
      <c r="A84" s="85" t="s">
        <v>42</v>
      </c>
      <c r="B84" s="82" t="str">
        <f t="shared" si="3"/>
        <v>This variant is not associated with increased risk.</v>
      </c>
      <c r="C84" s="84" t="str">
        <f>CONCATENATE("    ",B83)</f>
        <v xml:space="preserve">    People with this variant have one copy of the [T70795494C](http://journals.sagepub.com/doi/10.4137/III.S25147) variant. This substitution of a single nucleotide is known as a missense mutation.</v>
      </c>
    </row>
    <row r="85" spans="1:3" x14ac:dyDescent="0.25">
      <c r="A85" s="85" t="s">
        <v>43</v>
      </c>
      <c r="B85" s="82">
        <f t="shared" si="3"/>
        <v>48.5</v>
      </c>
    </row>
    <row r="86" spans="1:3" x14ac:dyDescent="0.25">
      <c r="A86" s="86"/>
      <c r="C86" s="84" t="s">
        <v>669</v>
      </c>
    </row>
    <row r="87" spans="1:3" x14ac:dyDescent="0.25">
      <c r="A87" s="85"/>
    </row>
    <row r="88" spans="1:3" x14ac:dyDescent="0.25">
      <c r="A88" s="85"/>
      <c r="C88" s="84" t="str">
        <f>CONCATENATE("    ",B84)</f>
        <v xml:space="preserve">    This variant is not associated with increased risk.</v>
      </c>
    </row>
    <row r="89" spans="1:3" x14ac:dyDescent="0.25">
      <c r="A89" s="85"/>
    </row>
    <row r="90" spans="1:3" x14ac:dyDescent="0.25">
      <c r="A90" s="85"/>
      <c r="C90" s="84" t="s">
        <v>670</v>
      </c>
    </row>
    <row r="91" spans="1:3" x14ac:dyDescent="0.25">
      <c r="A91" s="86"/>
    </row>
    <row r="92" spans="1:3" x14ac:dyDescent="0.25">
      <c r="A92" s="86"/>
      <c r="C92" s="84" t="str">
        <f>CONCATENATE( "    &lt;piechart percentage=",B85," /&gt;")</f>
        <v xml:space="preserve">    &lt;piechart percentage=48.5 /&gt;</v>
      </c>
    </row>
    <row r="93" spans="1:3" x14ac:dyDescent="0.25">
      <c r="A93" s="86"/>
      <c r="C93" s="84" t="str">
        <f>"  &lt;/Genotype&gt;"</f>
        <v xml:space="preserve">  &lt;/Genotype&gt;</v>
      </c>
    </row>
    <row r="94" spans="1:3" x14ac:dyDescent="0.25">
      <c r="A94" s="86" t="s">
        <v>44</v>
      </c>
      <c r="B94" s="79" t="str">
        <f>I17</f>
        <v>People with this variant have two copies of the [T70795494C](http://journals.sagepub.com/doi/10.4137/III.S25147) variant. This substitution of a single nucleotide is known as a missense mutation.</v>
      </c>
      <c r="C94" s="84" t="str">
        <f>CONCATENATE("  &lt;Genotype hgvs=",CHAR(34),B80,B81,";",B81,CHAR(34)," name=",CHAR(34),B25,CHAR(34),"&gt; ")</f>
        <v xml:space="preserve">  &lt;Genotype hgvs="NC_000015.10:g.[78635922G&gt;T];[78635922G&gt;T]" name="G78635922T"&gt; </v>
      </c>
    </row>
    <row r="95" spans="1:3" x14ac:dyDescent="0.25">
      <c r="A95" s="85" t="s">
        <v>45</v>
      </c>
      <c r="B95" s="79" t="str">
        <f t="shared" ref="B95:B96" si="4">I18</f>
        <v>You are in the Moderate Loss of Function category. See below for more information.</v>
      </c>
      <c r="C95" s="84" t="s">
        <v>13</v>
      </c>
    </row>
    <row r="96" spans="1:3" x14ac:dyDescent="0.25">
      <c r="A96" s="85" t="s">
        <v>43</v>
      </c>
      <c r="B96" s="79">
        <f t="shared" si="4"/>
        <v>29.2</v>
      </c>
      <c r="C96" s="84" t="s">
        <v>668</v>
      </c>
    </row>
    <row r="97" spans="1:3" x14ac:dyDescent="0.25">
      <c r="A97" s="85"/>
    </row>
    <row r="98" spans="1:3" x14ac:dyDescent="0.25">
      <c r="A98" s="86"/>
      <c r="C98" s="84" t="str">
        <f>CONCATENATE("    ",B94)</f>
        <v xml:space="preserve">    People with this variant have two copies of the [T70795494C](http://journals.sagepub.com/doi/10.4137/III.S25147) variant. This substitution of a single nucleotide is known as a missense mutation.</v>
      </c>
    </row>
    <row r="99" spans="1:3" x14ac:dyDescent="0.25">
      <c r="A99" s="85"/>
    </row>
    <row r="100" spans="1:3" x14ac:dyDescent="0.25">
      <c r="A100" s="85"/>
      <c r="C100" s="84" t="s">
        <v>669</v>
      </c>
    </row>
    <row r="101" spans="1:3" x14ac:dyDescent="0.25">
      <c r="A101" s="85"/>
    </row>
    <row r="102" spans="1:3" x14ac:dyDescent="0.25">
      <c r="A102" s="85"/>
      <c r="C102" s="84" t="str">
        <f>CONCATENATE("    ",B95)</f>
        <v xml:space="preserve">    You are in the Moderate Loss of Function category. See below for more information.</v>
      </c>
    </row>
    <row r="103" spans="1:3" x14ac:dyDescent="0.25">
      <c r="A103" s="85"/>
    </row>
    <row r="104" spans="1:3" x14ac:dyDescent="0.25">
      <c r="A104" s="86"/>
      <c r="C104" s="84" t="s">
        <v>670</v>
      </c>
    </row>
    <row r="105" spans="1:3" x14ac:dyDescent="0.25">
      <c r="A105" s="86"/>
    </row>
    <row r="106" spans="1:3" x14ac:dyDescent="0.25">
      <c r="A106" s="86"/>
      <c r="C106" s="84" t="str">
        <f>CONCATENATE( "    &lt;piechart percentage=",B96," /&gt;")</f>
        <v xml:space="preserve">    &lt;piechart percentage=29.2 /&gt;</v>
      </c>
    </row>
    <row r="107" spans="1:3" x14ac:dyDescent="0.25">
      <c r="A107" s="86"/>
      <c r="C107" s="84" t="str">
        <f>"  &lt;/Genotype&gt;"</f>
        <v xml:space="preserve">  &lt;/Genotype&gt;</v>
      </c>
    </row>
    <row r="108" spans="1:3" x14ac:dyDescent="0.25">
      <c r="A108" s="86" t="s">
        <v>46</v>
      </c>
      <c r="B108" s="79" t="str">
        <f>I20</f>
        <v>Your CHRNB4 gene has no variants. A normal gene is referred to as a "wild-type" gene.</v>
      </c>
      <c r="C108" s="84" t="str">
        <f>CONCATENATE("  &lt;Genotype hgvs=",CHAR(34),B80,B82,";",B82,CHAR(34)," name=",CHAR(34),B25,CHAR(34),"&gt; ")</f>
        <v xml:space="preserve">  &lt;Genotype hgvs="NC_000015.10:g.[78635922=];[78635922=]" name="G78635922T"&gt; </v>
      </c>
    </row>
    <row r="109" spans="1:3" x14ac:dyDescent="0.25">
      <c r="A109" s="85" t="s">
        <v>47</v>
      </c>
      <c r="B109" s="79" t="str">
        <f t="shared" ref="B109:B110" si="5">I21</f>
        <v>This variant is not associated with increased risk.</v>
      </c>
      <c r="C109" s="84" t="s">
        <v>13</v>
      </c>
    </row>
    <row r="110" spans="1:3" x14ac:dyDescent="0.25">
      <c r="A110" s="85" t="s">
        <v>43</v>
      </c>
      <c r="B110" s="79">
        <f t="shared" si="5"/>
        <v>22.3</v>
      </c>
      <c r="C110" s="84" t="s">
        <v>668</v>
      </c>
    </row>
    <row r="111" spans="1:3" x14ac:dyDescent="0.25">
      <c r="A111" s="86"/>
    </row>
    <row r="112" spans="1:3" x14ac:dyDescent="0.25">
      <c r="A112" s="85"/>
      <c r="C112" s="84" t="str">
        <f>CONCATENATE("    ",B108)</f>
        <v xml:space="preserve">    Your CHRNB4 gene has no variants. A normal gene is referred to as a "wild-type" gene.</v>
      </c>
    </row>
    <row r="113" spans="1:3" x14ac:dyDescent="0.25">
      <c r="A113" s="85"/>
    </row>
    <row r="114" spans="1:3" x14ac:dyDescent="0.25">
      <c r="A114" s="85"/>
      <c r="C114" s="84" t="s">
        <v>669</v>
      </c>
    </row>
    <row r="115" spans="1:3" x14ac:dyDescent="0.25">
      <c r="A115" s="85"/>
    </row>
    <row r="116" spans="1:3" x14ac:dyDescent="0.25">
      <c r="A116" s="85"/>
      <c r="C116" s="84" t="str">
        <f>CONCATENATE("    ",B109)</f>
        <v xml:space="preserve">    This variant is not associated with increased risk.</v>
      </c>
    </row>
    <row r="117" spans="1:3" x14ac:dyDescent="0.25">
      <c r="A117" s="86"/>
    </row>
    <row r="118" spans="1:3" x14ac:dyDescent="0.25">
      <c r="A118" s="86"/>
      <c r="C118" s="84" t="s">
        <v>670</v>
      </c>
    </row>
    <row r="119" spans="1:3" x14ac:dyDescent="0.25">
      <c r="A119" s="86"/>
    </row>
    <row r="120" spans="1:3" x14ac:dyDescent="0.25">
      <c r="A120" s="86"/>
      <c r="C120" s="84" t="str">
        <f>CONCATENATE( "    &lt;piechart percentage=",B110," /&gt;")</f>
        <v xml:space="preserve">    &lt;piechart percentage=22.3 /&gt;</v>
      </c>
    </row>
    <row r="121" spans="1:3" x14ac:dyDescent="0.25">
      <c r="A121" s="86"/>
      <c r="C121" s="84" t="str">
        <f>"  &lt;/Genotype&gt;"</f>
        <v xml:space="preserve">  &lt;/Genotype&gt;</v>
      </c>
    </row>
    <row r="122" spans="1:3" x14ac:dyDescent="0.25">
      <c r="A122" s="86"/>
      <c r="C122" s="84" t="str">
        <f>C29</f>
        <v>&lt;# A78638168G #&gt;</v>
      </c>
    </row>
    <row r="123" spans="1:3" x14ac:dyDescent="0.25">
      <c r="A123" s="86" t="s">
        <v>35</v>
      </c>
      <c r="B123" s="82" t="str">
        <f>J11</f>
        <v>NC_000015.10:g.</v>
      </c>
      <c r="C123" s="84" t="str">
        <f>CONCATENATE("  &lt;Genotype hgvs=",CHAR(34),B123,B124,";",B125,CHAR(34)," name=",CHAR(34),B31,CHAR(34),"&gt; ")</f>
        <v xml:space="preserve">  &lt;Genotype hgvs="NC_000015.10:g.[78638168A&gt;G];[78638168=]" name="A78638168G"&gt; </v>
      </c>
    </row>
    <row r="124" spans="1:3" x14ac:dyDescent="0.25">
      <c r="A124" s="86" t="s">
        <v>36</v>
      </c>
      <c r="B124" s="82" t="str">
        <f t="shared" ref="B124:B128" si="6">J12</f>
        <v>[78638168A&gt;G]</v>
      </c>
    </row>
    <row r="125" spans="1:3" x14ac:dyDescent="0.25">
      <c r="A125" s="86" t="s">
        <v>27</v>
      </c>
      <c r="B125" s="82" t="str">
        <f t="shared" si="6"/>
        <v>[78638168=]</v>
      </c>
      <c r="C125" s="84" t="s">
        <v>668</v>
      </c>
    </row>
    <row r="126" spans="1:3" x14ac:dyDescent="0.25">
      <c r="A126" s="86" t="s">
        <v>41</v>
      </c>
      <c r="B126" s="82" t="str">
        <f t="shared" si="6"/>
        <v>People with this variant have one copy of the [C70801146T](http://journals.sagepub.com/doi/10.4137/III.S25147) variant. This substitution of a single nucleotide is known as a missense mutation.</v>
      </c>
      <c r="C126" s="84" t="s">
        <v>13</v>
      </c>
    </row>
    <row r="127" spans="1:3" x14ac:dyDescent="0.25">
      <c r="A127" s="85" t="s">
        <v>42</v>
      </c>
      <c r="B127" s="82" t="str">
        <f t="shared" si="6"/>
        <v>You are in the Moderate Loss of Function category. See below for more information.</v>
      </c>
      <c r="C127" s="84" t="str">
        <f>CONCATENATE("    ",B126)</f>
        <v xml:space="preserve">    People with this variant have one copy of the [C70801146T](http://journals.sagepub.com/doi/10.4137/III.S25147) variant. This substitution of a single nucleotide is known as a missense mutation.</v>
      </c>
    </row>
    <row r="128" spans="1:3" x14ac:dyDescent="0.25">
      <c r="A128" s="85" t="s">
        <v>43</v>
      </c>
      <c r="B128" s="82">
        <f t="shared" si="6"/>
        <v>44.3</v>
      </c>
    </row>
    <row r="129" spans="1:3" x14ac:dyDescent="0.25">
      <c r="A129" s="86"/>
      <c r="C129" s="84" t="s">
        <v>669</v>
      </c>
    </row>
    <row r="130" spans="1:3" x14ac:dyDescent="0.25">
      <c r="A130" s="85"/>
    </row>
    <row r="131" spans="1:3" x14ac:dyDescent="0.25">
      <c r="A131" s="85"/>
      <c r="C131" s="84" t="str">
        <f>CONCATENATE("    ",B127)</f>
        <v xml:space="preserve">    You are in the Moderate Loss of Function category. See below for more information.</v>
      </c>
    </row>
    <row r="132" spans="1:3" x14ac:dyDescent="0.25">
      <c r="A132" s="85"/>
    </row>
    <row r="133" spans="1:3" x14ac:dyDescent="0.25">
      <c r="A133" s="85"/>
      <c r="C133" s="84" t="s">
        <v>670</v>
      </c>
    </row>
    <row r="134" spans="1:3" x14ac:dyDescent="0.25">
      <c r="A134" s="86"/>
    </row>
    <row r="135" spans="1:3" x14ac:dyDescent="0.25">
      <c r="A135" s="86"/>
      <c r="C135" s="84" t="str">
        <f>CONCATENATE( "    &lt;piechart percentage=",B128," /&gt;")</f>
        <v xml:space="preserve">    &lt;piechart percentage=44.3 /&gt;</v>
      </c>
    </row>
    <row r="136" spans="1:3" x14ac:dyDescent="0.25">
      <c r="A136" s="86"/>
      <c r="C136" s="84" t="str">
        <f>"  &lt;/Genotype&gt;"</f>
        <v xml:space="preserve">  &lt;/Genotype&gt;</v>
      </c>
    </row>
    <row r="137" spans="1:3" x14ac:dyDescent="0.25">
      <c r="A137" s="86" t="s">
        <v>44</v>
      </c>
      <c r="B137" s="79" t="str">
        <f>J17</f>
        <v>People with this variant have two copies of the [C70801146T](http://journals.sagepub.com/doi/10.4137/III.S25147) variant. This substitution of a single nucleotide is known as a missense mutation.</v>
      </c>
      <c r="C137" s="84" t="str">
        <f>CONCATENATE("  &lt;Genotype hgvs=",CHAR(34),B123,B124,";",B124,CHAR(34)," name=",CHAR(34),B31,CHAR(34),"&gt; ")</f>
        <v xml:space="preserve">  &lt;Genotype hgvs="NC_000015.10:g.[78638168A&gt;G];[78638168A&gt;G]" name="A78638168G"&gt; </v>
      </c>
    </row>
    <row r="138" spans="1:3" x14ac:dyDescent="0.25">
      <c r="A138" s="85" t="s">
        <v>45</v>
      </c>
      <c r="B138" s="79" t="str">
        <f t="shared" ref="B138:B139" si="7">J18</f>
        <v>This variant is not associated with increased risk.</v>
      </c>
      <c r="C138" s="84" t="s">
        <v>13</v>
      </c>
    </row>
    <row r="139" spans="1:3" x14ac:dyDescent="0.25">
      <c r="A139" s="85" t="s">
        <v>43</v>
      </c>
      <c r="B139" s="79">
        <f t="shared" si="7"/>
        <v>38.200000000000003</v>
      </c>
      <c r="C139" s="84" t="s">
        <v>668</v>
      </c>
    </row>
    <row r="140" spans="1:3" x14ac:dyDescent="0.25">
      <c r="A140" s="85"/>
    </row>
    <row r="141" spans="1:3" x14ac:dyDescent="0.25">
      <c r="A141" s="86"/>
      <c r="C141" s="84" t="str">
        <f>CONCATENATE("    ",B137)</f>
        <v xml:space="preserve">    People with this variant have two copies of the [C70801146T](http://journals.sagepub.com/doi/10.4137/III.S25147) variant. This substitution of a single nucleotide is known as a missense mutation.</v>
      </c>
    </row>
    <row r="142" spans="1:3" x14ac:dyDescent="0.25">
      <c r="A142" s="85"/>
    </row>
    <row r="143" spans="1:3" x14ac:dyDescent="0.25">
      <c r="A143" s="85"/>
      <c r="C143" s="84" t="s">
        <v>669</v>
      </c>
    </row>
    <row r="144" spans="1:3" x14ac:dyDescent="0.25">
      <c r="A144" s="85"/>
    </row>
    <row r="145" spans="1:3" x14ac:dyDescent="0.25">
      <c r="A145" s="85"/>
      <c r="C145" s="84" t="str">
        <f>CONCATENATE("    ",B138)</f>
        <v xml:space="preserve">    This variant is not associated with increased risk.</v>
      </c>
    </row>
    <row r="146" spans="1:3" x14ac:dyDescent="0.25">
      <c r="A146" s="85"/>
    </row>
    <row r="147" spans="1:3" x14ac:dyDescent="0.25">
      <c r="A147" s="86"/>
      <c r="C147" s="84" t="s">
        <v>670</v>
      </c>
    </row>
    <row r="148" spans="1:3" x14ac:dyDescent="0.25">
      <c r="A148" s="86"/>
    </row>
    <row r="149" spans="1:3" x14ac:dyDescent="0.25">
      <c r="A149" s="86"/>
      <c r="C149" s="84" t="str">
        <f>CONCATENATE( "    &lt;piechart percentage=",B139," /&gt;")</f>
        <v xml:space="preserve">    &lt;piechart percentage=38.2 /&gt;</v>
      </c>
    </row>
    <row r="150" spans="1:3" x14ac:dyDescent="0.25">
      <c r="A150" s="86"/>
      <c r="C150" s="84" t="str">
        <f>"  &lt;/Genotype&gt;"</f>
        <v xml:space="preserve">  &lt;/Genotype&gt;</v>
      </c>
    </row>
    <row r="151" spans="1:3" x14ac:dyDescent="0.25">
      <c r="A151" s="86" t="s">
        <v>46</v>
      </c>
      <c r="B151" s="79" t="str">
        <f>J20</f>
        <v>Your CHRNB4 gene has no variants. A normal gene is referred to as a "wild-type" gene.</v>
      </c>
      <c r="C151" s="84" t="str">
        <f>CONCATENATE("  &lt;Genotype hgvs=",CHAR(34),B123,B125,";",B125,CHAR(34)," name=",CHAR(34),B31,CHAR(34),"&gt; ")</f>
        <v xml:space="preserve">  &lt;Genotype hgvs="NC_000015.10:g.[78638168=];[78638168=]" name="A78638168G"&gt; </v>
      </c>
    </row>
    <row r="152" spans="1:3" x14ac:dyDescent="0.25">
      <c r="A152" s="85" t="s">
        <v>47</v>
      </c>
      <c r="B152" s="79" t="str">
        <f t="shared" ref="B152:B153" si="8">J21</f>
        <v>This variant is not associated with increased risk.</v>
      </c>
      <c r="C152" s="84" t="s">
        <v>13</v>
      </c>
    </row>
    <row r="153" spans="1:3" x14ac:dyDescent="0.25">
      <c r="A153" s="85" t="s">
        <v>43</v>
      </c>
      <c r="B153" s="79">
        <f t="shared" si="8"/>
        <v>17.5</v>
      </c>
      <c r="C153" s="84" t="s">
        <v>668</v>
      </c>
    </row>
    <row r="154" spans="1:3" x14ac:dyDescent="0.25">
      <c r="A154" s="86"/>
    </row>
    <row r="155" spans="1:3" x14ac:dyDescent="0.25">
      <c r="A155" s="85"/>
      <c r="C155" s="84" t="str">
        <f>CONCATENATE("    ",B151)</f>
        <v xml:space="preserve">    Your CHRNB4 gene has no variants. A normal gene is referred to as a "wild-type" gene.</v>
      </c>
    </row>
    <row r="156" spans="1:3" x14ac:dyDescent="0.25">
      <c r="A156" s="85"/>
    </row>
    <row r="157" spans="1:3" x14ac:dyDescent="0.25">
      <c r="A157" s="85"/>
      <c r="C157" s="84" t="s">
        <v>669</v>
      </c>
    </row>
    <row r="158" spans="1:3" x14ac:dyDescent="0.25">
      <c r="A158" s="85"/>
    </row>
    <row r="159" spans="1:3" x14ac:dyDescent="0.25">
      <c r="A159" s="85"/>
      <c r="C159" s="84" t="str">
        <f>CONCATENATE("    ",B152)</f>
        <v xml:space="preserve">    This variant is not associated with increased risk.</v>
      </c>
    </row>
    <row r="160" spans="1:3" x14ac:dyDescent="0.25">
      <c r="A160" s="86"/>
    </row>
    <row r="161" spans="1:3" x14ac:dyDescent="0.25">
      <c r="A161" s="86"/>
      <c r="C161" s="84" t="s">
        <v>670</v>
      </c>
    </row>
    <row r="162" spans="1:3" x14ac:dyDescent="0.25">
      <c r="A162" s="86"/>
    </row>
    <row r="163" spans="1:3" x14ac:dyDescent="0.25">
      <c r="A163" s="86"/>
      <c r="C163" s="84" t="str">
        <f>CONCATENATE( "    &lt;piechart percentage=",B153," /&gt;")</f>
        <v xml:space="preserve">    &lt;piechart percentage=17.5 /&gt;</v>
      </c>
    </row>
    <row r="164" spans="1:3" x14ac:dyDescent="0.25">
      <c r="A164" s="86"/>
      <c r="C164" s="84" t="str">
        <f>"  &lt;/Genotype&gt;"</f>
        <v xml:space="preserve">  &lt;/Genotype&gt;</v>
      </c>
    </row>
    <row r="165" spans="1:3" x14ac:dyDescent="0.25">
      <c r="A165" s="86"/>
      <c r="C165" s="84" t="s">
        <v>672</v>
      </c>
    </row>
    <row r="166" spans="1:3" x14ac:dyDescent="0.25">
      <c r="A166" s="86" t="s">
        <v>48</v>
      </c>
      <c r="B166" s="79" t="str">
        <f>CONCATENATE("Your ",B11," gene has an unknown variant.")</f>
        <v>Your CHRNB4 gene has an unknown variant.</v>
      </c>
      <c r="C166" s="84" t="str">
        <f>CONCATENATE("  &lt;Genotype hgvs=",CHAR(34),"unknown",CHAR(34),"&gt; ")</f>
        <v xml:space="preserve">  &lt;Genotype hgvs="unknown"&gt; </v>
      </c>
    </row>
    <row r="167" spans="1:3" x14ac:dyDescent="0.25">
      <c r="A167" s="85" t="s">
        <v>48</v>
      </c>
      <c r="B167" s="79" t="s">
        <v>150</v>
      </c>
      <c r="C167" s="84" t="s">
        <v>13</v>
      </c>
    </row>
    <row r="168" spans="1:3" x14ac:dyDescent="0.25">
      <c r="A168" s="85" t="s">
        <v>43</v>
      </c>
      <c r="C168" s="84" t="s">
        <v>668</v>
      </c>
    </row>
    <row r="169" spans="1:3" x14ac:dyDescent="0.25">
      <c r="A169" s="85"/>
    </row>
    <row r="170" spans="1:3" x14ac:dyDescent="0.25">
      <c r="A170" s="85"/>
      <c r="C170" s="84" t="str">
        <f>CONCATENATE("    ",B166)</f>
        <v xml:space="preserve">    Your CHRNB4 gene has an unknown variant.</v>
      </c>
    </row>
    <row r="171" spans="1:3" x14ac:dyDescent="0.25">
      <c r="A171" s="85"/>
    </row>
    <row r="172" spans="1:3" x14ac:dyDescent="0.25">
      <c r="A172" s="85"/>
      <c r="C172" s="84" t="s">
        <v>669</v>
      </c>
    </row>
    <row r="173" spans="1:3" x14ac:dyDescent="0.25">
      <c r="A173" s="85"/>
    </row>
    <row r="174" spans="1:3" x14ac:dyDescent="0.25">
      <c r="A174" s="86"/>
      <c r="C174" s="84" t="str">
        <f>CONCATENATE("    ",B167)</f>
        <v xml:space="preserve">    The effect is unknown.</v>
      </c>
    </row>
    <row r="175" spans="1:3" x14ac:dyDescent="0.25">
      <c r="A175" s="85"/>
    </row>
    <row r="176" spans="1:3" x14ac:dyDescent="0.25">
      <c r="A176" s="86"/>
      <c r="C176" s="84" t="s">
        <v>670</v>
      </c>
    </row>
    <row r="177" spans="1:3" x14ac:dyDescent="0.25">
      <c r="A177" s="86"/>
    </row>
    <row r="178" spans="1:3" x14ac:dyDescent="0.25">
      <c r="A178" s="86"/>
      <c r="C178" s="84" t="str">
        <f>CONCATENATE( "    &lt;piechart percentage=",B168," /&gt;")</f>
        <v xml:space="preserve">    &lt;piechart percentage= /&gt;</v>
      </c>
    </row>
    <row r="179" spans="1:3" x14ac:dyDescent="0.25">
      <c r="A179" s="86"/>
      <c r="C179" s="84" t="str">
        <f>"  &lt;/Genotype&gt;"</f>
        <v xml:space="preserve">  &lt;/Genotype&gt;</v>
      </c>
    </row>
    <row r="180" spans="1:3" x14ac:dyDescent="0.25">
      <c r="A180" s="86"/>
      <c r="C180" s="84" t="s">
        <v>673</v>
      </c>
    </row>
    <row r="181" spans="1:3" x14ac:dyDescent="0.25">
      <c r="A181" s="86" t="s">
        <v>46</v>
      </c>
      <c r="B181" s="79" t="str">
        <f>CONCATENATE("Your ",B11," gene has no variants. A normal gene is referred to as a ",CHAR(34),"wild-type",CHAR(34)," gene.")</f>
        <v>Your CHRNB4 gene has no variants. A normal gene is referred to as a "wild-type" gene.</v>
      </c>
      <c r="C181" s="84" t="str">
        <f>CONCATENATE("  &lt;Genotype hgvs=",CHAR(34),"wildtype",CHAR(34),"&gt;")</f>
        <v xml:space="preserve">  &lt;Genotype hgvs="wildtype"&gt;</v>
      </c>
    </row>
    <row r="182" spans="1:3" x14ac:dyDescent="0.25">
      <c r="A182" s="85" t="s">
        <v>47</v>
      </c>
      <c r="B182" s="79" t="s">
        <v>218</v>
      </c>
      <c r="C182" s="84" t="s">
        <v>13</v>
      </c>
    </row>
    <row r="183" spans="1:3" x14ac:dyDescent="0.25">
      <c r="A183" s="85" t="s">
        <v>43</v>
      </c>
      <c r="C183" s="84" t="s">
        <v>668</v>
      </c>
    </row>
    <row r="184" spans="1:3" x14ac:dyDescent="0.25">
      <c r="A184" s="85"/>
    </row>
    <row r="185" spans="1:3" x14ac:dyDescent="0.25">
      <c r="A185" s="85"/>
      <c r="C185" s="84" t="str">
        <f>CONCATENATE("    ",B181)</f>
        <v xml:space="preserve">    Your CHRNB4 gene has no variants. A normal gene is referred to as a "wild-type" gene.</v>
      </c>
    </row>
    <row r="186" spans="1:3" x14ac:dyDescent="0.25">
      <c r="A186" s="85"/>
    </row>
    <row r="187" spans="1:3" x14ac:dyDescent="0.25">
      <c r="A187" s="85"/>
      <c r="C187" s="84" t="s">
        <v>669</v>
      </c>
    </row>
    <row r="188" spans="1:3" x14ac:dyDescent="0.25">
      <c r="A188" s="85"/>
    </row>
    <row r="189" spans="1:3" x14ac:dyDescent="0.25">
      <c r="A189" s="85"/>
      <c r="C189" s="84" t="str">
        <f>CONCATENATE("    ",B182)</f>
        <v xml:space="preserve">    Your variant is not associated with any loss of function.</v>
      </c>
    </row>
    <row r="190" spans="1:3" x14ac:dyDescent="0.25">
      <c r="A190" s="85"/>
    </row>
    <row r="191" spans="1:3" x14ac:dyDescent="0.25">
      <c r="A191" s="85"/>
      <c r="C191" s="84" t="s">
        <v>670</v>
      </c>
    </row>
    <row r="192" spans="1:3" x14ac:dyDescent="0.25">
      <c r="A192" s="86"/>
    </row>
    <row r="193" spans="1:3" x14ac:dyDescent="0.25">
      <c r="A193" s="85"/>
      <c r="C193" s="84" t="str">
        <f>CONCATENATE( "    &lt;piechart percentage=",B183," /&gt;")</f>
        <v xml:space="preserve">    &lt;piechart percentage= /&gt;</v>
      </c>
    </row>
    <row r="194" spans="1:3" x14ac:dyDescent="0.25">
      <c r="A194" s="85"/>
      <c r="C194" s="84" t="str">
        <f>"  &lt;/Genotype&gt;"</f>
        <v xml:space="preserve">  &lt;/Genotype&gt;</v>
      </c>
    </row>
    <row r="195" spans="1:3" x14ac:dyDescent="0.25">
      <c r="A195" s="85"/>
      <c r="C195" s="84" t="str">
        <f>"&lt;/GeneAnalysis&gt;"</f>
        <v>&lt;/GeneAnalysis&gt;</v>
      </c>
    </row>
    <row r="196" spans="1:3" s="88" customFormat="1" x14ac:dyDescent="0.25">
      <c r="A196" s="90"/>
      <c r="B196" s="81"/>
    </row>
    <row r="197" spans="1:3" x14ac:dyDescent="0.25">
      <c r="A197" s="86"/>
      <c r="C197" s="84" t="str">
        <f>CONCATENATE("# How do changes in ",B11," affect people?")</f>
        <v># How do changes in CHRNB4 affect people?</v>
      </c>
    </row>
    <row r="198" spans="1:3" x14ac:dyDescent="0.25">
      <c r="A198" s="86"/>
    </row>
    <row r="199" spans="1:3" x14ac:dyDescent="0.25">
      <c r="A199" s="86" t="s">
        <v>50</v>
      </c>
      <c r="B199"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CHRNB4 variants is small and does not impact treatment. It is possible that variants in this gene interact with other gene variants, which is the reason for our inclusion of this gene.</v>
      </c>
      <c r="C199" s="84" t="str">
        <f>B199</f>
        <v>For the vast majority of people, the overall risk associated with the common CHRNB4 variants is small and does not impact treatment. It is possible that variants in this gene interact with other gene variants, which is the reason for our inclusion of this gene.</v>
      </c>
    </row>
    <row r="200" spans="1:3" x14ac:dyDescent="0.25">
      <c r="A200" s="86"/>
    </row>
    <row r="201" spans="1:3" s="88" customFormat="1" x14ac:dyDescent="0.25">
      <c r="A201" s="90"/>
      <c r="B201" s="81"/>
      <c r="C201" s="87" t="s">
        <v>936</v>
      </c>
    </row>
    <row r="202" spans="1:3" s="88" customFormat="1" x14ac:dyDescent="0.25">
      <c r="A202" s="90"/>
      <c r="B202" s="81"/>
      <c r="C202" s="87"/>
    </row>
    <row r="203" spans="1:3" s="88" customFormat="1" x14ac:dyDescent="0.25">
      <c r="A203" s="87"/>
      <c r="B203" s="81"/>
      <c r="C203" s="87" t="s">
        <v>943</v>
      </c>
    </row>
    <row r="204" spans="1:3" s="88" customFormat="1" x14ac:dyDescent="0.25">
      <c r="A204" s="87"/>
      <c r="B204" s="81"/>
      <c r="C204" s="87"/>
    </row>
    <row r="205" spans="1:3" x14ac:dyDescent="0.25">
      <c r="A205" s="86"/>
      <c r="C205" s="84" t="s">
        <v>154</v>
      </c>
    </row>
    <row r="206" spans="1:3" x14ac:dyDescent="0.25">
      <c r="A206" s="86"/>
    </row>
    <row r="207" spans="1:3" x14ac:dyDescent="0.25">
      <c r="A207" s="86" t="s">
        <v>13</v>
      </c>
      <c r="B207" s="84" t="s">
        <v>945</v>
      </c>
      <c r="C207" s="84"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v>
      </c>
    </row>
    <row r="208" spans="1:3" x14ac:dyDescent="0.25">
      <c r="A208" s="86"/>
    </row>
    <row r="209" spans="1:3" x14ac:dyDescent="0.25">
      <c r="A209" s="86"/>
      <c r="C209" s="84" t="s">
        <v>51</v>
      </c>
    </row>
    <row r="210" spans="1:3" x14ac:dyDescent="0.25">
      <c r="A210" s="86"/>
    </row>
    <row r="211" spans="1:3" x14ac:dyDescent="0.25">
      <c r="A211" s="86"/>
      <c r="B211" s="84" t="s">
        <v>946</v>
      </c>
      <c r="C211" s="84"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86"/>
    </row>
    <row r="213" spans="1:3" s="88" customFormat="1" x14ac:dyDescent="0.25">
      <c r="A213" s="90"/>
      <c r="B213" s="81"/>
      <c r="C213" s="87" t="s">
        <v>937</v>
      </c>
    </row>
    <row r="214" spans="1:3" s="88" customFormat="1" x14ac:dyDescent="0.25">
      <c r="A214" s="90"/>
      <c r="B214" s="81"/>
      <c r="C214" s="87"/>
    </row>
    <row r="215" spans="1:3" s="88" customFormat="1" x14ac:dyDescent="0.25">
      <c r="A215" s="87"/>
      <c r="B215" s="81"/>
      <c r="C215" s="87" t="s">
        <v>941</v>
      </c>
    </row>
    <row r="216" spans="1:3" s="88" customFormat="1" x14ac:dyDescent="0.25">
      <c r="A216" s="87"/>
      <c r="B216" s="81"/>
      <c r="C216" s="87"/>
    </row>
    <row r="217" spans="1:3" x14ac:dyDescent="0.25">
      <c r="A217" s="86"/>
      <c r="C217" s="84" t="s">
        <v>154</v>
      </c>
    </row>
    <row r="218" spans="1:3" x14ac:dyDescent="0.25">
      <c r="A218" s="86"/>
    </row>
    <row r="219" spans="1:3" x14ac:dyDescent="0.25">
      <c r="A219" s="86" t="s">
        <v>13</v>
      </c>
      <c r="B219" s="79" t="s">
        <v>940</v>
      </c>
      <c r="C219" s="84" t="str">
        <f>B219</f>
        <v>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v>
      </c>
    </row>
    <row r="220" spans="1:3" x14ac:dyDescent="0.25">
      <c r="A220" s="86"/>
    </row>
    <row r="221" spans="1:3" x14ac:dyDescent="0.25">
      <c r="A221" s="86"/>
      <c r="C221" s="84" t="s">
        <v>51</v>
      </c>
    </row>
    <row r="222" spans="1:3" x14ac:dyDescent="0.25">
      <c r="A222" s="86"/>
    </row>
    <row r="223" spans="1:3" x14ac:dyDescent="0.25">
      <c r="A223" s="86"/>
      <c r="B223" s="84" t="s">
        <v>947</v>
      </c>
      <c r="C223" s="84" t="str">
        <f>B223</f>
        <v>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225" spans="1:3" s="88" customFormat="1" x14ac:dyDescent="0.25">
      <c r="A225" s="90"/>
      <c r="B225" s="81"/>
      <c r="C225" s="87" t="s">
        <v>938</v>
      </c>
    </row>
    <row r="226" spans="1:3" s="88" customFormat="1" x14ac:dyDescent="0.25">
      <c r="A226" s="90"/>
      <c r="B226" s="81"/>
      <c r="C226" s="87"/>
    </row>
    <row r="227" spans="1:3" s="88" customFormat="1" x14ac:dyDescent="0.25">
      <c r="A227" s="87"/>
      <c r="B227" s="81"/>
      <c r="C227" s="87" t="s">
        <v>942</v>
      </c>
    </row>
    <row r="228" spans="1:3" s="88" customFormat="1" x14ac:dyDescent="0.25">
      <c r="A228" s="87"/>
      <c r="B228" s="81"/>
      <c r="C228" s="87"/>
    </row>
    <row r="229" spans="1:3" x14ac:dyDescent="0.25">
      <c r="A229" s="86"/>
      <c r="C229" s="84" t="s">
        <v>899</v>
      </c>
    </row>
    <row r="230" spans="1:3" x14ac:dyDescent="0.25">
      <c r="A230" s="86"/>
    </row>
    <row r="231" spans="1:3" x14ac:dyDescent="0.25">
      <c r="A231" s="86" t="s">
        <v>13</v>
      </c>
      <c r="B231" s="102" t="s">
        <v>948</v>
      </c>
      <c r="C231" s="84" t="str">
        <f>B231</f>
        <v>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v>
      </c>
    </row>
    <row r="232" spans="1:3" x14ac:dyDescent="0.25">
      <c r="A232" s="86"/>
    </row>
    <row r="233" spans="1:3" x14ac:dyDescent="0.25">
      <c r="A233" s="86"/>
      <c r="C233" s="84" t="s">
        <v>51</v>
      </c>
    </row>
    <row r="234" spans="1:3" x14ac:dyDescent="0.25">
      <c r="A234" s="86"/>
    </row>
    <row r="235" spans="1:3" x14ac:dyDescent="0.25">
      <c r="A235" s="86"/>
      <c r="B235" s="84" t="s">
        <v>947</v>
      </c>
      <c r="C235" s="84" t="str">
        <f>B235</f>
        <v>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237" spans="1:3" s="88" customFormat="1" x14ac:dyDescent="0.25">
      <c r="B237" s="81"/>
    </row>
    <row r="239" spans="1:3" x14ac:dyDescent="0.25">
      <c r="A239" s="84" t="s">
        <v>52</v>
      </c>
      <c r="B239" s="79" t="s">
        <v>939</v>
      </c>
      <c r="C239" s="84" t="str">
        <f>CONCATENATE("&lt;symptoms ",B239," /&gt;")</f>
        <v>&lt;symptoms inflamation D007249 /&gt;</v>
      </c>
    </row>
    <row r="911" spans="3:3" x14ac:dyDescent="0.25">
      <c r="C911" s="84"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84"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84"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84"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84"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84"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84"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84"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84"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84"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84"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84"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84"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84"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84"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84"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84"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84"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84"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84"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DDE3-61E0-49CC-A16F-4A743B573FD9}">
  <dimension ref="A1:AJ3209"/>
  <sheetViews>
    <sheetView topLeftCell="D8" workbookViewId="0">
      <selection activeCell="H14" sqref="H14:J14"/>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826</v>
      </c>
      <c r="Y1" s="93" t="s">
        <v>852</v>
      </c>
      <c r="Z1" s="84">
        <v>81.8</v>
      </c>
      <c r="AA1" s="84">
        <v>36</v>
      </c>
      <c r="AB1" s="84">
        <f>Z1/AA1</f>
        <v>2.2722222222222221</v>
      </c>
      <c r="AC1" s="93">
        <v>7.88</v>
      </c>
      <c r="AE1" s="84" t="s">
        <v>830</v>
      </c>
      <c r="AF1" s="92" t="s">
        <v>853</v>
      </c>
      <c r="AG1" s="92">
        <v>75</v>
      </c>
      <c r="AH1" s="84">
        <v>25</v>
      </c>
      <c r="AI1" s="84">
        <f>AG1/AH1</f>
        <v>3</v>
      </c>
      <c r="AJ1" s="92">
        <v>2.7029999999999998</v>
      </c>
    </row>
    <row r="2" spans="1:36" x14ac:dyDescent="0.25">
      <c r="A2" s="85" t="s">
        <v>4</v>
      </c>
      <c r="B2" s="79" t="s">
        <v>840</v>
      </c>
      <c r="C2" s="84" t="str">
        <f>CONCATENATE("# What does the ",B2," gene do?")</f>
        <v># What does the TRPM3 gene do?</v>
      </c>
      <c r="H2" s="96"/>
      <c r="I2" s="100"/>
      <c r="J2" s="96"/>
      <c r="K2" s="96"/>
      <c r="L2" s="96"/>
      <c r="X2" s="84" t="s">
        <v>834</v>
      </c>
      <c r="Y2" s="21" t="s">
        <v>845</v>
      </c>
      <c r="Z2" s="21">
        <v>83.3</v>
      </c>
      <c r="AA2" s="21">
        <v>16.7</v>
      </c>
      <c r="AB2" s="84">
        <f t="shared" ref="AB2:AB9" si="0">Z2/AA2</f>
        <v>4.9880239520958085</v>
      </c>
      <c r="AC2" s="21">
        <v>5.63</v>
      </c>
      <c r="AE2" s="84" t="s">
        <v>828</v>
      </c>
      <c r="AF2" s="92" t="s">
        <v>854</v>
      </c>
      <c r="AG2" s="84">
        <v>73.5</v>
      </c>
      <c r="AH2" s="84">
        <v>26.5</v>
      </c>
      <c r="AI2" s="84">
        <f t="shared" ref="AI2:AI3" si="1">AG2/AH2</f>
        <v>2.7735849056603774</v>
      </c>
      <c r="AJ2" s="92">
        <v>2.5</v>
      </c>
    </row>
    <row r="3" spans="1:36" x14ac:dyDescent="0.25">
      <c r="A3" s="85"/>
      <c r="H3" s="84" t="s">
        <v>892</v>
      </c>
      <c r="I3" s="47" t="s">
        <v>856</v>
      </c>
      <c r="J3" s="84">
        <v>0.47</v>
      </c>
      <c r="K3" s="84">
        <v>0.33300000000000002</v>
      </c>
      <c r="L3" s="84">
        <f t="shared" ref="L3:L9" si="2">J3/K3</f>
        <v>1.4114114114114114</v>
      </c>
      <c r="X3" s="84" t="s">
        <v>795</v>
      </c>
      <c r="Y3" s="21" t="s">
        <v>846</v>
      </c>
      <c r="Z3" s="21">
        <v>63.2</v>
      </c>
      <c r="AA3" s="21">
        <v>36.799999999999997</v>
      </c>
      <c r="AB3" s="84">
        <f t="shared" si="0"/>
        <v>1.7173913043478264</v>
      </c>
      <c r="AC3" s="21">
        <v>5.14</v>
      </c>
      <c r="AE3" s="84" t="s">
        <v>832</v>
      </c>
      <c r="AF3" s="92" t="s">
        <v>855</v>
      </c>
      <c r="AG3" s="84">
        <v>71.400000000000006</v>
      </c>
      <c r="AH3" s="84">
        <v>28.6</v>
      </c>
      <c r="AI3" s="84">
        <f t="shared" si="1"/>
        <v>2.4965034965034967</v>
      </c>
      <c r="AJ3" s="92">
        <v>2.222</v>
      </c>
    </row>
    <row r="4" spans="1:36" x14ac:dyDescent="0.25">
      <c r="A4" s="85" t="s">
        <v>18</v>
      </c>
      <c r="B4" s="103" t="s">
        <v>949</v>
      </c>
      <c r="C4" s="84" t="str">
        <f>B4</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v>
      </c>
      <c r="H4" s="84" t="s">
        <v>890</v>
      </c>
      <c r="I4" s="47" t="s">
        <v>857</v>
      </c>
      <c r="J4" s="84">
        <v>0.24</v>
      </c>
      <c r="K4" s="84">
        <v>0.13700000000000001</v>
      </c>
      <c r="L4" s="84">
        <f t="shared" si="2"/>
        <v>1.751824817518248</v>
      </c>
      <c r="X4" s="91" t="s">
        <v>796</v>
      </c>
      <c r="Y4" s="21" t="s">
        <v>847</v>
      </c>
      <c r="Z4" s="21">
        <v>78.900000000000006</v>
      </c>
      <c r="AA4" s="21">
        <v>21.1</v>
      </c>
      <c r="AB4" s="84">
        <f t="shared" si="0"/>
        <v>3.7393364928909953</v>
      </c>
      <c r="AC4" s="21">
        <v>4.0599999999999996</v>
      </c>
    </row>
    <row r="5" spans="1:36" x14ac:dyDescent="0.25">
      <c r="A5" s="85"/>
      <c r="B5" s="80"/>
      <c r="H5" s="84" t="s">
        <v>888</v>
      </c>
      <c r="I5" s="47" t="s">
        <v>858</v>
      </c>
      <c r="J5" s="84">
        <v>0.24</v>
      </c>
      <c r="K5" s="84">
        <v>0.13700000000000001</v>
      </c>
      <c r="L5" s="84">
        <f t="shared" si="2"/>
        <v>1.751824817518248</v>
      </c>
      <c r="X5" s="84" t="s">
        <v>836</v>
      </c>
      <c r="Y5" s="21" t="s">
        <v>848</v>
      </c>
      <c r="Z5" s="21">
        <v>77.8</v>
      </c>
      <c r="AA5" s="21">
        <v>22.2</v>
      </c>
      <c r="AB5" s="84">
        <f t="shared" si="0"/>
        <v>3.5045045045045047</v>
      </c>
      <c r="AC5" s="21">
        <v>3.64</v>
      </c>
    </row>
    <row r="6" spans="1:36" x14ac:dyDescent="0.25">
      <c r="A6" s="85" t="s">
        <v>19</v>
      </c>
      <c r="B6" s="79">
        <v>9</v>
      </c>
      <c r="C6" s="84" t="str">
        <f>CONCATENATE("This gene is located on chromosome ",B6,". The ",B7," it creates acts in your ",B8)</f>
        <v>This gene is located on chromosome 9. The protein it creates acts in your brain and kidneys.</v>
      </c>
      <c r="H6" s="84" t="s">
        <v>886</v>
      </c>
      <c r="I6" s="47" t="s">
        <v>855</v>
      </c>
      <c r="J6" s="84">
        <v>0.44</v>
      </c>
      <c r="K6" s="84">
        <v>0.316</v>
      </c>
      <c r="L6" s="84">
        <f t="shared" si="2"/>
        <v>1.3924050632911393</v>
      </c>
      <c r="X6" s="84" t="s">
        <v>803</v>
      </c>
      <c r="Y6" s="21" t="s">
        <v>849</v>
      </c>
      <c r="Z6" s="21">
        <v>75</v>
      </c>
      <c r="AA6" s="21">
        <v>25</v>
      </c>
      <c r="AB6" s="84">
        <f t="shared" si="0"/>
        <v>3</v>
      </c>
      <c r="AC6" s="21">
        <v>3.13</v>
      </c>
    </row>
    <row r="7" spans="1:36" x14ac:dyDescent="0.25">
      <c r="A7" s="85" t="s">
        <v>20</v>
      </c>
      <c r="B7" s="79" t="s">
        <v>21</v>
      </c>
      <c r="H7" s="84" t="s">
        <v>884</v>
      </c>
      <c r="I7" s="47" t="s">
        <v>859</v>
      </c>
      <c r="J7" s="84">
        <v>0.45</v>
      </c>
      <c r="K7" s="84">
        <v>0.33100000000000002</v>
      </c>
      <c r="L7" s="84">
        <f t="shared" si="2"/>
        <v>1.3595166163141994</v>
      </c>
      <c r="X7" s="84" t="s">
        <v>838</v>
      </c>
      <c r="Y7" s="93" t="s">
        <v>850</v>
      </c>
      <c r="Z7" s="84">
        <v>21</v>
      </c>
      <c r="AA7" s="84">
        <v>8</v>
      </c>
      <c r="AB7" s="84">
        <f t="shared" si="0"/>
        <v>2.625</v>
      </c>
      <c r="AC7" s="21">
        <v>3.39</v>
      </c>
    </row>
    <row r="8" spans="1:36" x14ac:dyDescent="0.25">
      <c r="A8" s="85" t="s">
        <v>17</v>
      </c>
      <c r="B8" s="79" t="s">
        <v>841</v>
      </c>
      <c r="H8" s="84" t="s">
        <v>882</v>
      </c>
      <c r="I8" s="47" t="s">
        <v>860</v>
      </c>
      <c r="J8" s="84">
        <v>0.17299999999999999</v>
      </c>
      <c r="K8" s="84">
        <v>0.1</v>
      </c>
      <c r="L8" s="84">
        <f t="shared" si="2"/>
        <v>1.7299999999999998</v>
      </c>
      <c r="X8" s="84" t="s">
        <v>838</v>
      </c>
      <c r="Y8" s="93" t="s">
        <v>850</v>
      </c>
      <c r="Z8" s="84">
        <v>52</v>
      </c>
      <c r="AA8" s="84">
        <v>43</v>
      </c>
      <c r="AB8" s="84">
        <f t="shared" si="0"/>
        <v>1.2093023255813953</v>
      </c>
      <c r="AC8" s="21">
        <v>1.07</v>
      </c>
    </row>
    <row r="9" spans="1:36" x14ac:dyDescent="0.25">
      <c r="A9" s="86" t="s">
        <v>22</v>
      </c>
      <c r="B9" s="79" t="s">
        <v>843</v>
      </c>
      <c r="C9" s="84" t="str">
        <f>CONCATENATE("&lt;TissueList ",B9," /&gt;")</f>
        <v>&lt;TissueList brain D001921 Kidney D005221  /&gt;</v>
      </c>
      <c r="H9" s="84" t="s">
        <v>881</v>
      </c>
      <c r="I9" s="47" t="s">
        <v>861</v>
      </c>
      <c r="J9" s="84">
        <v>0.435</v>
      </c>
      <c r="K9" s="84">
        <v>0.33500000000000002</v>
      </c>
      <c r="L9" s="84">
        <f t="shared" si="2"/>
        <v>1.2985074626865671</v>
      </c>
      <c r="X9" s="84" t="s">
        <v>824</v>
      </c>
      <c r="Y9" s="93" t="s">
        <v>851</v>
      </c>
      <c r="Z9" s="84">
        <v>94</v>
      </c>
      <c r="AA9" s="84">
        <v>69</v>
      </c>
      <c r="AB9" s="84">
        <f t="shared" si="0"/>
        <v>1.3623188405797102</v>
      </c>
      <c r="AC9" s="21">
        <v>10.9</v>
      </c>
    </row>
    <row r="10" spans="1:36" s="88" customFormat="1" x14ac:dyDescent="0.25">
      <c r="A10" s="87"/>
      <c r="B10" s="81"/>
      <c r="H10" s="88" t="str">
        <f>B19</f>
        <v>A70699095G</v>
      </c>
      <c r="I10" s="88" t="str">
        <f>B25</f>
        <v>T70795494C</v>
      </c>
      <c r="J10" s="88" t="str">
        <f>B31</f>
        <v>C70801146T</v>
      </c>
      <c r="K10" s="88" t="str">
        <f>B37</f>
        <v>A70610886C</v>
      </c>
      <c r="L10" s="88" t="str">
        <f>B43</f>
        <v>G70589515A</v>
      </c>
      <c r="M10" s="88" t="str">
        <f>B49</f>
        <v>C71302037T</v>
      </c>
      <c r="N10" s="88" t="str">
        <f>B55</f>
        <v>C70691635A</v>
      </c>
      <c r="O10" s="88" t="str">
        <f>B61</f>
        <v>G71427327T</v>
      </c>
      <c r="P10" s="88" t="str">
        <f>B67</f>
        <v>T70790948C</v>
      </c>
      <c r="Q10" s="88" t="str">
        <f>B73</f>
        <v>C71402258T</v>
      </c>
      <c r="R10" s="88" t="str">
        <f>B79</f>
        <v>C70616746T</v>
      </c>
      <c r="S10" s="88" t="str">
        <f>B85</f>
        <v>T71417232G</v>
      </c>
      <c r="T10" s="88" t="str">
        <f>B91</f>
        <v>A70605775G</v>
      </c>
      <c r="U10" s="88" t="str">
        <f>B97</f>
        <v>C71403580T</v>
      </c>
      <c r="V10" s="88" t="str">
        <f>B103</f>
        <v>T70610886A</v>
      </c>
      <c r="W10" s="88" t="str">
        <f>B109</f>
        <v>T71365306C</v>
      </c>
      <c r="X10" s="88" t="str">
        <f>B115</f>
        <v>G70820112A</v>
      </c>
      <c r="Y10" s="88" t="str">
        <f>B121</f>
        <v>A70822908G</v>
      </c>
      <c r="Z10" s="88" t="str">
        <f>B127</f>
        <v>C37T</v>
      </c>
    </row>
    <row r="11" spans="1:36" x14ac:dyDescent="0.25">
      <c r="A11" s="85" t="s">
        <v>4</v>
      </c>
      <c r="B11" s="79" t="s">
        <v>840</v>
      </c>
      <c r="C11" s="84" t="str">
        <f>CONCATENATE("&lt;GeneAnalysis gene=",CHAR(34),B11,CHAR(34)," interval=",CHAR(34),B12,CHAR(34),"&gt; ")</f>
        <v xml:space="preserve">&lt;GeneAnalysis gene="TRPM3" interval="NC_000009.12:g.70529063_71446950"&gt; </v>
      </c>
      <c r="H11" s="35" t="s">
        <v>862</v>
      </c>
      <c r="I11" s="35" t="s">
        <v>863</v>
      </c>
      <c r="J11" s="35" t="s">
        <v>864</v>
      </c>
      <c r="K11" s="35" t="s">
        <v>790</v>
      </c>
      <c r="L11" s="35" t="s">
        <v>865</v>
      </c>
      <c r="M11" s="35" t="s">
        <v>866</v>
      </c>
      <c r="N11" s="35" t="s">
        <v>867</v>
      </c>
      <c r="O11" s="89" t="s">
        <v>780</v>
      </c>
      <c r="P11" s="89" t="s">
        <v>780</v>
      </c>
      <c r="Q11" s="89" t="s">
        <v>780</v>
      </c>
      <c r="R11" s="89" t="s">
        <v>780</v>
      </c>
      <c r="S11" s="89" t="s">
        <v>780</v>
      </c>
      <c r="T11" s="89" t="s">
        <v>780</v>
      </c>
      <c r="U11" s="89" t="s">
        <v>780</v>
      </c>
      <c r="V11" s="89" t="s">
        <v>780</v>
      </c>
      <c r="W11" s="89" t="s">
        <v>780</v>
      </c>
      <c r="X11" s="89" t="s">
        <v>780</v>
      </c>
      <c r="Y11" s="89" t="s">
        <v>780</v>
      </c>
      <c r="Z11" s="89" t="s">
        <v>780</v>
      </c>
    </row>
    <row r="12" spans="1:36" x14ac:dyDescent="0.25">
      <c r="A12" s="85" t="s">
        <v>23</v>
      </c>
      <c r="B12" s="79" t="s">
        <v>842</v>
      </c>
      <c r="H12" s="79" t="s">
        <v>868</v>
      </c>
      <c r="I12" s="79" t="s">
        <v>870</v>
      </c>
      <c r="J12" s="79" t="s">
        <v>872</v>
      </c>
      <c r="K12" s="79" t="s">
        <v>814</v>
      </c>
      <c r="L12" s="79" t="s">
        <v>874</v>
      </c>
      <c r="M12" s="79" t="s">
        <v>876</v>
      </c>
      <c r="N12" s="79" t="s">
        <v>878</v>
      </c>
      <c r="O12" s="79" t="s">
        <v>781</v>
      </c>
      <c r="P12" s="79" t="s">
        <v>804</v>
      </c>
      <c r="Q12" s="79" t="s">
        <v>799</v>
      </c>
      <c r="R12" s="79" t="s">
        <v>806</v>
      </c>
      <c r="S12" s="79" t="s">
        <v>808</v>
      </c>
      <c r="T12" s="79" t="s">
        <v>810</v>
      </c>
      <c r="U12" s="79" t="s">
        <v>812</v>
      </c>
      <c r="V12" s="79" t="s">
        <v>814</v>
      </c>
      <c r="W12" s="79" t="s">
        <v>816</v>
      </c>
      <c r="X12" s="79" t="s">
        <v>818</v>
      </c>
      <c r="Y12" s="79" t="s">
        <v>820</v>
      </c>
      <c r="Z12" s="79" t="s">
        <v>822</v>
      </c>
    </row>
    <row r="13" spans="1:36" x14ac:dyDescent="0.25">
      <c r="A13" s="85" t="s">
        <v>24</v>
      </c>
      <c r="B13" s="79" t="s">
        <v>898</v>
      </c>
      <c r="C13" s="84" t="str">
        <f>CONCATENATE("# What are some common mutations of ",B11,"?")</f>
        <v># What are some common mutations of TRPM3?</v>
      </c>
      <c r="H13" s="79" t="s">
        <v>869</v>
      </c>
      <c r="I13" s="79" t="s">
        <v>871</v>
      </c>
      <c r="J13" s="79" t="s">
        <v>873</v>
      </c>
      <c r="K13" s="79" t="s">
        <v>815</v>
      </c>
      <c r="L13" s="79" t="s">
        <v>875</v>
      </c>
      <c r="M13" s="79" t="s">
        <v>877</v>
      </c>
      <c r="N13" s="79" t="s">
        <v>879</v>
      </c>
      <c r="O13" s="79" t="s">
        <v>782</v>
      </c>
      <c r="P13" s="79" t="s">
        <v>805</v>
      </c>
      <c r="Q13" s="79" t="s">
        <v>800</v>
      </c>
      <c r="R13" s="79" t="s">
        <v>807</v>
      </c>
      <c r="S13" s="79" t="s">
        <v>809</v>
      </c>
      <c r="T13" s="79" t="s">
        <v>811</v>
      </c>
      <c r="U13" s="79" t="s">
        <v>813</v>
      </c>
      <c r="V13" s="79" t="s">
        <v>815</v>
      </c>
      <c r="W13" s="79" t="s">
        <v>817</v>
      </c>
      <c r="X13" s="79" t="s">
        <v>819</v>
      </c>
      <c r="Y13" s="79" t="s">
        <v>821</v>
      </c>
      <c r="Z13" s="79" t="s">
        <v>823</v>
      </c>
    </row>
    <row r="14" spans="1:36" x14ac:dyDescent="0.25">
      <c r="A14" s="85"/>
      <c r="C14" s="84" t="s">
        <v>13</v>
      </c>
      <c r="H14" s="79" t="str">
        <f>CONCATENATE("People with this variant have one copy of the ",B22," variant. This substitution of a single nucleotide is known as a missense mutation.")</f>
        <v>People with this variant have one copy of the [A70699095G](http://journals.sagepub.com/doi/10.4137/III.S25147) variant. This substitution of a single nucleotide is known as a missense mutation.</v>
      </c>
      <c r="I14" s="79" t="str">
        <f>CONCATENATE("People with this variant have one copy of the ",B28," variant. This substitution of a single nucleotide is known as a missense mutation.")</f>
        <v>People with this variant have one copy of the [T70795494C](http://journals.sagepub.com/doi/10.4137/III.S25147) variant. This substitution of a single nucleotide is known as a missense mutation.</v>
      </c>
      <c r="J14" s="79" t="str">
        <f>CONCATENATE("People with this variant have one copy of the ",B34," variant. This substitution of a single nucleotide is known as a missense mutation.")</f>
        <v>People with this variant have one copy of the [C70801146T](http://journals.sagepub.com/doi/10.4137/III.S25147) variant. This substitution of a single nucleotide is known as a missense mutation.</v>
      </c>
      <c r="K14" s="79" t="str">
        <f>CONCATENATE("People with this variant have one copy of the ",B40," variant. This substitution of a single nucleotide is known as a missense mutation.")</f>
        <v>People with this variant have one copy of the [A70610886C](http://journals.sagepub.com/doi/10.4137/III.S25147) variant. This substitution of a single nucleotide is known as a missense mutation.</v>
      </c>
      <c r="L14" s="79" t="str">
        <f>CONCATENATE("People with this variant have one copy of the ",B46," variant. This substitution of a single nucleotide is known as a missense mutation.")</f>
        <v>People with this variant have one copy of the [G70589515A](http://journals.sagepub.com/doi/10.4137/III.S25147) variant. This substitution of a single nucleotide is known as a missense mutation.</v>
      </c>
      <c r="M14" s="79" t="str">
        <f>CONCATENATE("People with this variant have one copy of the ",B52," variant. This substitution of a single nucleotide is known as a missense mutation.")</f>
        <v>People with this variant have one copy of the [C71302037T](http://journals.sagepub.com/doi/10.4137/III.S25147) variant. This substitution of a single nucleotide is known as a missense mutation.</v>
      </c>
      <c r="N14" s="79" t="str">
        <f>CONCATENATE("People with this variant have one copy of the ",B58," variant. This substitution of a single nucleotide is known as a missense mutation.")</f>
        <v>People with this variant have one copy of the [C70691635A](http://journals.sagepub.com/doi/10.4137/III.S25147) variant. This substitution of a single nucleotide is known as a missense mutation.</v>
      </c>
      <c r="O14" s="79" t="str">
        <f>CONCATENATE("People with this variant have one copy of the ",B64," variant. This substitution of a single nucleotide is known as a missense mutation.")</f>
        <v>People with this variant have one copy of the [G71427327T](https://www.ncbi.nlm.nih.gov/projects/SNP/snp_ref.cgi?rs=11142822) variant. This substitution of a single nucleotide is known as a missense mutation.</v>
      </c>
      <c r="P14" s="79" t="str">
        <f>CONCATENATE("People with this variant have one copy of the ",B70," variant. This substitution of a single nucleotide is known as a missense mutation.")</f>
        <v>People with this variant have one copy of the [T70790948C](https://www.ncbi.nlm.nih.gov/projects/SNP/snp_ref.cgi?rs=10118380) variant. This substitution of a single nucleotide is known as a missense mutation.</v>
      </c>
      <c r="Q14" s="79" t="str">
        <f>CONCATENATE("People with this variant have one copy of the ",B76," variant. This substitution of a single nucleotide is known as a missense mutation.")</f>
        <v>People with this variant have one copy of the [C71402258T](https://www.ncbi.nlm.nih.gov/projects/SNP/snp_ref.cgi?rs=1106948) variant. This substitution of a single nucleotide is known as a missense mutation.</v>
      </c>
      <c r="R14" s="79" t="str">
        <f>CONCATENATE("People with this variant have one copy of the ",B82," variant. This substitution of a single nucleotide is known as a missense mutation.")</f>
        <v>People with this variant have one copy of the [C70616746T](https://www.ncbi.nlm.nih.gov/projects/SNP/snp_ref.cgi?rs=11142508) variant. This substitution of a single nucleotide is known as a missense mutation.</v>
      </c>
      <c r="S14" s="79" t="str">
        <f>CONCATENATE("People with this variant have one copy of the ",B88," variant. This substitution of a single nucleotide is known as a missense mutation.")</f>
        <v>People with this variant have one copy of the [T71417232G](https://www.ncbi.nlm.nih.gov/projects/SNP/snp_ref.cgi?rs=12350232) variant. This substitution of a single nucleotide is known as a missense mutation.</v>
      </c>
      <c r="T14" s="79" t="str">
        <f>CONCATENATE("People with this variant have one copy of the ",B94," variant. This substitution of a single nucleotide is known as a missense mutation.")</f>
        <v>People with this variant have one copy of the [A70605775G](https://www.ncbi.nlm.nih.gov/projects/SNP/snp_ref.cgi?rs=12682832) variant. This substitution of a single nucleotide is known as a missense mutation.</v>
      </c>
      <c r="U14" s="79" t="str">
        <f>CONCATENATE("People with this variant have one copy of the ",B100," variant. This substitution of a single nucleotide is known as a missense mutation.")</f>
        <v>People with this variant have one copy of the [C71403580T](https://www.ncbi.nlm.nih.gov/projects/SNP/snp_ref.cgi?rs=1891301) variant. This substitution of a single nucleotide is known as a missense mutation.</v>
      </c>
      <c r="V14" s="79" t="str">
        <f>CONCATENATE("People with this variant have one copy of the ",B106," variant. This substitution of a single nucleotide is known as a missense mutation.")</f>
        <v>People with this variant have one copy of the [T70610886A](https://www.ncbi.nlm.nih.gov/projects/SNP/snp_ref.cgi?rs=3763619) variant. This substitution of a single nucleotide is known as a missense mutation.</v>
      </c>
      <c r="W14" s="79" t="str">
        <f>CONCATENATE("People with this variant have one copy of the ",B112," variant. This substitution of a single nucleotide is known as a missense mutation.")</f>
        <v>People with this variant have one copy of the [T71365306C](https://www.ncbi.nlm.nih.gov/projects/SNP/snp_ref.cgi?rs=6560200) variant. This substitution of a single nucleotide is known as a missense mutation.</v>
      </c>
      <c r="X14" s="79" t="str">
        <f>CONCATENATE("People with this variant have one copy of the ",B118," variant. This substitution of a single nucleotide is known as a missense mutation.")</f>
        <v>People with this variant have one copy of the [G70820112A](https://www.ncbi.nlm.nih.gov/projects/SNP/snp_ref.cgi?rs=7022747) variant. This substitution of a single nucleotide is known as a missense mutation.</v>
      </c>
      <c r="Y14" s="79" t="str">
        <f>CONCATENATE("People with this variant have one copy of the ",B124," variant. This substitution of a single nucleotide is known as a missense mutation.")</f>
        <v>People with this variant have one copy of the [A70822908G](https://www.ncbi.nlm.nih.gov/projects/SNP/snp_ref.cgi?rs=7038646) variant. This substitution of a single nucleotide is known as a missense mutation.</v>
      </c>
      <c r="Z14" s="79" t="str">
        <f>CONCATENATE("People with this variant have one copy of the ",B130," variant. This substitution of a single nucleotide is known as a missense mutation.")</f>
        <v>People with this variant have one copy of the [C37T](https://www.ncbi.nlm.nih.gov/clinvar/variation/218881/) variant. This substitution of a single nucleotide is known as a missense mutation.</v>
      </c>
    </row>
    <row r="15" spans="1:36" x14ac:dyDescent="0.25">
      <c r="C15" s="84" t="str">
        <f>CONCATENATE("There are ",B13," variants in ",B11,": ",B22,", ",B28,", ",B34,", ",B40,", ",B46,", ",B52,", ",B58,", ",B64,", ",B70,", ",B76,", ",B82,", ",B88,", ",B94,", ",B100,", ",B106,", ",B112,", ",B118,", ",B124,", and ",B130,".")</f>
        <v>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79" t="s">
        <v>192</v>
      </c>
      <c r="I15" s="79" t="s">
        <v>192</v>
      </c>
      <c r="J15" s="79" t="s">
        <v>192</v>
      </c>
      <c r="K15" s="79" t="s">
        <v>192</v>
      </c>
      <c r="L15" s="79" t="s">
        <v>192</v>
      </c>
      <c r="M15" s="79" t="s">
        <v>192</v>
      </c>
      <c r="N15" s="79" t="s">
        <v>192</v>
      </c>
      <c r="O15" s="79" t="s">
        <v>148</v>
      </c>
      <c r="P15" s="79" t="s">
        <v>192</v>
      </c>
      <c r="Q15" s="79" t="s">
        <v>148</v>
      </c>
      <c r="R15" s="79" t="s">
        <v>148</v>
      </c>
      <c r="S15" s="79" t="s">
        <v>148</v>
      </c>
      <c r="T15" s="79" t="s">
        <v>148</v>
      </c>
      <c r="U15" s="79" t="s">
        <v>148</v>
      </c>
      <c r="V15" s="79" t="s">
        <v>148</v>
      </c>
      <c r="W15" s="79" t="s">
        <v>148</v>
      </c>
      <c r="X15" s="79" t="s">
        <v>148</v>
      </c>
      <c r="Y15" s="79" t="s">
        <v>192</v>
      </c>
      <c r="Z15" s="79" t="s">
        <v>900</v>
      </c>
    </row>
    <row r="16" spans="1:36" x14ac:dyDescent="0.25">
      <c r="H16" s="79">
        <v>50</v>
      </c>
      <c r="I16" s="79">
        <v>35.299999999999997</v>
      </c>
      <c r="J16" s="79">
        <v>47.6</v>
      </c>
      <c r="K16" s="79">
        <v>49.6</v>
      </c>
      <c r="L16" s="79">
        <v>47.6</v>
      </c>
      <c r="M16" s="79">
        <v>31.9</v>
      </c>
      <c r="N16" s="79">
        <v>48.3</v>
      </c>
      <c r="O16" s="79">
        <v>30.3</v>
      </c>
      <c r="P16" s="79">
        <v>49.7</v>
      </c>
      <c r="Q16" s="79">
        <v>50</v>
      </c>
      <c r="R16" s="79">
        <v>49.4</v>
      </c>
      <c r="S16" s="79">
        <v>49.5</v>
      </c>
      <c r="T16" s="79">
        <v>49.6</v>
      </c>
      <c r="U16" s="79">
        <v>49.2</v>
      </c>
      <c r="V16" s="79">
        <v>49.6</v>
      </c>
      <c r="W16" s="79">
        <v>50</v>
      </c>
      <c r="X16" s="79">
        <v>18.100000000000001</v>
      </c>
      <c r="Y16" s="79">
        <v>44.8</v>
      </c>
      <c r="Z16" s="79">
        <v>0.01</v>
      </c>
    </row>
    <row r="17" spans="1:26" x14ac:dyDescent="0.25">
      <c r="C17" s="84" t="str">
        <f>CONCATENATE("&lt;# ",B19," #&gt;")</f>
        <v>&lt;# A70699095G #&gt;</v>
      </c>
      <c r="H17" s="79" t="str">
        <f>CONCATENATE("People with this variant have two copies of the ",B22," variant. This substitution of a single nucleotide is known as a missense mutation.")</f>
        <v>People with this variant have two copies of the [A70699095G](http://journals.sagepub.com/doi/10.4137/III.S25147)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[T70795494C](http://journals.sagepub.com/doi/10.4137/III.S25147)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[C70801146T](http://journals.sagepub.com/doi/10.4137/III.S25147) variant. This substitution of a single nucleotide is known as a missense mutation.</v>
      </c>
      <c r="K17" s="79" t="str">
        <f>CONCATENATE("People with this variant have two copies of the ",B40," variant. This substitution of a single nucleotide is known as a missense mutation.")</f>
        <v>People with this variant have two copies of the [A70610886C](http://journals.sagepub.com/doi/10.4137/III.S25147) variant. This substitution of a single nucleotide is known as a missense mutation.</v>
      </c>
      <c r="L17" s="79" t="str">
        <f>CONCATENATE("People with this variant have two copies of the ",B46," variant. This substitution of a single nucleotide is known as a missense mutation.")</f>
        <v>People with this variant have two copies of the [G70589515A](http://journals.sagepub.com/doi/10.4137/III.S25147) variant. This substitution of a single nucleotide is known as a missense mutation.</v>
      </c>
      <c r="M17" s="79" t="str">
        <f>CONCATENATE("People with this variant have two copies of the ",B52," variant. This substitution of a single nucleotide is known as a missense mutation.")</f>
        <v>People with this variant have two copies of the [C71302037T](http://journals.sagepub.com/doi/10.4137/III.S25147) variant. This substitution of a single nucleotide is known as a missense mutation.</v>
      </c>
      <c r="N17" s="79" t="str">
        <f>CONCATENATE("People with this variant have two copies of the ",B58," variant. This substitution of a single nucleotide is known as a missense mutation.")</f>
        <v>People with this variant have two copies of the [C70691635A](http://journals.sagepub.com/doi/10.4137/III.S25147) variant. This substitution of a single nucleotide is known as a missense mutation.</v>
      </c>
      <c r="O17" s="79" t="str">
        <f>CONCATENATE("People with this variant have two copies of the ",B64,"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17" s="79" t="str">
        <f>CONCATENATE("People with this variant have two copies of the ",B70,"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17" s="79" t="str">
        <f>CONCATENATE("People with this variant have two copies of the ",B76,"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17" s="79" t="str">
        <f>CONCATENATE("People with this variant have two copies of the ",B82,"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17" s="79" t="str">
        <f>CONCATENATE("People with this variant have two copies of the ",B88,"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17" s="79" t="str">
        <f>CONCATENATE("People with this variant have two copies of the ",B94,"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17" s="79" t="str">
        <f>CONCATENATE("People with this variant have two copies of the ",B100,"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17" s="79" t="str">
        <f>CONCATENATE("People with this variant have two copies of the ",B106,"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17" s="79" t="str">
        <f>CONCATENATE("People with this variant have two copies of the ",B112,"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17" s="79" t="str">
        <f>CONCATENATE("People with this variant have two copies of the ",B118,"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17" s="79" t="str">
        <f>CONCATENATE("People with this variant have two copies of the ",B124,"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17" s="79" t="str">
        <f>CONCATENATE("People with this variant have two copies of the ",B130," variant. This substitution of a single nucleotide is known as a missense mutation.")</f>
        <v>People with this variant have two copies of the [C37T](https://www.ncbi.nlm.nih.gov/clinvar/variation/218881/) variant. This substitution of a single nucleotide is known as a missense mutation.</v>
      </c>
    </row>
    <row r="18" spans="1:26" x14ac:dyDescent="0.25">
      <c r="A18" s="85" t="s">
        <v>25</v>
      </c>
      <c r="B18" s="35" t="s">
        <v>862</v>
      </c>
      <c r="C18" s="84" t="str">
        <f>CONCATENATE("  &lt;Variant hgvs=",CHAR(34),B18,CHAR(34)," name=",CHAR(34),B19,CHAR(34),"&gt; ")</f>
        <v xml:space="preserve">  &lt;Variant hgvs="NC_000009.12:g.70699095A&gt;G" name="A70699095G"&gt; </v>
      </c>
      <c r="H18" s="79" t="s">
        <v>192</v>
      </c>
      <c r="I18" s="79" t="s">
        <v>148</v>
      </c>
      <c r="J18" s="79" t="s">
        <v>148</v>
      </c>
      <c r="K18" s="79" t="s">
        <v>192</v>
      </c>
      <c r="L18" s="79" t="s">
        <v>148</v>
      </c>
      <c r="M18" s="79" t="s">
        <v>148</v>
      </c>
      <c r="N18" s="79" t="s">
        <v>148</v>
      </c>
      <c r="O18" s="79" t="s">
        <v>192</v>
      </c>
      <c r="P18" s="79" t="s">
        <v>192</v>
      </c>
      <c r="Q18" s="79" t="s">
        <v>192</v>
      </c>
      <c r="R18" s="79" t="s">
        <v>148</v>
      </c>
      <c r="S18" s="79" t="s">
        <v>148</v>
      </c>
      <c r="T18" s="79" t="s">
        <v>148</v>
      </c>
      <c r="U18" s="79" t="s">
        <v>192</v>
      </c>
      <c r="V18" s="79" t="s">
        <v>192</v>
      </c>
      <c r="W18" s="79" t="s">
        <v>192</v>
      </c>
      <c r="X18" s="79" t="s">
        <v>148</v>
      </c>
      <c r="Y18" s="79" t="s">
        <v>148</v>
      </c>
      <c r="Z18" s="79" t="s">
        <v>148</v>
      </c>
    </row>
    <row r="19" spans="1:26" x14ac:dyDescent="0.25">
      <c r="A19" s="86" t="s">
        <v>26</v>
      </c>
      <c r="B19" s="82" t="s">
        <v>892</v>
      </c>
      <c r="H19" s="79">
        <v>37.200000000000003</v>
      </c>
      <c r="I19" s="79">
        <v>14.1</v>
      </c>
      <c r="J19" s="79">
        <v>6.1</v>
      </c>
      <c r="K19" s="79">
        <v>45.4</v>
      </c>
      <c r="L19" s="79">
        <v>27.2</v>
      </c>
      <c r="M19" s="79">
        <v>12</v>
      </c>
      <c r="N19" s="79">
        <v>28.7</v>
      </c>
      <c r="O19" s="79">
        <v>58.6</v>
      </c>
      <c r="P19" s="79">
        <v>16.3</v>
      </c>
      <c r="Q19" s="79">
        <v>13.3</v>
      </c>
      <c r="R19" s="79">
        <v>32</v>
      </c>
      <c r="S19" s="79">
        <v>32.700000000000003</v>
      </c>
      <c r="T19" s="79">
        <v>33</v>
      </c>
      <c r="U19" s="79">
        <v>19.600000000000001</v>
      </c>
      <c r="V19" s="79">
        <v>13.2</v>
      </c>
      <c r="W19" s="79">
        <v>12.3</v>
      </c>
      <c r="X19" s="79">
        <v>5.5</v>
      </c>
      <c r="Y19" s="79">
        <v>32.5</v>
      </c>
      <c r="Z19" s="79">
        <v>0.01</v>
      </c>
    </row>
    <row r="20" spans="1:26" x14ac:dyDescent="0.25">
      <c r="A20" s="86" t="s">
        <v>27</v>
      </c>
      <c r="B20" s="79" t="s">
        <v>62</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0" s="79" t="str">
        <f>CONCATENATE("Your ",B11," gene has no variants. A normal gene is referred to as a ",CHAR(34),"wild-type",CHAR(34)," gene.")</f>
        <v>Your TRPM3 gene has no variants. A normal gene is referred to as a "wild-type" gene.</v>
      </c>
      <c r="I20" s="79" t="str">
        <f>CONCATENATE("Your ",B11," gene has no variants. A normal gene is referred to as a ",CHAR(34),"wild-type",CHAR(34)," gene.")</f>
        <v>Your TRPM3 gene has no variants. A normal gene is referred to as a "wild-type" gene.</v>
      </c>
      <c r="J20" s="79" t="str">
        <f>CONCATENATE("Your ",B11," gene has no variants. A normal gene is referred to as a ",CHAR(34),"wild-type",CHAR(34)," gene.")</f>
        <v>Your TRPM3 gene has no variants. A normal gene is referred to as a "wild-type" gene.</v>
      </c>
      <c r="K20" s="79" t="str">
        <f>CONCATENATE("Your ",B11," gene has no variants. A normal gene is referred to as a ",CHAR(34),"wild-type",CHAR(34)," gene.")</f>
        <v>Your TRPM3 gene has no variants. A normal gene is referred to as a "wild-type" gene.</v>
      </c>
      <c r="L20" s="79" t="str">
        <f>CONCATENATE("Your ",B11," gene has no variants. A normal gene is referred to as a ",CHAR(34),"wild-type",CHAR(34)," gene.")</f>
        <v>Your TRPM3 gene has no variants. A normal gene is referred to as a "wild-type" gene.</v>
      </c>
      <c r="M20" s="79" t="str">
        <f>CONCATENATE("Your ",B11," gene has no variants. A normal gene is referred to as a ",CHAR(34),"wild-type",CHAR(34)," gene.")</f>
        <v>Your TRPM3 gene has no variants. A normal gene is referred to as a "wild-type" gene.</v>
      </c>
      <c r="N20" s="79" t="str">
        <f>CONCATENATE("Your ",B11," gene has no variants. A normal gene is referred to as a ",CHAR(34),"wild-type",CHAR(34)," gene.")</f>
        <v>Your TRPM3 gene has no variants. A normal gene is referred to as a "wild-type" gene.</v>
      </c>
      <c r="O20" s="79" t="str">
        <f>CONCATENATE("Your ",B11," gene has no variants. A normal gene is referred to as a ",CHAR(34),"wild-type",CHAR(34)," gene.")</f>
        <v>Your TRPM3 gene has no variants. A normal gene is referred to as a "wild-type" gene.</v>
      </c>
      <c r="P20" s="79" t="str">
        <f>CONCATENATE("Your ",B11," gene has no variants. A normal gene is referred to as a ",CHAR(34),"wild-type",CHAR(34)," gene.")</f>
        <v>Your TRPM3 gene has no variants. A normal gene is referred to as a "wild-type" gene.</v>
      </c>
      <c r="Q20" s="79" t="str">
        <f>CONCATENATE("Your ",B11," gene has no variants. A normal gene is referred to as a ",CHAR(34),"wild-type",CHAR(34)," gene.")</f>
        <v>Your TRPM3 gene has no variants. A normal gene is referred to as a "wild-type" gene.</v>
      </c>
      <c r="R20" s="79" t="str">
        <f>CONCATENATE("Your ",B11," gene has no variants. A normal gene is referred to as a ",CHAR(34),"wild-type",CHAR(34)," gene.")</f>
        <v>Your TRPM3 gene has no variants. A normal gene is referred to as a "wild-type" gene.</v>
      </c>
      <c r="S20" s="79" t="str">
        <f>CONCATENATE("Your ",B11," gene has no variants. A normal gene is referred to as a ",CHAR(34),"wild-type",CHAR(34)," gene.")</f>
        <v>Your TRPM3 gene has no variants. A normal gene is referred to as a "wild-type" gene.</v>
      </c>
      <c r="T20" s="79" t="str">
        <f>CONCATENATE("Your ",B11," gene has no variants. A normal gene is referred to as a ",CHAR(34),"wild-type",CHAR(34)," gene.")</f>
        <v>Your TRPM3 gene has no variants. A normal gene is referred to as a "wild-type" gene.</v>
      </c>
      <c r="U20" s="79" t="str">
        <f>CONCATENATE("Your ",B11," gene has no variants. A normal gene is referred to as a ",CHAR(34),"wild-type",CHAR(34)," gene.")</f>
        <v>Your TRPM3 gene has no variants. A normal gene is referred to as a "wild-type" gene.</v>
      </c>
      <c r="V20" s="79" t="str">
        <f>CONCATENATE("Your ",B11," gene has no variants. A normal gene is referred to as a ",CHAR(34),"wild-type",CHAR(34)," gene.")</f>
        <v>Your TRPM3 gene has no variants. A normal gene is referred to as a "wild-type" gene.</v>
      </c>
      <c r="W20" s="79" t="str">
        <f>CONCATENATE("Your ",B11," gene has no variants. A normal gene is referred to as a ",CHAR(34),"wild-type",CHAR(34)," gene.")</f>
        <v>Your TRPM3 gene has no variants. A normal gene is referred to as a "wild-type" gene.</v>
      </c>
      <c r="X20" s="79" t="str">
        <f>CONCATENATE("Your ",B11," gene has no variants. A normal gene is referred to as a ",CHAR(34),"wild-type",CHAR(34)," gene.")</f>
        <v>Your TRPM3 gene has no variants. A normal gene is referred to as a "wild-type" gene.</v>
      </c>
      <c r="Y20" s="79" t="str">
        <f>CONCATENATE("Your ",B11," gene has no variants. A normal gene is referred to as a ",CHAR(34),"wild-type",CHAR(34)," gene.")</f>
        <v>Your TRPM3 gene has no variants. A normal gene is referred to as a "wild-type" gene.</v>
      </c>
      <c r="Z20" s="79" t="str">
        <f>CONCATENATE("Your ",B11," gene has no variants. A normal gene is referred to as a ",CHAR(34),"wild-type",CHAR(34)," gene.")</f>
        <v>Your TRPM3 gene has no variants. A normal gene is referred to as a "wild-type" gene.</v>
      </c>
    </row>
    <row r="21" spans="1:26" x14ac:dyDescent="0.25">
      <c r="A21" s="86" t="s">
        <v>28</v>
      </c>
      <c r="B21" s="79" t="s">
        <v>34</v>
      </c>
      <c r="H21" s="79" t="s">
        <v>148</v>
      </c>
      <c r="I21" s="79" t="s">
        <v>192</v>
      </c>
      <c r="J21" s="79" t="s">
        <v>192</v>
      </c>
      <c r="K21" s="79" t="s">
        <v>148</v>
      </c>
      <c r="L21" s="79" t="s">
        <v>192</v>
      </c>
      <c r="M21" s="79" t="s">
        <v>192</v>
      </c>
      <c r="N21" s="79" t="s">
        <v>192</v>
      </c>
      <c r="O21" s="79" t="s">
        <v>148</v>
      </c>
      <c r="P21" s="79" t="s">
        <v>148</v>
      </c>
      <c r="Q21" s="79" t="s">
        <v>148</v>
      </c>
      <c r="R21" s="79" t="s">
        <v>192</v>
      </c>
      <c r="S21" s="79" t="s">
        <v>192</v>
      </c>
      <c r="T21" s="79" t="s">
        <v>192</v>
      </c>
      <c r="U21" s="79" t="s">
        <v>148</v>
      </c>
      <c r="V21" s="79" t="s">
        <v>148</v>
      </c>
      <c r="W21" s="79" t="s">
        <v>148</v>
      </c>
      <c r="X21" s="79" t="s">
        <v>192</v>
      </c>
      <c r="Y21" s="79" t="s">
        <v>148</v>
      </c>
      <c r="Z21" s="79" t="s">
        <v>148</v>
      </c>
    </row>
    <row r="22" spans="1:26" x14ac:dyDescent="0.25">
      <c r="A22" s="86" t="s">
        <v>36</v>
      </c>
      <c r="B22" s="79" t="s">
        <v>893</v>
      </c>
      <c r="C22" s="84" t="str">
        <f>"  &lt;/Variant&gt;"</f>
        <v xml:space="preserve">  &lt;/Variant&gt;</v>
      </c>
      <c r="H22" s="79">
        <v>12.8</v>
      </c>
      <c r="I22" s="79">
        <v>50.6</v>
      </c>
      <c r="J22" s="79">
        <v>46.3</v>
      </c>
      <c r="K22" s="79">
        <v>5</v>
      </c>
      <c r="L22" s="79">
        <v>25.2</v>
      </c>
      <c r="M22" s="79">
        <v>56.1</v>
      </c>
      <c r="N22" s="79">
        <v>23</v>
      </c>
      <c r="O22" s="79">
        <v>11.1</v>
      </c>
      <c r="P22" s="79">
        <v>34</v>
      </c>
      <c r="Q22" s="79">
        <v>36.700000000000003</v>
      </c>
      <c r="R22" s="79">
        <v>18.600000000000001</v>
      </c>
      <c r="S22" s="79">
        <v>17.8</v>
      </c>
      <c r="T22" s="79">
        <v>17.399999999999999</v>
      </c>
      <c r="U22" s="79">
        <v>31.2</v>
      </c>
      <c r="V22" s="79">
        <v>37.200000000000003</v>
      </c>
      <c r="W22" s="79">
        <v>37.1</v>
      </c>
      <c r="X22" s="79">
        <v>76.400000000000006</v>
      </c>
      <c r="Y22" s="79">
        <v>22.7</v>
      </c>
      <c r="Z22" s="79">
        <v>100</v>
      </c>
    </row>
    <row r="23" spans="1:26" x14ac:dyDescent="0.25">
      <c r="A23" s="86"/>
      <c r="C23" s="84" t="str">
        <f>CONCATENATE("&lt;# ",B25," #&gt;")</f>
        <v>&lt;# T70795494C #&gt;</v>
      </c>
    </row>
    <row r="24" spans="1:26" x14ac:dyDescent="0.25">
      <c r="A24" s="85" t="s">
        <v>25</v>
      </c>
      <c r="B24" s="35" t="s">
        <v>863</v>
      </c>
      <c r="C24" s="84" t="str">
        <f>CONCATENATE("  &lt;Variant hgvs=",CHAR(34),B24,CHAR(34)," name=",CHAR(34),B25,CHAR(34),"&gt; ")</f>
        <v xml:space="preserve">  &lt;Variant hgvs="NC_000009.12:g.70795494C&gt;T" name="T70795494C"&gt; </v>
      </c>
    </row>
    <row r="25" spans="1:26" x14ac:dyDescent="0.25">
      <c r="A25" s="86" t="s">
        <v>26</v>
      </c>
      <c r="B25" s="79" t="s">
        <v>890</v>
      </c>
    </row>
    <row r="26" spans="1:26" x14ac:dyDescent="0.25">
      <c r="A26" s="86" t="s">
        <v>27</v>
      </c>
      <c r="B26" s="79" t="str">
        <f>"cytosine (C)"</f>
        <v>cytosine (C)</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27" spans="1:26" x14ac:dyDescent="0.25">
      <c r="A27" s="86" t="s">
        <v>28</v>
      </c>
      <c r="B27" s="79" t="s">
        <v>33</v>
      </c>
    </row>
    <row r="28" spans="1:26" x14ac:dyDescent="0.25">
      <c r="A28" s="86" t="s">
        <v>36</v>
      </c>
      <c r="B28" s="79" t="s">
        <v>891</v>
      </c>
      <c r="C28" s="84" t="str">
        <f>"  &lt;/Variant&gt;"</f>
        <v xml:space="preserve">  &lt;/Variant&gt;</v>
      </c>
    </row>
    <row r="29" spans="1:26" x14ac:dyDescent="0.25">
      <c r="A29" s="85"/>
      <c r="C29" s="84" t="str">
        <f>CONCATENATE("&lt;# ",B31," #&gt;")</f>
        <v>&lt;# C70801146T #&gt;</v>
      </c>
    </row>
    <row r="30" spans="1:26" x14ac:dyDescent="0.25">
      <c r="A30" s="85" t="s">
        <v>25</v>
      </c>
      <c r="B30" s="35" t="s">
        <v>864</v>
      </c>
      <c r="C30" s="84" t="str">
        <f>CONCATENATE("  &lt;Variant hgvs=",CHAR(34),B30,CHAR(34)," name=",CHAR(34),B31,CHAR(34),"&gt; ")</f>
        <v xml:space="preserve">  &lt;Variant hgvs="NC_000009.12:g.70801146G&gt;A" name="C70801146T"&gt; </v>
      </c>
    </row>
    <row r="31" spans="1:26" x14ac:dyDescent="0.25">
      <c r="A31" s="86" t="s">
        <v>26</v>
      </c>
      <c r="B31" s="79" t="s">
        <v>888</v>
      </c>
    </row>
    <row r="32" spans="1:26" x14ac:dyDescent="0.25">
      <c r="A32" s="86" t="s">
        <v>27</v>
      </c>
      <c r="B32" s="79" t="str">
        <f>"cytosine (C)"</f>
        <v>cytosine (C)</v>
      </c>
      <c r="C32" s="84" t="str">
        <f>CONCATENATE("    This variant is a change at a specific point in the ",B11," gene from ",B32," to ",B33,"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3" spans="1:3" x14ac:dyDescent="0.25">
      <c r="A33" s="86" t="s">
        <v>28</v>
      </c>
      <c r="B33" s="79" t="s">
        <v>33</v>
      </c>
    </row>
    <row r="34" spans="1:3" x14ac:dyDescent="0.25">
      <c r="A34" s="86" t="s">
        <v>36</v>
      </c>
      <c r="B34" s="79" t="s">
        <v>889</v>
      </c>
      <c r="C34" s="84" t="str">
        <f>"  &lt;/Variant&gt;"</f>
        <v xml:space="preserve">  &lt;/Variant&gt;</v>
      </c>
    </row>
    <row r="35" spans="1:3" x14ac:dyDescent="0.25">
      <c r="A35" s="86"/>
      <c r="C35" s="84" t="str">
        <f>CONCATENATE("&lt;# ",B37," #&gt;")</f>
        <v>&lt;# A70610886C #&gt;</v>
      </c>
    </row>
    <row r="36" spans="1:3" x14ac:dyDescent="0.25">
      <c r="A36" s="85" t="s">
        <v>25</v>
      </c>
      <c r="B36" s="35" t="s">
        <v>790</v>
      </c>
      <c r="C36" s="84" t="str">
        <f>CONCATENATE("  &lt;Variant hgvs=",CHAR(34),B36,CHAR(34)," name=",CHAR(34),B37,CHAR(34),"&gt; ")</f>
        <v xml:space="preserve">  &lt;Variant hgvs="NC_000009.12:g.70610886T&gt;A" name="A70610886C"&gt; </v>
      </c>
    </row>
    <row r="37" spans="1:3" x14ac:dyDescent="0.25">
      <c r="A37" s="86" t="s">
        <v>26</v>
      </c>
      <c r="B37" s="79" t="s">
        <v>886</v>
      </c>
    </row>
    <row r="38" spans="1:3" x14ac:dyDescent="0.25">
      <c r="A38" s="86" t="s">
        <v>27</v>
      </c>
      <c r="B38" s="79" t="s">
        <v>62</v>
      </c>
      <c r="C38" s="84" t="str">
        <f>CONCATENATE("    This variant is a change at a specific point in the ",B11," gene from ",B38," to ",B39,"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39" spans="1:3" x14ac:dyDescent="0.25">
      <c r="A39" s="86" t="s">
        <v>28</v>
      </c>
      <c r="B39" s="79" t="str">
        <f>"cytosine (C)"</f>
        <v>cytosine (C)</v>
      </c>
    </row>
    <row r="40" spans="1:3" x14ac:dyDescent="0.25">
      <c r="A40" s="86" t="s">
        <v>36</v>
      </c>
      <c r="B40" s="79" t="s">
        <v>887</v>
      </c>
      <c r="C40" s="84" t="str">
        <f>"  &lt;/Variant&gt;"</f>
        <v xml:space="preserve">  &lt;/Variant&gt;</v>
      </c>
    </row>
    <row r="41" spans="1:3" x14ac:dyDescent="0.25">
      <c r="A41" s="86"/>
      <c r="C41" s="84" t="str">
        <f>CONCATENATE("&lt;# ",B43," #&gt;")</f>
        <v>&lt;# G70589515A #&gt;</v>
      </c>
    </row>
    <row r="42" spans="1:3" x14ac:dyDescent="0.25">
      <c r="A42" s="85" t="s">
        <v>25</v>
      </c>
      <c r="B42" s="35" t="s">
        <v>865</v>
      </c>
      <c r="C42" s="84" t="str">
        <f>CONCATENATE("  &lt;Variant hgvs=",CHAR(34),B42,CHAR(34)," name=",CHAR(34),B43,CHAR(34),"&gt; ")</f>
        <v xml:space="preserve">  &lt;Variant hgvs="NC_000009.12:g.70589515A&gt;G" name="G70589515A"&gt; </v>
      </c>
    </row>
    <row r="43" spans="1:3" x14ac:dyDescent="0.25">
      <c r="A43" s="86" t="s">
        <v>26</v>
      </c>
      <c r="B43" s="79" t="s">
        <v>884</v>
      </c>
    </row>
    <row r="44" spans="1:3" x14ac:dyDescent="0.25">
      <c r="A44" s="86" t="s">
        <v>27</v>
      </c>
      <c r="B44" s="79" t="s">
        <v>62</v>
      </c>
      <c r="C44" s="84" t="str">
        <f>CONCATENATE("    This variant is a change at a specific point in the ",B11," gene from ",B44," to ",B45,"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5" spans="1:3" x14ac:dyDescent="0.25">
      <c r="A45" s="86" t="s">
        <v>28</v>
      </c>
      <c r="B45" s="79" t="s">
        <v>34</v>
      </c>
    </row>
    <row r="46" spans="1:3" x14ac:dyDescent="0.25">
      <c r="A46" s="86" t="s">
        <v>36</v>
      </c>
      <c r="B46" s="79" t="s">
        <v>885</v>
      </c>
      <c r="C46" s="84" t="str">
        <f>"  &lt;/Variant&gt;"</f>
        <v xml:space="preserve">  &lt;/Variant&gt;</v>
      </c>
    </row>
    <row r="47" spans="1:3" x14ac:dyDescent="0.25">
      <c r="A47" s="86"/>
      <c r="C47" s="84" t="str">
        <f>CONCATENATE("&lt;# ",B49," #&gt;")</f>
        <v>&lt;# C71302037T #&gt;</v>
      </c>
    </row>
    <row r="48" spans="1:3" x14ac:dyDescent="0.25">
      <c r="A48" s="85" t="s">
        <v>25</v>
      </c>
      <c r="B48" s="35" t="s">
        <v>866</v>
      </c>
      <c r="C48" s="84" t="str">
        <f>CONCATENATE("  &lt;Variant hgvs=",CHAR(34),B48,CHAR(34)," name=",CHAR(34),B49,CHAR(34),"&gt; ")</f>
        <v xml:space="preserve">  &lt;Variant hgvs="NC_000009.12:g.71302037T&gt;C" name="C71302037T"&gt; </v>
      </c>
    </row>
    <row r="49" spans="1:16" x14ac:dyDescent="0.25">
      <c r="A49" s="86" t="s">
        <v>26</v>
      </c>
      <c r="B49" s="79" t="s">
        <v>882</v>
      </c>
    </row>
    <row r="50" spans="1:16" x14ac:dyDescent="0.25">
      <c r="A50" s="86" t="s">
        <v>27</v>
      </c>
      <c r="B50" s="79" t="s">
        <v>33</v>
      </c>
      <c r="C50" s="84" t="str">
        <f>CONCATENATE("    This variant is a change at a specific point in the ",B11," gene from ",B50," to ",B51,"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1" spans="1:16" x14ac:dyDescent="0.25">
      <c r="A51" s="86" t="s">
        <v>28</v>
      </c>
      <c r="B51" s="79" t="str">
        <f>"cytosine (C)"</f>
        <v>cytosine (C)</v>
      </c>
    </row>
    <row r="52" spans="1:16" x14ac:dyDescent="0.25">
      <c r="A52" s="86" t="s">
        <v>36</v>
      </c>
      <c r="B52" s="79" t="s">
        <v>883</v>
      </c>
      <c r="C52" s="84" t="str">
        <f>"  &lt;/Variant&gt;"</f>
        <v xml:space="preserve">  &lt;/Variant&gt;</v>
      </c>
    </row>
    <row r="53" spans="1:16" x14ac:dyDescent="0.25">
      <c r="A53" s="86"/>
      <c r="C53" s="84" t="str">
        <f>CONCATENATE("&lt;# ",B55," #&gt;")</f>
        <v>&lt;# C70691635A #&gt;</v>
      </c>
    </row>
    <row r="54" spans="1:16" x14ac:dyDescent="0.25">
      <c r="A54" s="85" t="s">
        <v>25</v>
      </c>
      <c r="B54" s="35" t="s">
        <v>867</v>
      </c>
      <c r="C54" s="84" t="str">
        <f>CONCATENATE("  &lt;Variant hgvs=",CHAR(34),B54,CHAR(34)," name=",CHAR(34),B55,CHAR(34),"&gt; ")</f>
        <v xml:space="preserve">  &lt;Variant hgvs="NC_000009.12:g.70691635C&gt;A" name="C70691635A"&gt; </v>
      </c>
    </row>
    <row r="55" spans="1:16" x14ac:dyDescent="0.25">
      <c r="A55" s="86" t="s">
        <v>26</v>
      </c>
      <c r="B55" s="79" t="s">
        <v>881</v>
      </c>
    </row>
    <row r="56" spans="1:16" x14ac:dyDescent="0.25">
      <c r="A56" s="86" t="s">
        <v>27</v>
      </c>
      <c r="B56" s="79" t="s">
        <v>62</v>
      </c>
      <c r="C56" s="84" t="str">
        <f>CONCATENATE("    This variant is a change at a specific point in the ",B11," gene from ",B56," to ",B57,"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57" spans="1:16" x14ac:dyDescent="0.25">
      <c r="A57" s="86" t="s">
        <v>28</v>
      </c>
      <c r="B57" s="79" t="str">
        <f>"cytosine (C)"</f>
        <v>cytosine (C)</v>
      </c>
    </row>
    <row r="58" spans="1:16" s="96" customFormat="1" x14ac:dyDescent="0.25">
      <c r="A58" s="97" t="s">
        <v>36</v>
      </c>
      <c r="B58" s="95" t="s">
        <v>880</v>
      </c>
      <c r="C58" s="96" t="str">
        <f>"  &lt;/Variant&gt;"</f>
        <v xml:space="preserve">  &lt;/Variant&gt;</v>
      </c>
    </row>
    <row r="59" spans="1:16" s="96" customFormat="1" x14ac:dyDescent="0.25">
      <c r="A59" s="94"/>
      <c r="B59" s="95"/>
      <c r="C59" s="96" t="str">
        <f>CONCATENATE("&lt;# ",B61," #&gt;")</f>
        <v>&lt;# G71427327T #&gt;</v>
      </c>
    </row>
    <row r="60" spans="1:16" s="96" customFormat="1" x14ac:dyDescent="0.25">
      <c r="A60" s="94" t="s">
        <v>25</v>
      </c>
      <c r="B60" s="98" t="s">
        <v>783</v>
      </c>
      <c r="C60" s="96" t="str">
        <f>CONCATENATE("  &lt;Variant hgvs=",CHAR(34),B60,CHAR(34)," name=",CHAR(34),B61,CHAR(34),"&gt; ")</f>
        <v xml:space="preserve">  &lt;Variant hgvs="NC_000009.12:g.71427327G&gt;T" name="G71427327T"&gt; </v>
      </c>
      <c r="H60" s="99"/>
      <c r="I60" s="99"/>
      <c r="J60" s="99"/>
      <c r="K60" s="99"/>
      <c r="L60" s="99"/>
      <c r="M60" s="99"/>
      <c r="N60" s="99"/>
      <c r="O60" s="99"/>
      <c r="P60" s="99"/>
    </row>
    <row r="61" spans="1:16" s="96" customFormat="1" x14ac:dyDescent="0.25">
      <c r="A61" s="97" t="s">
        <v>26</v>
      </c>
      <c r="B61" s="95" t="s">
        <v>795</v>
      </c>
      <c r="H61" s="95"/>
      <c r="I61" s="95"/>
      <c r="J61" s="95"/>
      <c r="K61" s="95"/>
      <c r="L61" s="95"/>
      <c r="M61" s="95"/>
      <c r="N61" s="95"/>
      <c r="O61" s="95"/>
      <c r="P61" s="95"/>
    </row>
    <row r="62" spans="1:16" x14ac:dyDescent="0.25">
      <c r="A62" s="86" t="s">
        <v>27</v>
      </c>
      <c r="B62" s="79" t="s">
        <v>34</v>
      </c>
      <c r="C62" s="84" t="str">
        <f>CONCATENATE("    This variant is a change at a specific point in the ",B11," gene from ",B62," to ",B63," resulting in incorrect ",B7,"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2" s="79"/>
      <c r="I62" s="79"/>
      <c r="J62" s="79"/>
      <c r="K62" s="79"/>
      <c r="L62" s="79"/>
      <c r="M62" s="79"/>
      <c r="N62" s="79"/>
      <c r="O62" s="79"/>
      <c r="P62" s="79"/>
    </row>
    <row r="63" spans="1:16" x14ac:dyDescent="0.25">
      <c r="A63" s="86" t="s">
        <v>28</v>
      </c>
      <c r="B63" s="79" t="s">
        <v>33</v>
      </c>
      <c r="C63" s="84" t="s">
        <v>13</v>
      </c>
      <c r="H63" s="79"/>
      <c r="I63" s="79"/>
      <c r="J63" s="79"/>
      <c r="K63" s="79"/>
      <c r="L63" s="79"/>
      <c r="M63" s="79"/>
      <c r="N63" s="79"/>
      <c r="O63" s="79"/>
      <c r="P63" s="79"/>
    </row>
    <row r="64" spans="1:16" x14ac:dyDescent="0.25">
      <c r="A64" s="86" t="s">
        <v>36</v>
      </c>
      <c r="B64" s="79" t="s">
        <v>798</v>
      </c>
      <c r="C64" s="84" t="str">
        <f>"  &lt;/Variant&gt;"</f>
        <v xml:space="preserve">  &lt;/Variant&gt;</v>
      </c>
      <c r="H64" s="79"/>
      <c r="I64" s="79"/>
      <c r="J64" s="79"/>
      <c r="K64" s="79"/>
      <c r="L64" s="79"/>
      <c r="M64" s="79"/>
      <c r="N64" s="79"/>
      <c r="O64" s="79"/>
      <c r="P64" s="79"/>
    </row>
    <row r="65" spans="1:16" x14ac:dyDescent="0.25">
      <c r="C65" s="84" t="str">
        <f>CONCATENATE("&lt;# ",B67," #&gt;")</f>
        <v>&lt;# T70790948C #&gt;</v>
      </c>
      <c r="H65" s="79"/>
      <c r="I65" s="79"/>
      <c r="J65" s="79"/>
      <c r="K65" s="79"/>
      <c r="L65" s="79"/>
      <c r="M65" s="79"/>
      <c r="N65" s="79"/>
      <c r="O65" s="79"/>
      <c r="P65" s="79"/>
    </row>
    <row r="66" spans="1:16" x14ac:dyDescent="0.25">
      <c r="A66" s="85" t="s">
        <v>25</v>
      </c>
      <c r="B66" s="82" t="s">
        <v>784</v>
      </c>
      <c r="C66" s="84" t="str">
        <f>CONCATENATE("  &lt;Variant hgvs=",CHAR(34),B66,CHAR(34)," name=",CHAR(34),B67,CHAR(34),"&gt; ")</f>
        <v xml:space="preserve">  &lt;Variant hgvs="NC_000009.12:g.70790948T&gt;C" name="T70790948C"&gt; </v>
      </c>
      <c r="H66" s="79"/>
      <c r="I66" s="79"/>
      <c r="J66" s="79"/>
      <c r="K66" s="79"/>
      <c r="L66" s="79"/>
      <c r="M66" s="79"/>
      <c r="N66" s="79"/>
      <c r="O66" s="79"/>
      <c r="P66" s="79"/>
    </row>
    <row r="67" spans="1:16" x14ac:dyDescent="0.25">
      <c r="A67" s="86" t="s">
        <v>26</v>
      </c>
      <c r="B67" s="79" t="s">
        <v>838</v>
      </c>
      <c r="H67" s="79"/>
      <c r="I67" s="79"/>
      <c r="J67" s="79"/>
      <c r="K67" s="79"/>
      <c r="L67" s="79"/>
      <c r="M67" s="79"/>
      <c r="N67" s="79"/>
      <c r="O67" s="79"/>
      <c r="P67" s="79"/>
    </row>
    <row r="68" spans="1:16" x14ac:dyDescent="0.25">
      <c r="A68" s="86" t="s">
        <v>27</v>
      </c>
      <c r="B68" s="79" t="s">
        <v>33</v>
      </c>
      <c r="C68" s="84" t="str">
        <f>CONCATENATE("    This variant is a change at a specific point in the ",B11," gene from ",B68," to ",B69,"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68" s="79"/>
      <c r="I68" s="79"/>
      <c r="J68" s="79"/>
      <c r="K68" s="79"/>
      <c r="L68" s="79"/>
      <c r="M68" s="79"/>
      <c r="N68" s="79"/>
      <c r="O68" s="79"/>
      <c r="P68" s="79"/>
    </row>
    <row r="69" spans="1:16" x14ac:dyDescent="0.25">
      <c r="A69" s="86" t="s">
        <v>28</v>
      </c>
      <c r="B69" s="79" t="str">
        <f>"cytosine (C)"</f>
        <v>cytosine (C)</v>
      </c>
      <c r="H69" s="79"/>
      <c r="I69" s="79"/>
      <c r="J69" s="79"/>
      <c r="K69" s="79"/>
      <c r="L69" s="79"/>
      <c r="M69" s="79"/>
      <c r="N69" s="79"/>
      <c r="O69" s="79"/>
      <c r="P69" s="79"/>
    </row>
    <row r="70" spans="1:16" x14ac:dyDescent="0.25">
      <c r="A70" s="85" t="s">
        <v>36</v>
      </c>
      <c r="B70" s="79" t="s">
        <v>839</v>
      </c>
      <c r="C70" s="84" t="str">
        <f>"  &lt;/Variant&gt;"</f>
        <v xml:space="preserve">  &lt;/Variant&gt;</v>
      </c>
      <c r="H70" s="79"/>
      <c r="I70" s="79"/>
      <c r="J70" s="79"/>
      <c r="K70" s="79"/>
      <c r="L70" s="79"/>
      <c r="M70" s="79"/>
      <c r="N70" s="79"/>
      <c r="O70" s="79"/>
      <c r="P70" s="79"/>
    </row>
    <row r="71" spans="1:16" x14ac:dyDescent="0.25">
      <c r="A71" s="86"/>
      <c r="C71" s="84" t="str">
        <f>CONCATENATE("&lt;# ",B73," #&gt;")</f>
        <v>&lt;# C71402258T #&gt;</v>
      </c>
    </row>
    <row r="72" spans="1:16" x14ac:dyDescent="0.25">
      <c r="A72" s="85" t="s">
        <v>25</v>
      </c>
      <c r="B72" s="82" t="s">
        <v>785</v>
      </c>
      <c r="C72" s="84" t="str">
        <f>CONCATENATE("  &lt;Variant hgvs=",CHAR(34),B72,CHAR(34)," name=",CHAR(34),B73,CHAR(34),"&gt; ")</f>
        <v xml:space="preserve">  &lt;Variant hgvs="NC_000009.12:g.71402258C&gt;T" name="C71402258T"&gt; </v>
      </c>
    </row>
    <row r="73" spans="1:16" x14ac:dyDescent="0.25">
      <c r="A73" s="86" t="s">
        <v>26</v>
      </c>
      <c r="B73" s="79" t="s">
        <v>796</v>
      </c>
    </row>
    <row r="74" spans="1:16" x14ac:dyDescent="0.25">
      <c r="A74" s="86" t="s">
        <v>27</v>
      </c>
      <c r="B74" s="79" t="str">
        <f>"cytosine (C)"</f>
        <v>cytosine (C)</v>
      </c>
      <c r="C74" s="84" t="str">
        <f>CONCATENATE("    This variant is a change at a specific point in the ",B11," gene from ",B74," to ",B75,"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5" spans="1:16" x14ac:dyDescent="0.25">
      <c r="A75" s="86" t="s">
        <v>28</v>
      </c>
      <c r="B75" s="79" t="s">
        <v>33</v>
      </c>
    </row>
    <row r="76" spans="1:16" x14ac:dyDescent="0.25">
      <c r="A76" s="86" t="s">
        <v>36</v>
      </c>
      <c r="B76" s="79" t="s">
        <v>797</v>
      </c>
      <c r="C76" s="84" t="str">
        <f>"  &lt;/Variant&gt;"</f>
        <v xml:space="preserve">  &lt;/Variant&gt;</v>
      </c>
    </row>
    <row r="77" spans="1:16" x14ac:dyDescent="0.25">
      <c r="A77" s="85"/>
      <c r="C77" s="84" t="str">
        <f>CONCATENATE("&lt;# ",B79," #&gt;")</f>
        <v>&lt;# C70616746T #&gt;</v>
      </c>
    </row>
    <row r="78" spans="1:16" x14ac:dyDescent="0.25">
      <c r="A78" s="85" t="s">
        <v>25</v>
      </c>
      <c r="B78" s="82" t="s">
        <v>786</v>
      </c>
      <c r="C78" s="84" t="str">
        <f>CONCATENATE("  &lt;Variant hgvs=",CHAR(34),B78,CHAR(34)," name=",CHAR(34),B79,CHAR(34),"&gt; ")</f>
        <v xml:space="preserve">  &lt;Variant hgvs="NC_000009.12:g.70616746C&gt;T" name="C70616746T"&gt; </v>
      </c>
    </row>
    <row r="79" spans="1:16" x14ac:dyDescent="0.25">
      <c r="A79" s="86" t="s">
        <v>26</v>
      </c>
      <c r="B79" s="79" t="s">
        <v>828</v>
      </c>
    </row>
    <row r="80" spans="1:16" x14ac:dyDescent="0.25">
      <c r="A80" s="86" t="s">
        <v>27</v>
      </c>
      <c r="B80" s="79" t="str">
        <f>"cytosine (C)"</f>
        <v>cytosine (C)</v>
      </c>
      <c r="C80" s="84" t="str">
        <f>CONCATENATE("    This variant is a change at a specific point in the ",B11," gene from ",B80," to ",B81,"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1" spans="1:3" x14ac:dyDescent="0.25">
      <c r="A81" s="86" t="s">
        <v>28</v>
      </c>
      <c r="B81" s="79" t="s">
        <v>33</v>
      </c>
    </row>
    <row r="82" spans="1:3" s="96" customFormat="1" x14ac:dyDescent="0.25">
      <c r="A82" s="97" t="s">
        <v>36</v>
      </c>
      <c r="B82" s="95" t="s">
        <v>829</v>
      </c>
      <c r="C82" s="96" t="str">
        <f>"  &lt;/Variant&gt;"</f>
        <v xml:space="preserve">  &lt;/Variant&gt;</v>
      </c>
    </row>
    <row r="83" spans="1:3" s="96" customFormat="1" x14ac:dyDescent="0.25">
      <c r="A83" s="97"/>
      <c r="B83" s="95"/>
      <c r="C83" s="96" t="str">
        <f>CONCATENATE("&lt;# ",B85," #&gt;")</f>
        <v>&lt;# T71417232G #&gt;</v>
      </c>
    </row>
    <row r="84" spans="1:3" s="96" customFormat="1" x14ac:dyDescent="0.25">
      <c r="A84" s="94" t="s">
        <v>25</v>
      </c>
      <c r="B84" s="98" t="s">
        <v>787</v>
      </c>
      <c r="C84" s="96" t="str">
        <f>CONCATENATE("  &lt;Variant hgvs=",CHAR(34),B84,CHAR(34)," name=",CHAR(34),B85,CHAR(34),"&gt; ")</f>
        <v xml:space="preserve">  &lt;Variant hgvs="NC_000009.12:g.71417232T&gt;G" name="T71417232G"&gt; </v>
      </c>
    </row>
    <row r="85" spans="1:3" s="96" customFormat="1" x14ac:dyDescent="0.25">
      <c r="A85" s="97" t="s">
        <v>26</v>
      </c>
      <c r="B85" s="95" t="s">
        <v>803</v>
      </c>
    </row>
    <row r="86" spans="1:3" x14ac:dyDescent="0.25">
      <c r="A86" s="86" t="s">
        <v>27</v>
      </c>
      <c r="B86" s="79" t="s">
        <v>33</v>
      </c>
      <c r="C86" s="84" t="str">
        <f>CONCATENATE("    This variant is a change at a specific point in the ",B11," gene from ",B86," to ",B87," resulting in incorrect ",B7,"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87" spans="1:3" x14ac:dyDescent="0.25">
      <c r="A87" s="86" t="s">
        <v>28</v>
      </c>
      <c r="B87" s="79" t="s">
        <v>34</v>
      </c>
    </row>
    <row r="88" spans="1:3" x14ac:dyDescent="0.25">
      <c r="A88" s="86" t="s">
        <v>36</v>
      </c>
      <c r="B88" s="79" t="s">
        <v>844</v>
      </c>
      <c r="C88" s="84" t="str">
        <f>"  &lt;/Variant&gt;"</f>
        <v xml:space="preserve">  &lt;/Variant&gt;</v>
      </c>
    </row>
    <row r="89" spans="1:3" x14ac:dyDescent="0.25">
      <c r="A89" s="86"/>
      <c r="C89" s="84" t="str">
        <f>CONCATENATE("&lt;# ",B91," #&gt;")</f>
        <v>&lt;# A70605775G #&gt;</v>
      </c>
    </row>
    <row r="90" spans="1:3" x14ac:dyDescent="0.25">
      <c r="A90" s="85" t="s">
        <v>25</v>
      </c>
      <c r="B90" s="82" t="s">
        <v>788</v>
      </c>
      <c r="C90" s="84" t="str">
        <f>CONCATENATE("  &lt;Variant hgvs=",CHAR(34),B90,CHAR(34)," name=",CHAR(34),B91,CHAR(34),"&gt; ")</f>
        <v xml:space="preserve">  &lt;Variant hgvs="NC_000009.12:g.70605775A&gt;G" name="A70605775G"&gt; </v>
      </c>
    </row>
    <row r="91" spans="1:3" x14ac:dyDescent="0.25">
      <c r="A91" s="86" t="s">
        <v>26</v>
      </c>
      <c r="B91" s="79" t="s">
        <v>830</v>
      </c>
    </row>
    <row r="92" spans="1:3" x14ac:dyDescent="0.25">
      <c r="A92" s="86" t="s">
        <v>27</v>
      </c>
      <c r="B92" s="79" t="s">
        <v>62</v>
      </c>
      <c r="C92" s="84" t="str">
        <f>CONCATENATE("    This variant is a change at a specific point in the ",B11," gene from ",B92," to ",B93,"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3" spans="1:3" x14ac:dyDescent="0.25">
      <c r="A93" s="86" t="s">
        <v>28</v>
      </c>
      <c r="B93" s="79" t="s">
        <v>34</v>
      </c>
    </row>
    <row r="94" spans="1:3" x14ac:dyDescent="0.25">
      <c r="A94" s="86" t="s">
        <v>36</v>
      </c>
      <c r="B94" s="79" t="s">
        <v>831</v>
      </c>
      <c r="C94" s="84" t="str">
        <f>"  &lt;/Variant&gt;"</f>
        <v xml:space="preserve">  &lt;/Variant&gt;</v>
      </c>
    </row>
    <row r="95" spans="1:3" x14ac:dyDescent="0.25">
      <c r="A95" s="86"/>
      <c r="C95" s="84" t="str">
        <f>CONCATENATE("&lt;# ",B97," #&gt;")</f>
        <v>&lt;# C71403580T #&gt;</v>
      </c>
    </row>
    <row r="96" spans="1:3" x14ac:dyDescent="0.25">
      <c r="A96" s="85" t="s">
        <v>25</v>
      </c>
      <c r="B96" s="82" t="s">
        <v>789</v>
      </c>
      <c r="C96" s="84" t="str">
        <f>CONCATENATE("  &lt;Variant hgvs=",CHAR(34),B96,CHAR(34)," name=",CHAR(34),B97,CHAR(34),"&gt; ")</f>
        <v xml:space="preserve">  &lt;Variant hgvs="NC_000009.12:g.71403580C&gt;T" name="C71403580T"&gt; </v>
      </c>
    </row>
    <row r="97" spans="1:3" x14ac:dyDescent="0.25">
      <c r="A97" s="86" t="s">
        <v>26</v>
      </c>
      <c r="B97" s="79" t="s">
        <v>836</v>
      </c>
    </row>
    <row r="98" spans="1:3" x14ac:dyDescent="0.25">
      <c r="A98" s="86" t="s">
        <v>27</v>
      </c>
      <c r="B98" s="79" t="str">
        <f>"cytosine (C)"</f>
        <v>cytosine (C)</v>
      </c>
      <c r="C98" s="84" t="str">
        <f>CONCATENATE("    This variant is a change at a specific point in the ",B11," gene from ",B98," to ",B99,"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99" spans="1:3" x14ac:dyDescent="0.25">
      <c r="A99" s="86" t="s">
        <v>28</v>
      </c>
      <c r="B99" s="79" t="s">
        <v>33</v>
      </c>
    </row>
    <row r="100" spans="1:3" x14ac:dyDescent="0.25">
      <c r="A100" s="86" t="s">
        <v>36</v>
      </c>
      <c r="B100" s="79" t="s">
        <v>837</v>
      </c>
      <c r="C100" s="84" t="str">
        <f>"  &lt;/Variant&gt;"</f>
        <v xml:space="preserve">  &lt;/Variant&gt;</v>
      </c>
    </row>
    <row r="101" spans="1:3" x14ac:dyDescent="0.25">
      <c r="A101" s="86"/>
      <c r="C101" s="84" t="str">
        <f>CONCATENATE("&lt;# ",B103," #&gt;")</f>
        <v>&lt;# T70610886A #&gt;</v>
      </c>
    </row>
    <row r="102" spans="1:3" x14ac:dyDescent="0.25">
      <c r="A102" s="85" t="s">
        <v>25</v>
      </c>
      <c r="B102" s="82" t="s">
        <v>790</v>
      </c>
      <c r="C102" s="84" t="str">
        <f>CONCATENATE("  &lt;Variant hgvs=",CHAR(34),B102,CHAR(34)," name=",CHAR(34),B103,CHAR(34),"&gt; ")</f>
        <v xml:space="preserve">  &lt;Variant hgvs="NC_000009.12:g.70610886T&gt;A" name="T70610886A"&gt; </v>
      </c>
    </row>
    <row r="103" spans="1:3" x14ac:dyDescent="0.25">
      <c r="A103" s="86" t="s">
        <v>26</v>
      </c>
      <c r="B103" s="79" t="s">
        <v>832</v>
      </c>
    </row>
    <row r="104" spans="1:3" x14ac:dyDescent="0.25">
      <c r="A104" s="86" t="s">
        <v>27</v>
      </c>
      <c r="B104" s="79" t="s">
        <v>33</v>
      </c>
      <c r="C104" s="84" t="str">
        <f>CONCATENATE("    This variant is a change at a specific point in the ",B11," gene from ",B104," to ",B105," resulting in incorrect ",B7,"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5" spans="1:3" x14ac:dyDescent="0.25">
      <c r="A105" s="86" t="s">
        <v>28</v>
      </c>
      <c r="B105" s="79" t="s">
        <v>62</v>
      </c>
    </row>
    <row r="106" spans="1:3" x14ac:dyDescent="0.25">
      <c r="A106" s="86" t="s">
        <v>36</v>
      </c>
      <c r="B106" s="79" t="s">
        <v>833</v>
      </c>
      <c r="C106" s="84" t="str">
        <f>"  &lt;/Variant&gt;"</f>
        <v xml:space="preserve">  &lt;/Variant&gt;</v>
      </c>
    </row>
    <row r="107" spans="1:3" x14ac:dyDescent="0.25">
      <c r="A107" s="86"/>
      <c r="C107" s="84" t="str">
        <f>CONCATENATE("&lt;# ",B109," #&gt;")</f>
        <v>&lt;# T71365306C #&gt;</v>
      </c>
    </row>
    <row r="108" spans="1:3" x14ac:dyDescent="0.25">
      <c r="A108" s="85" t="s">
        <v>25</v>
      </c>
      <c r="B108" s="82" t="s">
        <v>791</v>
      </c>
      <c r="C108" s="84" t="str">
        <f>CONCATENATE("  &lt;Variant hgvs=",CHAR(34),B108,CHAR(34)," name=",CHAR(34),B109,CHAR(34),"&gt; ")</f>
        <v xml:space="preserve">  &lt;Variant hgvs="NC_000009.12:g.71365306T&gt;C" name="T71365306C"&gt; </v>
      </c>
    </row>
    <row r="109" spans="1:3" x14ac:dyDescent="0.25">
      <c r="A109" s="86" t="s">
        <v>26</v>
      </c>
      <c r="B109" s="79" t="s">
        <v>834</v>
      </c>
    </row>
    <row r="110" spans="1:3" x14ac:dyDescent="0.25">
      <c r="A110" s="86" t="s">
        <v>27</v>
      </c>
      <c r="B110" s="79" t="s">
        <v>33</v>
      </c>
      <c r="C110" s="84" t="str">
        <f>CONCATENATE("    This variant is a change at a specific point in the ",B11," gene from ",B110," to ",B111,"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1" spans="1:3" x14ac:dyDescent="0.25">
      <c r="A111" s="86" t="s">
        <v>28</v>
      </c>
      <c r="B111" s="79" t="str">
        <f>"cytosine (C)"</f>
        <v>cytosine (C)</v>
      </c>
    </row>
    <row r="112" spans="1:3" x14ac:dyDescent="0.25">
      <c r="A112" s="86" t="s">
        <v>36</v>
      </c>
      <c r="B112" s="79" t="s">
        <v>835</v>
      </c>
      <c r="C112" s="84" t="str">
        <f>"  &lt;/Variant&gt;"</f>
        <v xml:space="preserve">  &lt;/Variant&gt;</v>
      </c>
    </row>
    <row r="113" spans="1:3" x14ac:dyDescent="0.25">
      <c r="A113" s="86"/>
      <c r="C113" s="84" t="str">
        <f>CONCATENATE("&lt;# ",B115," #&gt;")</f>
        <v>&lt;# G70820112A #&gt;</v>
      </c>
    </row>
    <row r="114" spans="1:3" x14ac:dyDescent="0.25">
      <c r="A114" s="85" t="s">
        <v>25</v>
      </c>
      <c r="B114" s="82" t="s">
        <v>792</v>
      </c>
      <c r="C114" s="84" t="str">
        <f>CONCATENATE("  &lt;Variant hgvs=",CHAR(34),B114,CHAR(34)," name=",CHAR(34),B115,CHAR(34),"&gt; ")</f>
        <v xml:space="preserve">  &lt;Variant hgvs="NC_000009.12:g.70820112G&gt;A" name="G70820112A"&gt; </v>
      </c>
    </row>
    <row r="115" spans="1:3" x14ac:dyDescent="0.25">
      <c r="A115" s="86" t="s">
        <v>26</v>
      </c>
      <c r="B115" s="79" t="s">
        <v>824</v>
      </c>
    </row>
    <row r="116" spans="1:3" x14ac:dyDescent="0.25">
      <c r="A116" s="86" t="s">
        <v>27</v>
      </c>
      <c r="B116" s="79" t="s">
        <v>34</v>
      </c>
      <c r="C116" s="84" t="str">
        <f>CONCATENATE("    This variant is a change at a specific point in the ",B11," gene from ",B116," to ",B117,"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17" spans="1:3" x14ac:dyDescent="0.25">
      <c r="A117" s="86" t="s">
        <v>28</v>
      </c>
      <c r="B117" s="79" t="s">
        <v>62</v>
      </c>
    </row>
    <row r="118" spans="1:3" x14ac:dyDescent="0.25">
      <c r="A118" s="86" t="s">
        <v>36</v>
      </c>
      <c r="B118" s="79" t="s">
        <v>825</v>
      </c>
      <c r="C118" s="84" t="str">
        <f>"  &lt;/Variant&gt;"</f>
        <v xml:space="preserve">  &lt;/Variant&gt;</v>
      </c>
    </row>
    <row r="119" spans="1:3" x14ac:dyDescent="0.25">
      <c r="A119" s="86"/>
      <c r="C119" s="84" t="str">
        <f>CONCATENATE("&lt;# ",B121," #&gt;")</f>
        <v>&lt;# A70822908G #&gt;</v>
      </c>
    </row>
    <row r="120" spans="1:3" x14ac:dyDescent="0.25">
      <c r="A120" s="85" t="s">
        <v>25</v>
      </c>
      <c r="B120" s="82" t="s">
        <v>793</v>
      </c>
      <c r="C120" s="84" t="str">
        <f>CONCATENATE("  &lt;Variant hgvs=",CHAR(34),B120,CHAR(34)," name=",CHAR(34),B121,CHAR(34),"&gt; ")</f>
        <v xml:space="preserve">  &lt;Variant hgvs="NC_000009.12:g.70822908A&gt;G" name="A70822908G"&gt; </v>
      </c>
    </row>
    <row r="121" spans="1:3" x14ac:dyDescent="0.25">
      <c r="A121" s="86" t="s">
        <v>26</v>
      </c>
      <c r="B121" s="79" t="s">
        <v>826</v>
      </c>
    </row>
    <row r="122" spans="1:3" x14ac:dyDescent="0.25">
      <c r="A122" s="86" t="s">
        <v>27</v>
      </c>
      <c r="B122" s="79" t="s">
        <v>62</v>
      </c>
      <c r="C122" s="84" t="str">
        <f>CONCATENATE("    This variant is a change at a specific point in the ",B11," gene from ",B122," to ",B123,"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3" spans="1:3" x14ac:dyDescent="0.25">
      <c r="A123" s="86" t="s">
        <v>28</v>
      </c>
      <c r="B123" s="79" t="s">
        <v>34</v>
      </c>
    </row>
    <row r="124" spans="1:3" x14ac:dyDescent="0.25">
      <c r="A124" s="86" t="s">
        <v>36</v>
      </c>
      <c r="B124" s="79" t="s">
        <v>827</v>
      </c>
      <c r="C124" s="84" t="str">
        <f>"  &lt;/Variant&gt;"</f>
        <v xml:space="preserve">  &lt;/Variant&gt;</v>
      </c>
    </row>
    <row r="125" spans="1:3" x14ac:dyDescent="0.25">
      <c r="A125" s="86"/>
      <c r="C125" s="84" t="str">
        <f>CONCATENATE("&lt;# ",B127," #&gt;")</f>
        <v>&lt;# C37T #&gt;</v>
      </c>
    </row>
    <row r="126" spans="1:3" x14ac:dyDescent="0.25">
      <c r="A126" s="85" t="s">
        <v>25</v>
      </c>
      <c r="B126" s="82" t="s">
        <v>794</v>
      </c>
      <c r="C126" s="84" t="str">
        <f>CONCATENATE("  &lt;Variant hgvs=",CHAR(34),B126,CHAR(34)," name=",CHAR(34),B127,CHAR(34),"&gt; ")</f>
        <v xml:space="preserve">  &lt;Variant hgvs="NC_000009.12:g.70810048G&gt;A" name="C37T"&gt; </v>
      </c>
    </row>
    <row r="127" spans="1:3" x14ac:dyDescent="0.25">
      <c r="A127" s="86" t="s">
        <v>26</v>
      </c>
      <c r="B127" s="79" t="s">
        <v>801</v>
      </c>
    </row>
    <row r="128" spans="1:3" x14ac:dyDescent="0.25">
      <c r="A128" s="86" t="s">
        <v>27</v>
      </c>
      <c r="B128" s="79" t="s">
        <v>34</v>
      </c>
      <c r="C128" s="84" t="str">
        <f>CONCATENATE("    This variant is a change at a specific point in the ",B11," gene from ",B128," to ",B129,"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9" spans="1:3" x14ac:dyDescent="0.25">
      <c r="A129" s="86" t="s">
        <v>28</v>
      </c>
      <c r="B129" s="79" t="s">
        <v>62</v>
      </c>
    </row>
    <row r="130" spans="1:3" x14ac:dyDescent="0.25">
      <c r="A130" s="86" t="s">
        <v>36</v>
      </c>
      <c r="B130" s="79" t="s">
        <v>802</v>
      </c>
      <c r="C130" s="84" t="str">
        <f>"  &lt;/Variant&gt;"</f>
        <v xml:space="preserve">  &lt;/Variant&gt;</v>
      </c>
    </row>
    <row r="131" spans="1:3" s="88" customFormat="1" x14ac:dyDescent="0.25">
      <c r="A131" s="90"/>
      <c r="B131" s="81"/>
    </row>
    <row r="132" spans="1:3" s="88" customFormat="1" x14ac:dyDescent="0.25">
      <c r="A132" s="90"/>
      <c r="B132" s="81"/>
      <c r="C132" s="88" t="str">
        <f>C17</f>
        <v>&lt;# A70699095G #&gt;</v>
      </c>
    </row>
    <row r="133" spans="1:3" x14ac:dyDescent="0.25">
      <c r="A133" s="86" t="s">
        <v>35</v>
      </c>
      <c r="B133" s="82" t="str">
        <f>H11</f>
        <v>NC_000009.12:g.70699095A&gt;G</v>
      </c>
      <c r="C133" s="84" t="str">
        <f>CONCATENATE("  &lt;Genotype hgvs=",CHAR(34),B133,B134,";",B135,CHAR(34)," name=",CHAR(34),B19,CHAR(34),"&gt; ")</f>
        <v xml:space="preserve">  &lt;Genotype hgvs="NC_000009.12:g.70699095A&gt;G[70699095A&gt;G];[70699095=]" name="A70699095G"&gt; </v>
      </c>
    </row>
    <row r="134" spans="1:3" x14ac:dyDescent="0.25">
      <c r="A134" s="86" t="s">
        <v>36</v>
      </c>
      <c r="B134" s="82" t="str">
        <f t="shared" ref="B134:B138" si="3">H12</f>
        <v>[70699095A&gt;G]</v>
      </c>
    </row>
    <row r="135" spans="1:3" x14ac:dyDescent="0.25">
      <c r="A135" s="86" t="s">
        <v>27</v>
      </c>
      <c r="B135" s="82" t="str">
        <f t="shared" si="3"/>
        <v>[70699095=]</v>
      </c>
      <c r="C135" s="84" t="s">
        <v>668</v>
      </c>
    </row>
    <row r="136" spans="1:3" x14ac:dyDescent="0.25">
      <c r="A136" s="86" t="s">
        <v>41</v>
      </c>
      <c r="B136" s="82" t="str">
        <f t="shared" si="3"/>
        <v>People with this variant have one copy of the [A70699095G](http://journals.sagepub.com/doi/10.4137/III.S25147) variant. This substitution of a single nucleotide is known as a missense mutation.</v>
      </c>
      <c r="C136" s="84" t="s">
        <v>13</v>
      </c>
    </row>
    <row r="137" spans="1:3" x14ac:dyDescent="0.25">
      <c r="A137" s="85" t="s">
        <v>42</v>
      </c>
      <c r="B137" s="82" t="str">
        <f t="shared" si="3"/>
        <v>You are in the Moderate Loss of Function category. See below for more information.</v>
      </c>
      <c r="C137" s="84" t="str">
        <f>CONCATENATE("    ",B136)</f>
        <v xml:space="preserve">    People with this variant have one copy of the [A70699095G](http://journals.sagepub.com/doi/10.4137/III.S25147) variant. This substitution of a single nucleotide is known as a missense mutation.</v>
      </c>
    </row>
    <row r="138" spans="1:3" x14ac:dyDescent="0.25">
      <c r="A138" s="85" t="s">
        <v>43</v>
      </c>
      <c r="B138" s="82">
        <f t="shared" si="3"/>
        <v>50</v>
      </c>
    </row>
    <row r="139" spans="1:3" x14ac:dyDescent="0.25">
      <c r="A139" s="86"/>
      <c r="C139" s="84" t="s">
        <v>669</v>
      </c>
    </row>
    <row r="140" spans="1:3" x14ac:dyDescent="0.25">
      <c r="A140" s="85"/>
    </row>
    <row r="141" spans="1:3" x14ac:dyDescent="0.25">
      <c r="A141" s="85"/>
      <c r="C141" s="84" t="str">
        <f>CONCATENATE("    ",B137)</f>
        <v xml:space="preserve">    You are in the Moderate Loss of Function category. See below for more information.</v>
      </c>
    </row>
    <row r="142" spans="1:3" x14ac:dyDescent="0.25">
      <c r="A142" s="85"/>
    </row>
    <row r="143" spans="1:3" x14ac:dyDescent="0.25">
      <c r="A143" s="85"/>
      <c r="C143" s="84" t="s">
        <v>670</v>
      </c>
    </row>
    <row r="144" spans="1:3" x14ac:dyDescent="0.25">
      <c r="A144" s="86"/>
    </row>
    <row r="145" spans="1:3" x14ac:dyDescent="0.25">
      <c r="A145" s="86"/>
      <c r="C145" s="84" t="str">
        <f>CONCATENATE( "    &lt;piechart percentage=",B138," /&gt;")</f>
        <v xml:space="preserve">    &lt;piechart percentage=50 /&gt;</v>
      </c>
    </row>
    <row r="146" spans="1:3" x14ac:dyDescent="0.25">
      <c r="A146" s="86"/>
      <c r="C146" s="84" t="str">
        <f>"  &lt;/Genotype&gt;"</f>
        <v xml:space="preserve">  &lt;/Genotype&gt;</v>
      </c>
    </row>
    <row r="147" spans="1:3" x14ac:dyDescent="0.25">
      <c r="A147" s="86" t="s">
        <v>44</v>
      </c>
      <c r="B147" s="79" t="str">
        <f>H17</f>
        <v>People with this variant have two copies of the [A70699095G](http://journals.sagepub.com/doi/10.4137/III.S25147) variant. This substitution of a single nucleotide is known as a missense mutation.</v>
      </c>
      <c r="C147" s="84" t="str">
        <f>CONCATENATE("  &lt;Genotype hgvs=",CHAR(34),B133,B134,";",B134,CHAR(34)," name=",CHAR(34),B19,CHAR(34),"&gt; ")</f>
        <v xml:space="preserve">  &lt;Genotype hgvs="NC_000009.12:g.70699095A&gt;G[70699095A&gt;G];[70699095A&gt;G]" name="A70699095G"&gt; </v>
      </c>
    </row>
    <row r="148" spans="1:3" x14ac:dyDescent="0.25">
      <c r="A148" s="85" t="s">
        <v>45</v>
      </c>
      <c r="B148" s="79" t="str">
        <f t="shared" ref="B148:B149" si="4">H18</f>
        <v>You are in the Moderate Loss of Function category. See below for more information.</v>
      </c>
      <c r="C148" s="84" t="s">
        <v>13</v>
      </c>
    </row>
    <row r="149" spans="1:3" x14ac:dyDescent="0.25">
      <c r="A149" s="85" t="s">
        <v>43</v>
      </c>
      <c r="B149" s="79">
        <f t="shared" si="4"/>
        <v>37.200000000000003</v>
      </c>
      <c r="C149" s="84" t="s">
        <v>668</v>
      </c>
    </row>
    <row r="150" spans="1:3" x14ac:dyDescent="0.25">
      <c r="A150" s="85"/>
    </row>
    <row r="151" spans="1:3" x14ac:dyDescent="0.25">
      <c r="A151" s="86"/>
      <c r="C151" s="84" t="str">
        <f>CONCATENATE("    ",B147)</f>
        <v xml:space="preserve">    People with this variant have two copies of the [A70699095G](http://journals.sagepub.com/doi/10.4137/III.S25147) variant. This substitution of a single nucleotide is known as a missense mutation.</v>
      </c>
    </row>
    <row r="152" spans="1:3" x14ac:dyDescent="0.25">
      <c r="A152" s="85"/>
    </row>
    <row r="153" spans="1:3" x14ac:dyDescent="0.25">
      <c r="A153" s="85"/>
      <c r="C153" s="84" t="s">
        <v>669</v>
      </c>
    </row>
    <row r="154" spans="1:3" x14ac:dyDescent="0.25">
      <c r="A154" s="85"/>
    </row>
    <row r="155" spans="1:3" x14ac:dyDescent="0.25">
      <c r="A155" s="85"/>
      <c r="C155" s="84" t="str">
        <f>CONCATENATE("    ",B148)</f>
        <v xml:space="preserve">    You are in the Moderate Loss of Function category. See below for more information.</v>
      </c>
    </row>
    <row r="156" spans="1:3" x14ac:dyDescent="0.25">
      <c r="A156" s="85"/>
    </row>
    <row r="157" spans="1:3" x14ac:dyDescent="0.25">
      <c r="A157" s="86"/>
      <c r="C157" s="84" t="s">
        <v>670</v>
      </c>
    </row>
    <row r="158" spans="1:3" x14ac:dyDescent="0.25">
      <c r="A158" s="86"/>
    </row>
    <row r="159" spans="1:3" x14ac:dyDescent="0.25">
      <c r="A159" s="86"/>
      <c r="C159" s="84" t="str">
        <f>CONCATENATE( "    &lt;piechart percentage=",B149," /&gt;")</f>
        <v xml:space="preserve">    &lt;piechart percentage=37.2 /&gt;</v>
      </c>
    </row>
    <row r="160" spans="1:3" x14ac:dyDescent="0.25">
      <c r="A160" s="86"/>
      <c r="C160" s="84" t="str">
        <f>"  &lt;/Genotype&gt;"</f>
        <v xml:space="preserve">  &lt;/Genotype&gt;</v>
      </c>
    </row>
    <row r="161" spans="1:3" x14ac:dyDescent="0.25">
      <c r="A161" s="86" t="s">
        <v>46</v>
      </c>
      <c r="B161" s="79" t="str">
        <f>H20</f>
        <v>Your TRPM3 gene has no variants. A normal gene is referred to as a "wild-type" gene.</v>
      </c>
      <c r="C161" s="84" t="str">
        <f>CONCATENATE("  &lt;Genotype hgvs=",CHAR(34),B133,B135,";",B135,CHAR(34)," name=",CHAR(34),B19,CHAR(34),"&gt; ")</f>
        <v xml:space="preserve">  &lt;Genotype hgvs="NC_000009.12:g.70699095A&gt;G[70699095=];[70699095=]" name="A70699095G"&gt; </v>
      </c>
    </row>
    <row r="162" spans="1:3" x14ac:dyDescent="0.25">
      <c r="A162" s="85" t="s">
        <v>47</v>
      </c>
      <c r="B162" s="79" t="str">
        <f t="shared" ref="B162:B163" si="5">H21</f>
        <v>This variant is not associated with increased risk.</v>
      </c>
      <c r="C162" s="84" t="s">
        <v>13</v>
      </c>
    </row>
    <row r="163" spans="1:3" x14ac:dyDescent="0.25">
      <c r="A163" s="85" t="s">
        <v>43</v>
      </c>
      <c r="B163" s="79">
        <f t="shared" si="5"/>
        <v>12.8</v>
      </c>
      <c r="C163" s="84" t="s">
        <v>668</v>
      </c>
    </row>
    <row r="164" spans="1:3" x14ac:dyDescent="0.25">
      <c r="A164" s="86"/>
    </row>
    <row r="165" spans="1:3" x14ac:dyDescent="0.25">
      <c r="A165" s="85"/>
      <c r="C165" s="84" t="str">
        <f>CONCATENATE("    ",B161)</f>
        <v xml:space="preserve">    Your TRPM3 gene has no variants. A normal gene is referred to as a "wild-type" gene.</v>
      </c>
    </row>
    <row r="166" spans="1:3" x14ac:dyDescent="0.25">
      <c r="A166" s="85"/>
    </row>
    <row r="167" spans="1:3" x14ac:dyDescent="0.25">
      <c r="A167" s="85"/>
      <c r="C167" s="84" t="s">
        <v>669</v>
      </c>
    </row>
    <row r="168" spans="1:3" x14ac:dyDescent="0.25">
      <c r="A168" s="85"/>
    </row>
    <row r="169" spans="1:3" x14ac:dyDescent="0.25">
      <c r="A169" s="85"/>
      <c r="C169" s="84" t="str">
        <f>CONCATENATE("    ",B162)</f>
        <v xml:space="preserve">    This variant is not associated with increased risk.</v>
      </c>
    </row>
    <row r="170" spans="1:3" x14ac:dyDescent="0.25">
      <c r="A170" s="86"/>
    </row>
    <row r="171" spans="1:3" x14ac:dyDescent="0.25">
      <c r="A171" s="86"/>
      <c r="C171" s="84" t="s">
        <v>670</v>
      </c>
    </row>
    <row r="172" spans="1:3" x14ac:dyDescent="0.25">
      <c r="A172" s="86"/>
    </row>
    <row r="173" spans="1:3" x14ac:dyDescent="0.25">
      <c r="A173" s="86"/>
      <c r="C173" s="84" t="str">
        <f>CONCATENATE( "    &lt;piechart percentage=",B163," /&gt;")</f>
        <v xml:space="preserve">    &lt;piechart percentage=12.8 /&gt;</v>
      </c>
    </row>
    <row r="174" spans="1:3" x14ac:dyDescent="0.25">
      <c r="A174" s="86"/>
      <c r="C174" s="84" t="str">
        <f>"  &lt;/Genotype&gt;"</f>
        <v xml:space="preserve">  &lt;/Genotype&gt;</v>
      </c>
    </row>
    <row r="175" spans="1:3" x14ac:dyDescent="0.25">
      <c r="A175" s="86"/>
      <c r="C175" s="84" t="str">
        <f>C23</f>
        <v>&lt;# T70795494C #&gt;</v>
      </c>
    </row>
    <row r="176" spans="1:3" x14ac:dyDescent="0.25">
      <c r="A176" s="86" t="s">
        <v>35</v>
      </c>
      <c r="B176" s="82" t="str">
        <f>I11</f>
        <v>NC_000009.12:g.70795494C&gt;T</v>
      </c>
      <c r="C176" s="84" t="str">
        <f>CONCATENATE("  &lt;Genotype hgvs=",CHAR(34),B176,B177,";",B178,CHAR(34)," name=",CHAR(34),B25,CHAR(34),"&gt; ")</f>
        <v xml:space="preserve">  &lt;Genotype hgvs="NC_000009.12:g.70795494C&gt;T[70795494C&gt;T];[70795494=]" name="T70795494C"&gt; </v>
      </c>
    </row>
    <row r="177" spans="1:3" x14ac:dyDescent="0.25">
      <c r="A177" s="86" t="s">
        <v>36</v>
      </c>
      <c r="B177" s="82" t="str">
        <f t="shared" ref="B177:B181" si="6">I12</f>
        <v>[70795494C&gt;T]</v>
      </c>
    </row>
    <row r="178" spans="1:3" x14ac:dyDescent="0.25">
      <c r="A178" s="86" t="s">
        <v>27</v>
      </c>
      <c r="B178" s="82" t="str">
        <f t="shared" si="6"/>
        <v>[70795494=]</v>
      </c>
      <c r="C178" s="84" t="s">
        <v>668</v>
      </c>
    </row>
    <row r="179" spans="1:3" x14ac:dyDescent="0.25">
      <c r="A179" s="86" t="s">
        <v>41</v>
      </c>
      <c r="B179" s="82" t="str">
        <f t="shared" si="6"/>
        <v>People with this variant have one copy of the [T70795494C](http://journals.sagepub.com/doi/10.4137/III.S25147) variant. This substitution of a single nucleotide is known as a missense mutation.</v>
      </c>
      <c r="C179" s="84" t="s">
        <v>13</v>
      </c>
    </row>
    <row r="180" spans="1:3" x14ac:dyDescent="0.25">
      <c r="A180" s="85" t="s">
        <v>42</v>
      </c>
      <c r="B180" s="82" t="str">
        <f t="shared" si="6"/>
        <v>You are in the Moderate Loss of Function category. See below for more information.</v>
      </c>
      <c r="C180" s="84" t="str">
        <f>CONCATENATE("    ",B179)</f>
        <v xml:space="preserve">    People with this variant have one copy of the [T70795494C](http://journals.sagepub.com/doi/10.4137/III.S25147) variant. This substitution of a single nucleotide is known as a missense mutation.</v>
      </c>
    </row>
    <row r="181" spans="1:3" x14ac:dyDescent="0.25">
      <c r="A181" s="85" t="s">
        <v>43</v>
      </c>
      <c r="B181" s="82">
        <f t="shared" si="6"/>
        <v>35.299999999999997</v>
      </c>
    </row>
    <row r="182" spans="1:3" x14ac:dyDescent="0.25">
      <c r="A182" s="86"/>
      <c r="C182" s="84" t="s">
        <v>669</v>
      </c>
    </row>
    <row r="183" spans="1:3" x14ac:dyDescent="0.25">
      <c r="A183" s="85"/>
    </row>
    <row r="184" spans="1:3" x14ac:dyDescent="0.25">
      <c r="A184" s="85"/>
      <c r="C184" s="84" t="str">
        <f>CONCATENATE("    ",B180)</f>
        <v xml:space="preserve">    You are in the Moderate Loss of Function category. See below for more information.</v>
      </c>
    </row>
    <row r="185" spans="1:3" x14ac:dyDescent="0.25">
      <c r="A185" s="85"/>
    </row>
    <row r="186" spans="1:3" x14ac:dyDescent="0.25">
      <c r="A186" s="85"/>
      <c r="C186" s="84" t="s">
        <v>670</v>
      </c>
    </row>
    <row r="187" spans="1:3" x14ac:dyDescent="0.25">
      <c r="A187" s="86"/>
    </row>
    <row r="188" spans="1:3" x14ac:dyDescent="0.25">
      <c r="A188" s="86"/>
      <c r="C188" s="84" t="str">
        <f>CONCATENATE( "    &lt;piechart percentage=",B181," /&gt;")</f>
        <v xml:space="preserve">    &lt;piechart percentage=35.3 /&gt;</v>
      </c>
    </row>
    <row r="189" spans="1:3" x14ac:dyDescent="0.25">
      <c r="A189" s="86"/>
      <c r="C189" s="84" t="str">
        <f>"  &lt;/Genotype&gt;"</f>
        <v xml:space="preserve">  &lt;/Genotype&gt;</v>
      </c>
    </row>
    <row r="190" spans="1:3" x14ac:dyDescent="0.25">
      <c r="A190" s="86" t="s">
        <v>44</v>
      </c>
      <c r="B190" s="79" t="str">
        <f>I17</f>
        <v>People with this variant have two copies of the [T70795494C](http://journals.sagepub.com/doi/10.4137/III.S25147) variant. This substitution of a single nucleotide is known as a missense mutation.</v>
      </c>
      <c r="C190" s="84" t="str">
        <f>CONCATENATE("  &lt;Genotype hgvs=",CHAR(34),B176,B177,";",B177,CHAR(34)," name=",CHAR(34),B25,CHAR(34),"&gt; ")</f>
        <v xml:space="preserve">  &lt;Genotype hgvs="NC_000009.12:g.70795494C&gt;T[70795494C&gt;T];[70795494C&gt;T]" name="T70795494C"&gt; </v>
      </c>
    </row>
    <row r="191" spans="1:3" x14ac:dyDescent="0.25">
      <c r="A191" s="85" t="s">
        <v>45</v>
      </c>
      <c r="B191" s="79" t="str">
        <f t="shared" ref="B191:B192" si="7">I18</f>
        <v>This variant is not associated with increased risk.</v>
      </c>
      <c r="C191" s="84" t="s">
        <v>13</v>
      </c>
    </row>
    <row r="192" spans="1:3" x14ac:dyDescent="0.25">
      <c r="A192" s="85" t="s">
        <v>43</v>
      </c>
      <c r="B192" s="79">
        <f t="shared" si="7"/>
        <v>14.1</v>
      </c>
      <c r="C192" s="84" t="s">
        <v>668</v>
      </c>
    </row>
    <row r="193" spans="1:3" x14ac:dyDescent="0.25">
      <c r="A193" s="85"/>
    </row>
    <row r="194" spans="1:3" x14ac:dyDescent="0.25">
      <c r="A194" s="86"/>
      <c r="C194" s="84" t="str">
        <f>CONCATENATE("    ",B190)</f>
        <v xml:space="preserve">    People with this variant have two copies of the [T70795494C](http://journals.sagepub.com/doi/10.4137/III.S25147) variant. This substitution of a single nucleotide is known as a missense mutation.</v>
      </c>
    </row>
    <row r="195" spans="1:3" x14ac:dyDescent="0.25">
      <c r="A195" s="85"/>
    </row>
    <row r="196" spans="1:3" x14ac:dyDescent="0.25">
      <c r="A196" s="85"/>
      <c r="C196" s="84" t="s">
        <v>669</v>
      </c>
    </row>
    <row r="197" spans="1:3" x14ac:dyDescent="0.25">
      <c r="A197" s="85"/>
    </row>
    <row r="198" spans="1:3" x14ac:dyDescent="0.25">
      <c r="A198" s="85"/>
      <c r="C198" s="84" t="str">
        <f>CONCATENATE("    ",B191)</f>
        <v xml:space="preserve">    This variant is not associated with increased risk.</v>
      </c>
    </row>
    <row r="199" spans="1:3" x14ac:dyDescent="0.25">
      <c r="A199" s="85"/>
    </row>
    <row r="200" spans="1:3" x14ac:dyDescent="0.25">
      <c r="A200" s="86"/>
      <c r="C200" s="84" t="s">
        <v>670</v>
      </c>
    </row>
    <row r="201" spans="1:3" x14ac:dyDescent="0.25">
      <c r="A201" s="86"/>
    </row>
    <row r="202" spans="1:3" x14ac:dyDescent="0.25">
      <c r="A202" s="86"/>
      <c r="C202" s="84" t="str">
        <f>CONCATENATE( "    &lt;piechart percentage=",B192," /&gt;")</f>
        <v xml:space="preserve">    &lt;piechart percentage=14.1 /&gt;</v>
      </c>
    </row>
    <row r="203" spans="1:3" x14ac:dyDescent="0.25">
      <c r="A203" s="86"/>
      <c r="C203" s="84" t="str">
        <f>"  &lt;/Genotype&gt;"</f>
        <v xml:space="preserve">  &lt;/Genotype&gt;</v>
      </c>
    </row>
    <row r="204" spans="1:3" x14ac:dyDescent="0.25">
      <c r="A204" s="86" t="s">
        <v>46</v>
      </c>
      <c r="B204" s="79" t="str">
        <f>I20</f>
        <v>Your TRPM3 gene has no variants. A normal gene is referred to as a "wild-type" gene.</v>
      </c>
      <c r="C204" s="84" t="str">
        <f>CONCATENATE("  &lt;Genotype hgvs=",CHAR(34),B176,B178,";",B178,CHAR(34)," name=",CHAR(34),B25,CHAR(34),"&gt; ")</f>
        <v xml:space="preserve">  &lt;Genotype hgvs="NC_000009.12:g.70795494C&gt;T[70795494=];[70795494=]" name="T70795494C"&gt; </v>
      </c>
    </row>
    <row r="205" spans="1:3" x14ac:dyDescent="0.25">
      <c r="A205" s="85" t="s">
        <v>47</v>
      </c>
      <c r="B205" s="79" t="str">
        <f t="shared" ref="B205:B206" si="8">I21</f>
        <v>You are in the Moderate Loss of Function category. See below for more information.</v>
      </c>
      <c r="C205" s="84" t="s">
        <v>13</v>
      </c>
    </row>
    <row r="206" spans="1:3" x14ac:dyDescent="0.25">
      <c r="A206" s="85" t="s">
        <v>43</v>
      </c>
      <c r="B206" s="79">
        <f t="shared" si="8"/>
        <v>50.6</v>
      </c>
      <c r="C206" s="84" t="s">
        <v>668</v>
      </c>
    </row>
    <row r="207" spans="1:3" x14ac:dyDescent="0.25">
      <c r="A207" s="86"/>
    </row>
    <row r="208" spans="1:3" x14ac:dyDescent="0.25">
      <c r="A208" s="85"/>
      <c r="C208" s="84" t="str">
        <f>CONCATENATE("    ",B204)</f>
        <v xml:space="preserve">    Your TRPM3 gene has no variants. A normal gene is referred to as a "wild-type" gene.</v>
      </c>
    </row>
    <row r="209" spans="1:3" x14ac:dyDescent="0.25">
      <c r="A209" s="85"/>
    </row>
    <row r="210" spans="1:3" x14ac:dyDescent="0.25">
      <c r="A210" s="85"/>
      <c r="C210" s="84" t="s">
        <v>669</v>
      </c>
    </row>
    <row r="211" spans="1:3" x14ac:dyDescent="0.25">
      <c r="A211" s="85"/>
    </row>
    <row r="212" spans="1:3" x14ac:dyDescent="0.25">
      <c r="A212" s="85"/>
      <c r="C212" s="84" t="str">
        <f>CONCATENATE("    ",B205)</f>
        <v xml:space="preserve">    You are in the Moderate Loss of Function category. See below for more information.</v>
      </c>
    </row>
    <row r="213" spans="1:3" x14ac:dyDescent="0.25">
      <c r="A213" s="86"/>
    </row>
    <row r="214" spans="1:3" x14ac:dyDescent="0.25">
      <c r="A214" s="86"/>
      <c r="C214" s="84" t="s">
        <v>670</v>
      </c>
    </row>
    <row r="215" spans="1:3" x14ac:dyDescent="0.25">
      <c r="A215" s="86"/>
    </row>
    <row r="216" spans="1:3" x14ac:dyDescent="0.25">
      <c r="A216" s="86"/>
      <c r="C216" s="84" t="str">
        <f>CONCATENATE( "    &lt;piechart percentage=",B206," /&gt;")</f>
        <v xml:space="preserve">    &lt;piechart percentage=50.6 /&gt;</v>
      </c>
    </row>
    <row r="217" spans="1:3" x14ac:dyDescent="0.25">
      <c r="A217" s="86"/>
      <c r="C217" s="84" t="str">
        <f>"  &lt;/Genotype&gt;"</f>
        <v xml:space="preserve">  &lt;/Genotype&gt;</v>
      </c>
    </row>
    <row r="218" spans="1:3" x14ac:dyDescent="0.25">
      <c r="A218" s="86"/>
      <c r="C218" s="84" t="str">
        <f>C29</f>
        <v>&lt;# C70801146T #&gt;</v>
      </c>
    </row>
    <row r="219" spans="1:3" x14ac:dyDescent="0.25">
      <c r="A219" s="86" t="s">
        <v>35</v>
      </c>
      <c r="B219" s="82" t="str">
        <f>J11</f>
        <v>NC_000009.12:g.70801146G&gt;A</v>
      </c>
      <c r="C219" s="84" t="str">
        <f>CONCATENATE("  &lt;Genotype hgvs=",CHAR(34),B219,B220,";",B221,CHAR(34)," name=",CHAR(34),B31,CHAR(34),"&gt; ")</f>
        <v xml:space="preserve">  &lt;Genotype hgvs="NC_000009.12:g.70801146G&gt;A[70801146G&gt;A];[70801146=]" name="C70801146T"&gt; </v>
      </c>
    </row>
    <row r="220" spans="1:3" x14ac:dyDescent="0.25">
      <c r="A220" s="86" t="s">
        <v>36</v>
      </c>
      <c r="B220" s="82" t="str">
        <f t="shared" ref="B220:B224" si="9">J12</f>
        <v>[70801146G&gt;A]</v>
      </c>
    </row>
    <row r="221" spans="1:3" x14ac:dyDescent="0.25">
      <c r="A221" s="86" t="s">
        <v>27</v>
      </c>
      <c r="B221" s="82" t="str">
        <f t="shared" si="9"/>
        <v>[70801146=]</v>
      </c>
      <c r="C221" s="84" t="s">
        <v>668</v>
      </c>
    </row>
    <row r="222" spans="1:3" x14ac:dyDescent="0.25">
      <c r="A222" s="86" t="s">
        <v>41</v>
      </c>
      <c r="B222" s="82" t="str">
        <f t="shared" si="9"/>
        <v>People with this variant have one copy of the [C70801146T](http://journals.sagepub.com/doi/10.4137/III.S25147) variant. This substitution of a single nucleotide is known as a missense mutation.</v>
      </c>
      <c r="C222" s="84" t="s">
        <v>13</v>
      </c>
    </row>
    <row r="223" spans="1:3" x14ac:dyDescent="0.25">
      <c r="A223" s="85" t="s">
        <v>42</v>
      </c>
      <c r="B223" s="82" t="str">
        <f t="shared" si="9"/>
        <v>You are in the Moderate Loss of Function category. See below for more information.</v>
      </c>
      <c r="C223" s="84" t="str">
        <f>CONCATENATE("    ",B222)</f>
        <v xml:space="preserve">    People with this variant have one copy of the [C70801146T](http://journals.sagepub.com/doi/10.4137/III.S25147) variant. This substitution of a single nucleotide is known as a missense mutation.</v>
      </c>
    </row>
    <row r="224" spans="1:3" x14ac:dyDescent="0.25">
      <c r="A224" s="85" t="s">
        <v>43</v>
      </c>
      <c r="B224" s="82">
        <f t="shared" si="9"/>
        <v>47.6</v>
      </c>
    </row>
    <row r="225" spans="1:3" x14ac:dyDescent="0.25">
      <c r="A225" s="86"/>
      <c r="C225" s="84" t="s">
        <v>669</v>
      </c>
    </row>
    <row r="226" spans="1:3" x14ac:dyDescent="0.25">
      <c r="A226" s="85"/>
    </row>
    <row r="227" spans="1:3" x14ac:dyDescent="0.25">
      <c r="A227" s="85"/>
      <c r="C227" s="84" t="str">
        <f>CONCATENATE("    ",B223)</f>
        <v xml:space="preserve">    You are in the Moderate Loss of Function category. See below for more information.</v>
      </c>
    </row>
    <row r="228" spans="1:3" x14ac:dyDescent="0.25">
      <c r="A228" s="85"/>
    </row>
    <row r="229" spans="1:3" x14ac:dyDescent="0.25">
      <c r="A229" s="85"/>
      <c r="C229" s="84" t="s">
        <v>670</v>
      </c>
    </row>
    <row r="230" spans="1:3" x14ac:dyDescent="0.25">
      <c r="A230" s="86"/>
    </row>
    <row r="231" spans="1:3" x14ac:dyDescent="0.25">
      <c r="A231" s="86"/>
      <c r="C231" s="84" t="str">
        <f>CONCATENATE( "    &lt;piechart percentage=",B224," /&gt;")</f>
        <v xml:space="preserve">    &lt;piechart percentage=47.6 /&gt;</v>
      </c>
    </row>
    <row r="232" spans="1:3" x14ac:dyDescent="0.25">
      <c r="A232" s="86"/>
      <c r="C232" s="84" t="str">
        <f>"  &lt;/Genotype&gt;"</f>
        <v xml:space="preserve">  &lt;/Genotype&gt;</v>
      </c>
    </row>
    <row r="233" spans="1:3" x14ac:dyDescent="0.25">
      <c r="A233" s="86" t="s">
        <v>44</v>
      </c>
      <c r="B233" s="79" t="str">
        <f>J17</f>
        <v>People with this variant have two copies of the [C70801146T](http://journals.sagepub.com/doi/10.4137/III.S25147) variant. This substitution of a single nucleotide is known as a missense mutation.</v>
      </c>
      <c r="C233" s="84" t="str">
        <f>CONCATENATE("  &lt;Genotype hgvs=",CHAR(34),B219,B220,";",B220,CHAR(34)," name=",CHAR(34),B31,CHAR(34),"&gt; ")</f>
        <v xml:space="preserve">  &lt;Genotype hgvs="NC_000009.12:g.70801146G&gt;A[70801146G&gt;A];[70801146G&gt;A]" name="C70801146T"&gt; </v>
      </c>
    </row>
    <row r="234" spans="1:3" x14ac:dyDescent="0.25">
      <c r="A234" s="85" t="s">
        <v>45</v>
      </c>
      <c r="B234" s="79" t="str">
        <f t="shared" ref="B234:B235" si="10">J18</f>
        <v>This variant is not associated with increased risk.</v>
      </c>
      <c r="C234" s="84" t="s">
        <v>13</v>
      </c>
    </row>
    <row r="235" spans="1:3" x14ac:dyDescent="0.25">
      <c r="A235" s="85" t="s">
        <v>43</v>
      </c>
      <c r="B235" s="79">
        <f t="shared" si="10"/>
        <v>6.1</v>
      </c>
      <c r="C235" s="84" t="s">
        <v>668</v>
      </c>
    </row>
    <row r="236" spans="1:3" x14ac:dyDescent="0.25">
      <c r="A236" s="85"/>
    </row>
    <row r="237" spans="1:3" x14ac:dyDescent="0.25">
      <c r="A237" s="86"/>
      <c r="C237" s="84" t="str">
        <f>CONCATENATE("    ",B233)</f>
        <v xml:space="preserve">    People with this variant have two copies of the [C70801146T](http://journals.sagepub.com/doi/10.4137/III.S25147) variant. This substitution of a single nucleotide is known as a missense mutation.</v>
      </c>
    </row>
    <row r="238" spans="1:3" x14ac:dyDescent="0.25">
      <c r="A238" s="85"/>
    </row>
    <row r="239" spans="1:3" x14ac:dyDescent="0.25">
      <c r="A239" s="85"/>
      <c r="C239" s="84" t="s">
        <v>669</v>
      </c>
    </row>
    <row r="240" spans="1:3" x14ac:dyDescent="0.25">
      <c r="A240" s="85"/>
    </row>
    <row r="241" spans="1:3" x14ac:dyDescent="0.25">
      <c r="A241" s="85"/>
      <c r="C241" s="84" t="str">
        <f>CONCATENATE("    ",B234)</f>
        <v xml:space="preserve">    This variant is not associated with increased risk.</v>
      </c>
    </row>
    <row r="242" spans="1:3" x14ac:dyDescent="0.25">
      <c r="A242" s="85"/>
    </row>
    <row r="243" spans="1:3" x14ac:dyDescent="0.25">
      <c r="A243" s="86"/>
      <c r="C243" s="84" t="s">
        <v>670</v>
      </c>
    </row>
    <row r="244" spans="1:3" x14ac:dyDescent="0.25">
      <c r="A244" s="86"/>
    </row>
    <row r="245" spans="1:3" x14ac:dyDescent="0.25">
      <c r="A245" s="86"/>
      <c r="C245" s="84" t="str">
        <f>CONCATENATE( "    &lt;piechart percentage=",B235," /&gt;")</f>
        <v xml:space="preserve">    &lt;piechart percentage=6.1 /&gt;</v>
      </c>
    </row>
    <row r="246" spans="1:3" x14ac:dyDescent="0.25">
      <c r="A246" s="86"/>
      <c r="C246" s="84" t="str">
        <f>"  &lt;/Genotype&gt;"</f>
        <v xml:space="preserve">  &lt;/Genotype&gt;</v>
      </c>
    </row>
    <row r="247" spans="1:3" x14ac:dyDescent="0.25">
      <c r="A247" s="86" t="s">
        <v>46</v>
      </c>
      <c r="B247" s="79" t="str">
        <f>J20</f>
        <v>Your TRPM3 gene has no variants. A normal gene is referred to as a "wild-type" gene.</v>
      </c>
      <c r="C247" s="84" t="str">
        <f>CONCATENATE("  &lt;Genotype hgvs=",CHAR(34),B219,B221,";",B221,CHAR(34)," name=",CHAR(34),B31,CHAR(34),"&gt; ")</f>
        <v xml:space="preserve">  &lt;Genotype hgvs="NC_000009.12:g.70801146G&gt;A[70801146=];[70801146=]" name="C70801146T"&gt; </v>
      </c>
    </row>
    <row r="248" spans="1:3" x14ac:dyDescent="0.25">
      <c r="A248" s="85" t="s">
        <v>47</v>
      </c>
      <c r="B248" s="79" t="str">
        <f t="shared" ref="B248:B249" si="11">J21</f>
        <v>You are in the Moderate Loss of Function category. See below for more information.</v>
      </c>
      <c r="C248" s="84" t="s">
        <v>13</v>
      </c>
    </row>
    <row r="249" spans="1:3" x14ac:dyDescent="0.25">
      <c r="A249" s="85" t="s">
        <v>43</v>
      </c>
      <c r="B249" s="79">
        <f t="shared" si="11"/>
        <v>46.3</v>
      </c>
      <c r="C249" s="84" t="s">
        <v>668</v>
      </c>
    </row>
    <row r="250" spans="1:3" x14ac:dyDescent="0.25">
      <c r="A250" s="86"/>
    </row>
    <row r="251" spans="1:3" x14ac:dyDescent="0.25">
      <c r="A251" s="85"/>
      <c r="C251" s="84" t="str">
        <f>CONCATENATE("    ",B247)</f>
        <v xml:space="preserve">    Your TRPM3 gene has no variants. A normal gene is referred to as a "wild-type" gene.</v>
      </c>
    </row>
    <row r="252" spans="1:3" x14ac:dyDescent="0.25">
      <c r="A252" s="85"/>
    </row>
    <row r="253" spans="1:3" x14ac:dyDescent="0.25">
      <c r="A253" s="85"/>
      <c r="C253" s="84" t="s">
        <v>669</v>
      </c>
    </row>
    <row r="254" spans="1:3" x14ac:dyDescent="0.25">
      <c r="A254" s="85"/>
    </row>
    <row r="255" spans="1:3" x14ac:dyDescent="0.25">
      <c r="A255" s="85"/>
      <c r="C255" s="84" t="str">
        <f>CONCATENATE("    ",B248)</f>
        <v xml:space="preserve">    You are in the Moderate Loss of Function category. See below for more information.</v>
      </c>
    </row>
    <row r="256" spans="1:3" x14ac:dyDescent="0.25">
      <c r="A256" s="86"/>
    </row>
    <row r="257" spans="1:3" x14ac:dyDescent="0.25">
      <c r="A257" s="86"/>
      <c r="C257" s="84" t="s">
        <v>670</v>
      </c>
    </row>
    <row r="258" spans="1:3" x14ac:dyDescent="0.25">
      <c r="A258" s="86"/>
    </row>
    <row r="259" spans="1:3" x14ac:dyDescent="0.25">
      <c r="A259" s="86"/>
      <c r="C259" s="84" t="str">
        <f>CONCATENATE( "    &lt;piechart percentage=",B249," /&gt;")</f>
        <v xml:space="preserve">    &lt;piechart percentage=46.3 /&gt;</v>
      </c>
    </row>
    <row r="260" spans="1:3" x14ac:dyDescent="0.25">
      <c r="A260" s="86"/>
      <c r="C260" s="84" t="str">
        <f>"  &lt;/Genotype&gt;"</f>
        <v xml:space="preserve">  &lt;/Genotype&gt;</v>
      </c>
    </row>
    <row r="261" spans="1:3" x14ac:dyDescent="0.25">
      <c r="A261" s="86"/>
      <c r="C261" s="84" t="str">
        <f>C35</f>
        <v>&lt;# A70610886C #&gt;</v>
      </c>
    </row>
    <row r="262" spans="1:3" x14ac:dyDescent="0.25">
      <c r="A262" s="86" t="s">
        <v>35</v>
      </c>
      <c r="B262" s="82" t="str">
        <f>K11</f>
        <v>NC_000009.12:g.70610886T&gt;A</v>
      </c>
      <c r="C262" s="84" t="str">
        <f>CONCATENATE("  &lt;Genotype hgvs=",CHAR(34),B262,B263,";",B264,CHAR(34)," name=",CHAR(34),B37,CHAR(34),"&gt; ")</f>
        <v xml:space="preserve">  &lt;Genotype hgvs="NC_000009.12:g.70610886T&gt;A[70610886T&gt;A];[70610886=]" name="A70610886C"&gt; </v>
      </c>
    </row>
    <row r="263" spans="1:3" x14ac:dyDescent="0.25">
      <c r="A263" s="86" t="s">
        <v>36</v>
      </c>
      <c r="B263" s="82" t="str">
        <f t="shared" ref="B263:B267" si="12">K12</f>
        <v>[70610886T&gt;A]</v>
      </c>
    </row>
    <row r="264" spans="1:3" x14ac:dyDescent="0.25">
      <c r="A264" s="86" t="s">
        <v>27</v>
      </c>
      <c r="B264" s="82" t="str">
        <f t="shared" si="12"/>
        <v>[70610886=]</v>
      </c>
      <c r="C264" s="84" t="s">
        <v>668</v>
      </c>
    </row>
    <row r="265" spans="1:3" x14ac:dyDescent="0.25">
      <c r="A265" s="86" t="s">
        <v>41</v>
      </c>
      <c r="B265" s="82" t="str">
        <f t="shared" si="12"/>
        <v>People with this variant have one copy of the [A70610886C](http://journals.sagepub.com/doi/10.4137/III.S25147) variant. This substitution of a single nucleotide is known as a missense mutation.</v>
      </c>
      <c r="C265" s="84" t="s">
        <v>13</v>
      </c>
    </row>
    <row r="266" spans="1:3" x14ac:dyDescent="0.25">
      <c r="A266" s="85" t="s">
        <v>42</v>
      </c>
      <c r="B266" s="82" t="str">
        <f t="shared" si="12"/>
        <v>You are in the Moderate Loss of Function category. See below for more information.</v>
      </c>
      <c r="C266" s="84" t="str">
        <f>CONCATENATE("    ",B265)</f>
        <v xml:space="preserve">    People with this variant have one copy of the [A70610886C](http://journals.sagepub.com/doi/10.4137/III.S25147) variant. This substitution of a single nucleotide is known as a missense mutation.</v>
      </c>
    </row>
    <row r="267" spans="1:3" x14ac:dyDescent="0.25">
      <c r="A267" s="85" t="s">
        <v>43</v>
      </c>
      <c r="B267" s="82">
        <f t="shared" si="12"/>
        <v>49.6</v>
      </c>
    </row>
    <row r="268" spans="1:3" x14ac:dyDescent="0.25">
      <c r="A268" s="86"/>
      <c r="C268" s="84" t="s">
        <v>669</v>
      </c>
    </row>
    <row r="269" spans="1:3" x14ac:dyDescent="0.25">
      <c r="A269" s="85"/>
    </row>
    <row r="270" spans="1:3" x14ac:dyDescent="0.25">
      <c r="A270" s="85"/>
      <c r="C270" s="84" t="str">
        <f>CONCATENATE("    ",B266)</f>
        <v xml:space="preserve">    You are in the Moderate Loss of Function category. See below for more information.</v>
      </c>
    </row>
    <row r="271" spans="1:3" x14ac:dyDescent="0.25">
      <c r="A271" s="85"/>
    </row>
    <row r="272" spans="1:3" x14ac:dyDescent="0.25">
      <c r="A272" s="85"/>
      <c r="C272" s="84" t="s">
        <v>670</v>
      </c>
    </row>
    <row r="273" spans="1:3" x14ac:dyDescent="0.25">
      <c r="A273" s="86"/>
    </row>
    <row r="274" spans="1:3" x14ac:dyDescent="0.25">
      <c r="A274" s="86"/>
      <c r="C274" s="84" t="str">
        <f>CONCATENATE( "    &lt;piechart percentage=",B267," /&gt;")</f>
        <v xml:space="preserve">    &lt;piechart percentage=49.6 /&gt;</v>
      </c>
    </row>
    <row r="275" spans="1:3" x14ac:dyDescent="0.25">
      <c r="A275" s="86"/>
      <c r="C275" s="84" t="str">
        <f>"  &lt;/Genotype&gt;"</f>
        <v xml:space="preserve">  &lt;/Genotype&gt;</v>
      </c>
    </row>
    <row r="276" spans="1:3" x14ac:dyDescent="0.25">
      <c r="A276" s="86" t="s">
        <v>44</v>
      </c>
      <c r="B276" s="79" t="str">
        <f>K17</f>
        <v>People with this variant have two copies of the [A70610886C](http://journals.sagepub.com/doi/10.4137/III.S25147) variant. This substitution of a single nucleotide is known as a missense mutation.</v>
      </c>
      <c r="C276" s="84" t="str">
        <f>CONCATENATE("  &lt;Genotype hgvs=",CHAR(34),B262,B263,";",B263,CHAR(34)," name=",CHAR(34),B37,CHAR(34),"&gt; ")</f>
        <v xml:space="preserve">  &lt;Genotype hgvs="NC_000009.12:g.70610886T&gt;A[70610886T&gt;A];[70610886T&gt;A]" name="A70610886C"&gt; </v>
      </c>
    </row>
    <row r="277" spans="1:3" x14ac:dyDescent="0.25">
      <c r="A277" s="85" t="s">
        <v>45</v>
      </c>
      <c r="B277" s="79" t="str">
        <f t="shared" ref="B277:B278" si="13">K18</f>
        <v>You are in the Moderate Loss of Function category. See below for more information.</v>
      </c>
      <c r="C277" s="84" t="s">
        <v>13</v>
      </c>
    </row>
    <row r="278" spans="1:3" x14ac:dyDescent="0.25">
      <c r="A278" s="85" t="s">
        <v>43</v>
      </c>
      <c r="B278" s="79">
        <f t="shared" si="13"/>
        <v>45.4</v>
      </c>
      <c r="C278" s="84" t="s">
        <v>668</v>
      </c>
    </row>
    <row r="279" spans="1:3" x14ac:dyDescent="0.25">
      <c r="A279" s="85"/>
    </row>
    <row r="280" spans="1:3" x14ac:dyDescent="0.25">
      <c r="A280" s="86"/>
      <c r="C280" s="84" t="str">
        <f>CONCATENATE("    ",B276)</f>
        <v xml:space="preserve">    People with this variant have two copies of the [A70610886C](http://journals.sagepub.com/doi/10.4137/III.S25147) variant. This substitution of a single nucleotide is known as a missense mutation.</v>
      </c>
    </row>
    <row r="281" spans="1:3" x14ac:dyDescent="0.25">
      <c r="A281" s="85"/>
    </row>
    <row r="282" spans="1:3" x14ac:dyDescent="0.25">
      <c r="A282" s="85"/>
      <c r="C282" s="84" t="s">
        <v>669</v>
      </c>
    </row>
    <row r="283" spans="1:3" x14ac:dyDescent="0.25">
      <c r="A283" s="85"/>
    </row>
    <row r="284" spans="1:3" x14ac:dyDescent="0.25">
      <c r="A284" s="85"/>
      <c r="C284" s="84" t="str">
        <f>CONCATENATE("    ",B277)</f>
        <v xml:space="preserve">    You are in the Moderate Loss of Function category. See below for more information.</v>
      </c>
    </row>
    <row r="285" spans="1:3" x14ac:dyDescent="0.25">
      <c r="A285" s="85"/>
    </row>
    <row r="286" spans="1:3" x14ac:dyDescent="0.25">
      <c r="A286" s="86"/>
      <c r="C286" s="84" t="s">
        <v>670</v>
      </c>
    </row>
    <row r="287" spans="1:3" x14ac:dyDescent="0.25">
      <c r="A287" s="86"/>
    </row>
    <row r="288" spans="1:3" x14ac:dyDescent="0.25">
      <c r="A288" s="86"/>
      <c r="C288" s="84" t="str">
        <f>CONCATENATE( "    &lt;piechart percentage=",B278," /&gt;")</f>
        <v xml:space="preserve">    &lt;piechart percentage=45.4 /&gt;</v>
      </c>
    </row>
    <row r="289" spans="1:3" x14ac:dyDescent="0.25">
      <c r="A289" s="86"/>
      <c r="C289" s="84" t="str">
        <f>"  &lt;/Genotype&gt;"</f>
        <v xml:space="preserve">  &lt;/Genotype&gt;</v>
      </c>
    </row>
    <row r="290" spans="1:3" x14ac:dyDescent="0.25">
      <c r="A290" s="86" t="s">
        <v>46</v>
      </c>
      <c r="B290" s="79" t="str">
        <f>K20</f>
        <v>Your TRPM3 gene has no variants. A normal gene is referred to as a "wild-type" gene.</v>
      </c>
      <c r="C290" s="84" t="str">
        <f>CONCATENATE("  &lt;Genotype hgvs=",CHAR(34),B262,B264,";",B264,CHAR(34)," name=",CHAR(34),B37,CHAR(34),"&gt; ")</f>
        <v xml:space="preserve">  &lt;Genotype hgvs="NC_000009.12:g.70610886T&gt;A[70610886=];[70610886=]" name="A70610886C"&gt; </v>
      </c>
    </row>
    <row r="291" spans="1:3" x14ac:dyDescent="0.25">
      <c r="A291" s="85" t="s">
        <v>47</v>
      </c>
      <c r="B291" s="79" t="str">
        <f t="shared" ref="B291:B292" si="14">K21</f>
        <v>This variant is not associated with increased risk.</v>
      </c>
      <c r="C291" s="84" t="s">
        <v>13</v>
      </c>
    </row>
    <row r="292" spans="1:3" x14ac:dyDescent="0.25">
      <c r="A292" s="85" t="s">
        <v>43</v>
      </c>
      <c r="B292" s="79">
        <f t="shared" si="14"/>
        <v>5</v>
      </c>
      <c r="C292" s="84" t="s">
        <v>668</v>
      </c>
    </row>
    <row r="293" spans="1:3" x14ac:dyDescent="0.25">
      <c r="A293" s="86"/>
    </row>
    <row r="294" spans="1:3" x14ac:dyDescent="0.25">
      <c r="A294" s="85"/>
      <c r="C294" s="84" t="str">
        <f>CONCATENATE("    ",B290)</f>
        <v xml:space="preserve">    Your TRPM3 gene has no variants. A normal gene is referred to as a "wild-type" gene.</v>
      </c>
    </row>
    <row r="295" spans="1:3" x14ac:dyDescent="0.25">
      <c r="A295" s="85"/>
    </row>
    <row r="296" spans="1:3" x14ac:dyDescent="0.25">
      <c r="A296" s="85"/>
      <c r="C296" s="84" t="s">
        <v>669</v>
      </c>
    </row>
    <row r="297" spans="1:3" x14ac:dyDescent="0.25">
      <c r="A297" s="85"/>
    </row>
    <row r="298" spans="1:3" x14ac:dyDescent="0.25">
      <c r="A298" s="85"/>
      <c r="C298" s="84" t="str">
        <f>CONCATENATE("    ",B291)</f>
        <v xml:space="preserve">    This variant is not associated with increased risk.</v>
      </c>
    </row>
    <row r="299" spans="1:3" x14ac:dyDescent="0.25">
      <c r="A299" s="86"/>
    </row>
    <row r="300" spans="1:3" x14ac:dyDescent="0.25">
      <c r="A300" s="86"/>
      <c r="C300" s="84" t="s">
        <v>670</v>
      </c>
    </row>
    <row r="301" spans="1:3" x14ac:dyDescent="0.25">
      <c r="A301" s="86"/>
    </row>
    <row r="302" spans="1:3" x14ac:dyDescent="0.25">
      <c r="A302" s="86"/>
      <c r="C302" s="84" t="str">
        <f>CONCATENATE( "    &lt;piechart percentage=",B292," /&gt;")</f>
        <v xml:space="preserve">    &lt;piechart percentage=5 /&gt;</v>
      </c>
    </row>
    <row r="303" spans="1:3" x14ac:dyDescent="0.25">
      <c r="A303" s="86"/>
      <c r="C303" s="84" t="str">
        <f>"  &lt;/Genotype&gt;"</f>
        <v xml:space="preserve">  &lt;/Genotype&gt;</v>
      </c>
    </row>
    <row r="304" spans="1:3" x14ac:dyDescent="0.25">
      <c r="A304" s="86"/>
      <c r="C304" s="84" t="str">
        <f>C41</f>
        <v>&lt;# G70589515A #&gt;</v>
      </c>
    </row>
    <row r="305" spans="1:3" x14ac:dyDescent="0.25">
      <c r="A305" s="86" t="s">
        <v>35</v>
      </c>
      <c r="B305" s="82" t="str">
        <f>L11</f>
        <v>NC_000009.12:g.70589515A&gt;G</v>
      </c>
      <c r="C305" s="84" t="str">
        <f>CONCATENATE("  &lt;Genotype hgvs=",CHAR(34),B305,B306,";",B307,CHAR(34)," name=",CHAR(34),B43,CHAR(34),"&gt; ")</f>
        <v xml:space="preserve">  &lt;Genotype hgvs="NC_000009.12:g.70589515A&gt;G[70589515A&gt;G];[70589515=]" name="G70589515A"&gt; </v>
      </c>
    </row>
    <row r="306" spans="1:3" x14ac:dyDescent="0.25">
      <c r="A306" s="86" t="s">
        <v>36</v>
      </c>
      <c r="B306" s="82" t="str">
        <f t="shared" ref="B306:B310" si="15">L12</f>
        <v>[70589515A&gt;G]</v>
      </c>
    </row>
    <row r="307" spans="1:3" x14ac:dyDescent="0.25">
      <c r="A307" s="86" t="s">
        <v>27</v>
      </c>
      <c r="B307" s="82" t="str">
        <f t="shared" si="15"/>
        <v>[70589515=]</v>
      </c>
      <c r="C307" s="84" t="s">
        <v>668</v>
      </c>
    </row>
    <row r="308" spans="1:3" x14ac:dyDescent="0.25">
      <c r="A308" s="86" t="s">
        <v>41</v>
      </c>
      <c r="B308" s="82" t="str">
        <f t="shared" si="15"/>
        <v>People with this variant have one copy of the [G70589515A](http://journals.sagepub.com/doi/10.4137/III.S25147) variant. This substitution of a single nucleotide is known as a missense mutation.</v>
      </c>
      <c r="C308" s="84" t="s">
        <v>13</v>
      </c>
    </row>
    <row r="309" spans="1:3" x14ac:dyDescent="0.25">
      <c r="A309" s="85" t="s">
        <v>42</v>
      </c>
      <c r="B309" s="82" t="str">
        <f t="shared" si="15"/>
        <v>You are in the Moderate Loss of Function category. See below for more information.</v>
      </c>
      <c r="C309" s="84" t="str">
        <f>CONCATENATE("    ",B308)</f>
        <v xml:space="preserve">    People with this variant have one copy of the [G70589515A](http://journals.sagepub.com/doi/10.4137/III.S25147) variant. This substitution of a single nucleotide is known as a missense mutation.</v>
      </c>
    </row>
    <row r="310" spans="1:3" x14ac:dyDescent="0.25">
      <c r="A310" s="85" t="s">
        <v>43</v>
      </c>
      <c r="B310" s="82">
        <f t="shared" si="15"/>
        <v>47.6</v>
      </c>
    </row>
    <row r="311" spans="1:3" x14ac:dyDescent="0.25">
      <c r="A311" s="86"/>
      <c r="C311" s="84" t="s">
        <v>669</v>
      </c>
    </row>
    <row r="312" spans="1:3" x14ac:dyDescent="0.25">
      <c r="A312" s="85"/>
    </row>
    <row r="313" spans="1:3" x14ac:dyDescent="0.25">
      <c r="A313" s="85"/>
      <c r="C313" s="84" t="str">
        <f>CONCATENATE("    ",B309)</f>
        <v xml:space="preserve">    You are in the Moderate Loss of Function category. See below for more information.</v>
      </c>
    </row>
    <row r="314" spans="1:3" x14ac:dyDescent="0.25">
      <c r="A314" s="85"/>
    </row>
    <row r="315" spans="1:3" x14ac:dyDescent="0.25">
      <c r="A315" s="85"/>
      <c r="C315" s="84" t="s">
        <v>670</v>
      </c>
    </row>
    <row r="316" spans="1:3" x14ac:dyDescent="0.25">
      <c r="A316" s="86"/>
    </row>
    <row r="317" spans="1:3" x14ac:dyDescent="0.25">
      <c r="A317" s="86"/>
      <c r="C317" s="84" t="str">
        <f>CONCATENATE( "    &lt;piechart percentage=",B310," /&gt;")</f>
        <v xml:space="preserve">    &lt;piechart percentage=47.6 /&gt;</v>
      </c>
    </row>
    <row r="318" spans="1:3" x14ac:dyDescent="0.25">
      <c r="A318" s="86"/>
      <c r="C318" s="84" t="str">
        <f>"  &lt;/Genotype&gt;"</f>
        <v xml:space="preserve">  &lt;/Genotype&gt;</v>
      </c>
    </row>
    <row r="319" spans="1:3" x14ac:dyDescent="0.25">
      <c r="A319" s="86" t="s">
        <v>44</v>
      </c>
      <c r="B319" s="79" t="str">
        <f>L17</f>
        <v>People with this variant have two copies of the [G70589515A](http://journals.sagepub.com/doi/10.4137/III.S25147) variant. This substitution of a single nucleotide is known as a missense mutation.</v>
      </c>
      <c r="C319" s="84" t="str">
        <f>CONCATENATE("  &lt;Genotype hgvs=",CHAR(34),B305,B306,";",B306,CHAR(34)," name=",CHAR(34),B43,CHAR(34),"&gt; ")</f>
        <v xml:space="preserve">  &lt;Genotype hgvs="NC_000009.12:g.70589515A&gt;G[70589515A&gt;G];[70589515A&gt;G]" name="G70589515A"&gt; </v>
      </c>
    </row>
    <row r="320" spans="1:3" x14ac:dyDescent="0.25">
      <c r="A320" s="85" t="s">
        <v>45</v>
      </c>
      <c r="B320" s="79" t="str">
        <f t="shared" ref="B320:B321" si="16">L18</f>
        <v>This variant is not associated with increased risk.</v>
      </c>
      <c r="C320" s="84" t="s">
        <v>13</v>
      </c>
    </row>
    <row r="321" spans="1:3" x14ac:dyDescent="0.25">
      <c r="A321" s="85" t="s">
        <v>43</v>
      </c>
      <c r="B321" s="79">
        <f t="shared" si="16"/>
        <v>27.2</v>
      </c>
      <c r="C321" s="84" t="s">
        <v>668</v>
      </c>
    </row>
    <row r="322" spans="1:3" x14ac:dyDescent="0.25">
      <c r="A322" s="85"/>
    </row>
    <row r="323" spans="1:3" x14ac:dyDescent="0.25">
      <c r="A323" s="86"/>
      <c r="C323" s="84" t="str">
        <f>CONCATENATE("    ",B319)</f>
        <v xml:space="preserve">    People with this variant have two copies of the [G70589515A](http://journals.sagepub.com/doi/10.4137/III.S25147) variant. This substitution of a single nucleotide is known as a missense mutation.</v>
      </c>
    </row>
    <row r="324" spans="1:3" x14ac:dyDescent="0.25">
      <c r="A324" s="85"/>
    </row>
    <row r="325" spans="1:3" x14ac:dyDescent="0.25">
      <c r="A325" s="85"/>
      <c r="C325" s="84" t="s">
        <v>669</v>
      </c>
    </row>
    <row r="326" spans="1:3" x14ac:dyDescent="0.25">
      <c r="A326" s="85"/>
    </row>
    <row r="327" spans="1:3" x14ac:dyDescent="0.25">
      <c r="A327" s="85"/>
      <c r="C327" s="84" t="str">
        <f>CONCATENATE("    ",B320)</f>
        <v xml:space="preserve">    This variant is not associated with increased risk.</v>
      </c>
    </row>
    <row r="328" spans="1:3" x14ac:dyDescent="0.25">
      <c r="A328" s="85"/>
    </row>
    <row r="329" spans="1:3" x14ac:dyDescent="0.25">
      <c r="A329" s="86"/>
      <c r="C329" s="84" t="s">
        <v>670</v>
      </c>
    </row>
    <row r="330" spans="1:3" x14ac:dyDescent="0.25">
      <c r="A330" s="86"/>
    </row>
    <row r="331" spans="1:3" x14ac:dyDescent="0.25">
      <c r="A331" s="86"/>
      <c r="C331" s="84" t="str">
        <f>CONCATENATE( "    &lt;piechart percentage=",B321," /&gt;")</f>
        <v xml:space="preserve">    &lt;piechart percentage=27.2 /&gt;</v>
      </c>
    </row>
    <row r="332" spans="1:3" x14ac:dyDescent="0.25">
      <c r="A332" s="86"/>
      <c r="C332" s="84" t="str">
        <f>"  &lt;/Genotype&gt;"</f>
        <v xml:space="preserve">  &lt;/Genotype&gt;</v>
      </c>
    </row>
    <row r="333" spans="1:3" x14ac:dyDescent="0.25">
      <c r="A333" s="86" t="s">
        <v>46</v>
      </c>
      <c r="B333" s="79" t="str">
        <f>L20</f>
        <v>Your TRPM3 gene has no variants. A normal gene is referred to as a "wild-type" gene.</v>
      </c>
      <c r="C333" s="84" t="str">
        <f>CONCATENATE("  &lt;Genotype hgvs=",CHAR(34),B305,B307,";",B307,CHAR(34)," name=",CHAR(34),B43,CHAR(34),"&gt; ")</f>
        <v xml:space="preserve">  &lt;Genotype hgvs="NC_000009.12:g.70589515A&gt;G[70589515=];[70589515=]" name="G70589515A"&gt; </v>
      </c>
    </row>
    <row r="334" spans="1:3" x14ac:dyDescent="0.25">
      <c r="A334" s="85" t="s">
        <v>47</v>
      </c>
      <c r="B334" s="79" t="str">
        <f t="shared" ref="B334:B335" si="17">L21</f>
        <v>You are in the Moderate Loss of Function category. See below for more information.</v>
      </c>
      <c r="C334" s="84" t="s">
        <v>13</v>
      </c>
    </row>
    <row r="335" spans="1:3" x14ac:dyDescent="0.25">
      <c r="A335" s="85" t="s">
        <v>43</v>
      </c>
      <c r="B335" s="79">
        <f t="shared" si="17"/>
        <v>25.2</v>
      </c>
      <c r="C335" s="84" t="s">
        <v>668</v>
      </c>
    </row>
    <row r="336" spans="1:3" x14ac:dyDescent="0.25">
      <c r="A336" s="86"/>
    </row>
    <row r="337" spans="1:3" x14ac:dyDescent="0.25">
      <c r="A337" s="85"/>
      <c r="C337" s="84" t="str">
        <f>CONCATENATE("    ",B333)</f>
        <v xml:space="preserve">    Your TRPM3 gene has no variants. A normal gene is referred to as a "wild-type" gene.</v>
      </c>
    </row>
    <row r="338" spans="1:3" x14ac:dyDescent="0.25">
      <c r="A338" s="85"/>
    </row>
    <row r="339" spans="1:3" x14ac:dyDescent="0.25">
      <c r="A339" s="85"/>
      <c r="C339" s="84" t="s">
        <v>669</v>
      </c>
    </row>
    <row r="340" spans="1:3" x14ac:dyDescent="0.25">
      <c r="A340" s="85"/>
    </row>
    <row r="341" spans="1:3" x14ac:dyDescent="0.25">
      <c r="A341" s="85"/>
      <c r="C341" s="84" t="str">
        <f>CONCATENATE("    ",B334)</f>
        <v xml:space="preserve">    You are in the Moderate Loss of Function category. See below for more information.</v>
      </c>
    </row>
    <row r="342" spans="1:3" x14ac:dyDescent="0.25">
      <c r="A342" s="86"/>
    </row>
    <row r="343" spans="1:3" x14ac:dyDescent="0.25">
      <c r="A343" s="86"/>
      <c r="C343" s="84" t="s">
        <v>670</v>
      </c>
    </row>
    <row r="344" spans="1:3" x14ac:dyDescent="0.25">
      <c r="A344" s="86"/>
    </row>
    <row r="345" spans="1:3" x14ac:dyDescent="0.25">
      <c r="A345" s="86"/>
      <c r="C345" s="84" t="str">
        <f>CONCATENATE( "    &lt;piechart percentage=",B335," /&gt;")</f>
        <v xml:space="preserve">    &lt;piechart percentage=25.2 /&gt;</v>
      </c>
    </row>
    <row r="346" spans="1:3" x14ac:dyDescent="0.25">
      <c r="A346" s="86"/>
      <c r="C346" s="84" t="str">
        <f>"  &lt;/Genotype&gt;"</f>
        <v xml:space="preserve">  &lt;/Genotype&gt;</v>
      </c>
    </row>
    <row r="347" spans="1:3" x14ac:dyDescent="0.25">
      <c r="A347" s="86"/>
      <c r="C347" s="84" t="str">
        <f>C47</f>
        <v>&lt;# C71302037T #&gt;</v>
      </c>
    </row>
    <row r="348" spans="1:3" x14ac:dyDescent="0.25">
      <c r="A348" s="86" t="s">
        <v>35</v>
      </c>
      <c r="B348" s="82" t="str">
        <f>M11</f>
        <v>NC_000009.12:g.71302037T&gt;C</v>
      </c>
      <c r="C348" s="84" t="str">
        <f>CONCATENATE("  &lt;Genotype hgvs=",CHAR(34),B348,B349,";",B350,CHAR(34)," name=",CHAR(34),B49,CHAR(34),"&gt; ")</f>
        <v xml:space="preserve">  &lt;Genotype hgvs="NC_000009.12:g.71302037T&gt;C[71302037T&gt;C];[71302037=]" name="C71302037T"&gt; </v>
      </c>
    </row>
    <row r="349" spans="1:3" x14ac:dyDescent="0.25">
      <c r="A349" s="86" t="s">
        <v>36</v>
      </c>
      <c r="B349" s="82" t="str">
        <f t="shared" ref="B349:B353" si="18">M12</f>
        <v>[71302037T&gt;C]</v>
      </c>
    </row>
    <row r="350" spans="1:3" x14ac:dyDescent="0.25">
      <c r="A350" s="86" t="s">
        <v>27</v>
      </c>
      <c r="B350" s="82" t="str">
        <f t="shared" si="18"/>
        <v>[71302037=]</v>
      </c>
      <c r="C350" s="84" t="s">
        <v>668</v>
      </c>
    </row>
    <row r="351" spans="1:3" x14ac:dyDescent="0.25">
      <c r="A351" s="86" t="s">
        <v>41</v>
      </c>
      <c r="B351" s="82" t="str">
        <f t="shared" si="18"/>
        <v>People with this variant have one copy of the [C71302037T](http://journals.sagepub.com/doi/10.4137/III.S25147) variant. This substitution of a single nucleotide is known as a missense mutation.</v>
      </c>
      <c r="C351" s="84" t="s">
        <v>13</v>
      </c>
    </row>
    <row r="352" spans="1:3" x14ac:dyDescent="0.25">
      <c r="A352" s="85" t="s">
        <v>42</v>
      </c>
      <c r="B352" s="82" t="str">
        <f t="shared" si="18"/>
        <v>You are in the Moderate Loss of Function category. See below for more information.</v>
      </c>
      <c r="C352" s="84" t="str">
        <f>CONCATENATE("    ",B351)</f>
        <v xml:space="preserve">    People with this variant have one copy of the [C71302037T](http://journals.sagepub.com/doi/10.4137/III.S25147) variant. This substitution of a single nucleotide is known as a missense mutation.</v>
      </c>
    </row>
    <row r="353" spans="1:3" x14ac:dyDescent="0.25">
      <c r="A353" s="85" t="s">
        <v>43</v>
      </c>
      <c r="B353" s="82">
        <f t="shared" si="18"/>
        <v>31.9</v>
      </c>
    </row>
    <row r="354" spans="1:3" x14ac:dyDescent="0.25">
      <c r="A354" s="86"/>
      <c r="C354" s="84" t="s">
        <v>669</v>
      </c>
    </row>
    <row r="355" spans="1:3" x14ac:dyDescent="0.25">
      <c r="A355" s="85"/>
    </row>
    <row r="356" spans="1:3" x14ac:dyDescent="0.25">
      <c r="A356" s="85"/>
      <c r="C356" s="84" t="str">
        <f>CONCATENATE("    ",B352)</f>
        <v xml:space="preserve">    You are in the Moderate Loss of Function category. See below for more information.</v>
      </c>
    </row>
    <row r="357" spans="1:3" x14ac:dyDescent="0.25">
      <c r="A357" s="85"/>
    </row>
    <row r="358" spans="1:3" x14ac:dyDescent="0.25">
      <c r="A358" s="85"/>
      <c r="C358" s="84" t="s">
        <v>670</v>
      </c>
    </row>
    <row r="359" spans="1:3" x14ac:dyDescent="0.25">
      <c r="A359" s="86"/>
    </row>
    <row r="360" spans="1:3" x14ac:dyDescent="0.25">
      <c r="A360" s="86"/>
      <c r="C360" s="84" t="str">
        <f>CONCATENATE( "    &lt;piechart percentage=",B353," /&gt;")</f>
        <v xml:space="preserve">    &lt;piechart percentage=31.9 /&gt;</v>
      </c>
    </row>
    <row r="361" spans="1:3" x14ac:dyDescent="0.25">
      <c r="A361" s="86"/>
      <c r="C361" s="84" t="str">
        <f>"  &lt;/Genotype&gt;"</f>
        <v xml:space="preserve">  &lt;/Genotype&gt;</v>
      </c>
    </row>
    <row r="362" spans="1:3" x14ac:dyDescent="0.25">
      <c r="A362" s="86" t="s">
        <v>44</v>
      </c>
      <c r="B362" s="79" t="str">
        <f>M17</f>
        <v>People with this variant have two copies of the [C71302037T](http://journals.sagepub.com/doi/10.4137/III.S25147) variant. This substitution of a single nucleotide is known as a missense mutation.</v>
      </c>
      <c r="C362" s="84" t="str">
        <f>CONCATENATE("  &lt;Genotype hgvs=",CHAR(34),B348,B349,";",B349,CHAR(34)," name=",CHAR(34),B49,CHAR(34),"&gt; ")</f>
        <v xml:space="preserve">  &lt;Genotype hgvs="NC_000009.12:g.71302037T&gt;C[71302037T&gt;C];[71302037T&gt;C]" name="C71302037T"&gt; </v>
      </c>
    </row>
    <row r="363" spans="1:3" x14ac:dyDescent="0.25">
      <c r="A363" s="85" t="s">
        <v>45</v>
      </c>
      <c r="B363" s="79" t="str">
        <f t="shared" ref="B363:B364" si="19">M18</f>
        <v>This variant is not associated with increased risk.</v>
      </c>
      <c r="C363" s="84" t="s">
        <v>13</v>
      </c>
    </row>
    <row r="364" spans="1:3" x14ac:dyDescent="0.25">
      <c r="A364" s="85" t="s">
        <v>43</v>
      </c>
      <c r="B364" s="79">
        <f t="shared" si="19"/>
        <v>12</v>
      </c>
      <c r="C364" s="84" t="s">
        <v>668</v>
      </c>
    </row>
    <row r="365" spans="1:3" x14ac:dyDescent="0.25">
      <c r="A365" s="85"/>
    </row>
    <row r="366" spans="1:3" x14ac:dyDescent="0.25">
      <c r="A366" s="86"/>
      <c r="C366" s="84" t="str">
        <f>CONCATENATE("    ",B362)</f>
        <v xml:space="preserve">    People with this variant have two copies of the [C71302037T](http://journals.sagepub.com/doi/10.4137/III.S25147) variant. This substitution of a single nucleotide is known as a missense mutation.</v>
      </c>
    </row>
    <row r="367" spans="1:3" x14ac:dyDescent="0.25">
      <c r="A367" s="85"/>
    </row>
    <row r="368" spans="1:3" x14ac:dyDescent="0.25">
      <c r="A368" s="85"/>
      <c r="C368" s="84" t="s">
        <v>669</v>
      </c>
    </row>
    <row r="369" spans="1:3" x14ac:dyDescent="0.25">
      <c r="A369" s="85"/>
    </row>
    <row r="370" spans="1:3" x14ac:dyDescent="0.25">
      <c r="A370" s="85"/>
      <c r="C370" s="84" t="str">
        <f>CONCATENATE("    ",B363)</f>
        <v xml:space="preserve">    This variant is not associated with increased risk.</v>
      </c>
    </row>
    <row r="371" spans="1:3" x14ac:dyDescent="0.25">
      <c r="A371" s="85"/>
    </row>
    <row r="372" spans="1:3" x14ac:dyDescent="0.25">
      <c r="A372" s="86"/>
      <c r="C372" s="84" t="s">
        <v>670</v>
      </c>
    </row>
    <row r="373" spans="1:3" x14ac:dyDescent="0.25">
      <c r="A373" s="86"/>
    </row>
    <row r="374" spans="1:3" x14ac:dyDescent="0.25">
      <c r="A374" s="86"/>
      <c r="C374" s="84" t="str">
        <f>CONCATENATE( "    &lt;piechart percentage=",B364," /&gt;")</f>
        <v xml:space="preserve">    &lt;piechart percentage=12 /&gt;</v>
      </c>
    </row>
    <row r="375" spans="1:3" x14ac:dyDescent="0.25">
      <c r="A375" s="86"/>
      <c r="C375" s="84" t="str">
        <f>"  &lt;/Genotype&gt;"</f>
        <v xml:space="preserve">  &lt;/Genotype&gt;</v>
      </c>
    </row>
    <row r="376" spans="1:3" x14ac:dyDescent="0.25">
      <c r="A376" s="86" t="s">
        <v>46</v>
      </c>
      <c r="B376" s="79" t="str">
        <f>M20</f>
        <v>Your TRPM3 gene has no variants. A normal gene is referred to as a "wild-type" gene.</v>
      </c>
      <c r="C376" s="84" t="str">
        <f>CONCATENATE("  &lt;Genotype hgvs=",CHAR(34),B348,B350,";",B350,CHAR(34)," name=",CHAR(34),B49,CHAR(34),"&gt; ")</f>
        <v xml:space="preserve">  &lt;Genotype hgvs="NC_000009.12:g.71302037T&gt;C[71302037=];[71302037=]" name="C71302037T"&gt; </v>
      </c>
    </row>
    <row r="377" spans="1:3" x14ac:dyDescent="0.25">
      <c r="A377" s="85" t="s">
        <v>47</v>
      </c>
      <c r="B377" s="79" t="str">
        <f t="shared" ref="B377:B378" si="20">M21</f>
        <v>You are in the Moderate Loss of Function category. See below for more information.</v>
      </c>
      <c r="C377" s="84" t="s">
        <v>13</v>
      </c>
    </row>
    <row r="378" spans="1:3" x14ac:dyDescent="0.25">
      <c r="A378" s="85" t="s">
        <v>43</v>
      </c>
      <c r="B378" s="79">
        <f t="shared" si="20"/>
        <v>56.1</v>
      </c>
      <c r="C378" s="84" t="s">
        <v>668</v>
      </c>
    </row>
    <row r="379" spans="1:3" x14ac:dyDescent="0.25">
      <c r="A379" s="86"/>
    </row>
    <row r="380" spans="1:3" x14ac:dyDescent="0.25">
      <c r="A380" s="85"/>
      <c r="C380" s="84" t="str">
        <f>CONCATENATE("    ",B376)</f>
        <v xml:space="preserve">    Your TRPM3 gene has no variants. A normal gene is referred to as a "wild-type" gene.</v>
      </c>
    </row>
    <row r="381" spans="1:3" x14ac:dyDescent="0.25">
      <c r="A381" s="85"/>
    </row>
    <row r="382" spans="1:3" x14ac:dyDescent="0.25">
      <c r="A382" s="85"/>
      <c r="C382" s="84" t="s">
        <v>669</v>
      </c>
    </row>
    <row r="383" spans="1:3" x14ac:dyDescent="0.25">
      <c r="A383" s="85"/>
    </row>
    <row r="384" spans="1:3" x14ac:dyDescent="0.25">
      <c r="A384" s="85"/>
      <c r="C384" s="84" t="str">
        <f>CONCATENATE("    ",B377)</f>
        <v xml:space="preserve">    You are in the Moderate Loss of Function category. See below for more information.</v>
      </c>
    </row>
    <row r="385" spans="1:3" x14ac:dyDescent="0.25">
      <c r="A385" s="86"/>
    </row>
    <row r="386" spans="1:3" x14ac:dyDescent="0.25">
      <c r="A386" s="86"/>
      <c r="C386" s="84" t="s">
        <v>670</v>
      </c>
    </row>
    <row r="387" spans="1:3" x14ac:dyDescent="0.25">
      <c r="A387" s="86"/>
    </row>
    <row r="388" spans="1:3" x14ac:dyDescent="0.25">
      <c r="A388" s="86"/>
      <c r="C388" s="84" t="str">
        <f>CONCATENATE( "    &lt;piechart percentage=",B378," /&gt;")</f>
        <v xml:space="preserve">    &lt;piechart percentage=56.1 /&gt;</v>
      </c>
    </row>
    <row r="389" spans="1:3" x14ac:dyDescent="0.25">
      <c r="A389" s="86"/>
      <c r="C389" s="84" t="str">
        <f>"  &lt;/Genotype&gt;"</f>
        <v xml:space="preserve">  &lt;/Genotype&gt;</v>
      </c>
    </row>
    <row r="390" spans="1:3" x14ac:dyDescent="0.25">
      <c r="A390" s="86"/>
      <c r="C390" s="84" t="str">
        <f>C53</f>
        <v>&lt;# C70691635A #&gt;</v>
      </c>
    </row>
    <row r="391" spans="1:3" x14ac:dyDescent="0.25">
      <c r="A391" s="86" t="s">
        <v>35</v>
      </c>
      <c r="B391" s="82" t="str">
        <f>N11</f>
        <v>NC_000009.12:g.70691635C&gt;A</v>
      </c>
      <c r="C391" s="84" t="str">
        <f>CONCATENATE("  &lt;Genotype hgvs=",CHAR(34),B391,B392,";",B393,CHAR(34)," name=",CHAR(34),B55,CHAR(34),"&gt; ")</f>
        <v xml:space="preserve">  &lt;Genotype hgvs="NC_000009.12:g.70691635C&gt;A[70691635C&gt;A];[70691635=]" name="C70691635A"&gt; </v>
      </c>
    </row>
    <row r="392" spans="1:3" x14ac:dyDescent="0.25">
      <c r="A392" s="86" t="s">
        <v>36</v>
      </c>
      <c r="B392" s="82" t="str">
        <f t="shared" ref="B392:B396" si="21">N12</f>
        <v>[70691635C&gt;A]</v>
      </c>
    </row>
    <row r="393" spans="1:3" x14ac:dyDescent="0.25">
      <c r="A393" s="86" t="s">
        <v>27</v>
      </c>
      <c r="B393" s="82" t="str">
        <f t="shared" si="21"/>
        <v>[70691635=]</v>
      </c>
      <c r="C393" s="84" t="s">
        <v>668</v>
      </c>
    </row>
    <row r="394" spans="1:3" x14ac:dyDescent="0.25">
      <c r="A394" s="86" t="s">
        <v>41</v>
      </c>
      <c r="B394" s="82" t="str">
        <f t="shared" si="21"/>
        <v>People with this variant have one copy of the [C70691635A](http://journals.sagepub.com/doi/10.4137/III.S25147) variant. This substitution of a single nucleotide is known as a missense mutation.</v>
      </c>
      <c r="C394" s="84" t="s">
        <v>13</v>
      </c>
    </row>
    <row r="395" spans="1:3" x14ac:dyDescent="0.25">
      <c r="A395" s="85" t="s">
        <v>42</v>
      </c>
      <c r="B395" s="82" t="str">
        <f t="shared" si="21"/>
        <v>You are in the Moderate Loss of Function category. See below for more information.</v>
      </c>
      <c r="C395" s="84" t="str">
        <f>CONCATENATE("    ",B394)</f>
        <v xml:space="preserve">    People with this variant have one copy of the [C70691635A](http://journals.sagepub.com/doi/10.4137/III.S25147) variant. This substitution of a single nucleotide is known as a missense mutation.</v>
      </c>
    </row>
    <row r="396" spans="1:3" x14ac:dyDescent="0.25">
      <c r="A396" s="85" t="s">
        <v>43</v>
      </c>
      <c r="B396" s="82">
        <f t="shared" si="21"/>
        <v>48.3</v>
      </c>
    </row>
    <row r="397" spans="1:3" x14ac:dyDescent="0.25">
      <c r="A397" s="86"/>
      <c r="C397" s="84" t="s">
        <v>669</v>
      </c>
    </row>
    <row r="398" spans="1:3" x14ac:dyDescent="0.25">
      <c r="A398" s="85"/>
    </row>
    <row r="399" spans="1:3" x14ac:dyDescent="0.25">
      <c r="A399" s="85"/>
      <c r="C399" s="84" t="str">
        <f>CONCATENATE("    ",B395)</f>
        <v xml:space="preserve">    You are in the Moderate Loss of Function category. See below for more information.</v>
      </c>
    </row>
    <row r="400" spans="1:3" x14ac:dyDescent="0.25">
      <c r="A400" s="85"/>
    </row>
    <row r="401" spans="1:3" x14ac:dyDescent="0.25">
      <c r="A401" s="85"/>
      <c r="C401" s="84" t="s">
        <v>670</v>
      </c>
    </row>
    <row r="402" spans="1:3" x14ac:dyDescent="0.25">
      <c r="A402" s="86"/>
    </row>
    <row r="403" spans="1:3" x14ac:dyDescent="0.25">
      <c r="A403" s="86"/>
      <c r="C403" s="84" t="str">
        <f>CONCATENATE( "    &lt;piechart percentage=",B396," /&gt;")</f>
        <v xml:space="preserve">    &lt;piechart percentage=48.3 /&gt;</v>
      </c>
    </row>
    <row r="404" spans="1:3" x14ac:dyDescent="0.25">
      <c r="A404" s="86"/>
      <c r="C404" s="84" t="str">
        <f>"  &lt;/Genotype&gt;"</f>
        <v xml:space="preserve">  &lt;/Genotype&gt;</v>
      </c>
    </row>
    <row r="405" spans="1:3" x14ac:dyDescent="0.25">
      <c r="A405" s="86" t="s">
        <v>44</v>
      </c>
      <c r="B405" s="79" t="str">
        <f>N17</f>
        <v>People with this variant have two copies of the [C70691635A](http://journals.sagepub.com/doi/10.4137/III.S25147) variant. This substitution of a single nucleotide is known as a missense mutation.</v>
      </c>
      <c r="C405" s="84" t="str">
        <f>CONCATENATE("  &lt;Genotype hgvs=",CHAR(34),B391,B392,";",B392,CHAR(34)," name=",CHAR(34),B55,CHAR(34),"&gt; ")</f>
        <v xml:space="preserve">  &lt;Genotype hgvs="NC_000009.12:g.70691635C&gt;A[70691635C&gt;A];[70691635C&gt;A]" name="C70691635A"&gt; </v>
      </c>
    </row>
    <row r="406" spans="1:3" x14ac:dyDescent="0.25">
      <c r="A406" s="85" t="s">
        <v>45</v>
      </c>
      <c r="B406" s="79" t="str">
        <f t="shared" ref="B406:B407" si="22">N18</f>
        <v>This variant is not associated with increased risk.</v>
      </c>
      <c r="C406" s="84" t="s">
        <v>13</v>
      </c>
    </row>
    <row r="407" spans="1:3" x14ac:dyDescent="0.25">
      <c r="A407" s="85" t="s">
        <v>43</v>
      </c>
      <c r="B407" s="79">
        <f t="shared" si="22"/>
        <v>28.7</v>
      </c>
      <c r="C407" s="84" t="s">
        <v>668</v>
      </c>
    </row>
    <row r="408" spans="1:3" x14ac:dyDescent="0.25">
      <c r="A408" s="85"/>
    </row>
    <row r="409" spans="1:3" x14ac:dyDescent="0.25">
      <c r="A409" s="86"/>
      <c r="C409" s="84" t="str">
        <f>CONCATENATE("    ",B405)</f>
        <v xml:space="preserve">    People with this variant have two copies of the [C70691635A](http://journals.sagepub.com/doi/10.4137/III.S25147) variant. This substitution of a single nucleotide is known as a missense mutation.</v>
      </c>
    </row>
    <row r="410" spans="1:3" x14ac:dyDescent="0.25">
      <c r="A410" s="85"/>
    </row>
    <row r="411" spans="1:3" x14ac:dyDescent="0.25">
      <c r="A411" s="85"/>
      <c r="C411" s="84" t="s">
        <v>669</v>
      </c>
    </row>
    <row r="412" spans="1:3" x14ac:dyDescent="0.25">
      <c r="A412" s="85"/>
    </row>
    <row r="413" spans="1:3" x14ac:dyDescent="0.25">
      <c r="A413" s="85"/>
      <c r="C413" s="84" t="str">
        <f>CONCATENATE("    ",B406)</f>
        <v xml:space="preserve">    This variant is not associated with increased risk.</v>
      </c>
    </row>
    <row r="414" spans="1:3" x14ac:dyDescent="0.25">
      <c r="A414" s="85"/>
    </row>
    <row r="415" spans="1:3" x14ac:dyDescent="0.25">
      <c r="A415" s="86"/>
      <c r="C415" s="84" t="s">
        <v>670</v>
      </c>
    </row>
    <row r="416" spans="1:3" x14ac:dyDescent="0.25">
      <c r="A416" s="86"/>
    </row>
    <row r="417" spans="1:3" x14ac:dyDescent="0.25">
      <c r="A417" s="86"/>
      <c r="C417" s="84" t="str">
        <f>CONCATENATE( "    &lt;piechart percentage=",B407," /&gt;")</f>
        <v xml:space="preserve">    &lt;piechart percentage=28.7 /&gt;</v>
      </c>
    </row>
    <row r="418" spans="1:3" x14ac:dyDescent="0.25">
      <c r="A418" s="86"/>
      <c r="C418" s="84" t="str">
        <f>"  &lt;/Genotype&gt;"</f>
        <v xml:space="preserve">  &lt;/Genotype&gt;</v>
      </c>
    </row>
    <row r="419" spans="1:3" x14ac:dyDescent="0.25">
      <c r="A419" s="86" t="s">
        <v>46</v>
      </c>
      <c r="B419" s="79" t="str">
        <f>N20</f>
        <v>Your TRPM3 gene has no variants. A normal gene is referred to as a "wild-type" gene.</v>
      </c>
      <c r="C419" s="84" t="str">
        <f>CONCATENATE("  &lt;Genotype hgvs=",CHAR(34),B391,B393,";",B393,CHAR(34)," name=",CHAR(34),B55,CHAR(34),"&gt; ")</f>
        <v xml:space="preserve">  &lt;Genotype hgvs="NC_000009.12:g.70691635C&gt;A[70691635=];[70691635=]" name="C70691635A"&gt; </v>
      </c>
    </row>
    <row r="420" spans="1:3" x14ac:dyDescent="0.25">
      <c r="A420" s="85" t="s">
        <v>47</v>
      </c>
      <c r="B420" s="79" t="str">
        <f t="shared" ref="B420:B421" si="23">N21</f>
        <v>You are in the Moderate Loss of Function category. See below for more information.</v>
      </c>
      <c r="C420" s="84" t="s">
        <v>13</v>
      </c>
    </row>
    <row r="421" spans="1:3" x14ac:dyDescent="0.25">
      <c r="A421" s="85" t="s">
        <v>43</v>
      </c>
      <c r="B421" s="79">
        <f t="shared" si="23"/>
        <v>23</v>
      </c>
      <c r="C421" s="84" t="s">
        <v>668</v>
      </c>
    </row>
    <row r="422" spans="1:3" x14ac:dyDescent="0.25">
      <c r="A422" s="86"/>
    </row>
    <row r="423" spans="1:3" x14ac:dyDescent="0.25">
      <c r="A423" s="85"/>
      <c r="C423" s="84" t="str">
        <f>CONCATENATE("    ",B419)</f>
        <v xml:space="preserve">    Your TRPM3 gene has no variants. A normal gene is referred to as a "wild-type" gene.</v>
      </c>
    </row>
    <row r="424" spans="1:3" x14ac:dyDescent="0.25">
      <c r="A424" s="85"/>
    </row>
    <row r="425" spans="1:3" x14ac:dyDescent="0.25">
      <c r="A425" s="85"/>
      <c r="C425" s="84" t="s">
        <v>669</v>
      </c>
    </row>
    <row r="426" spans="1:3" x14ac:dyDescent="0.25">
      <c r="A426" s="85"/>
    </row>
    <row r="427" spans="1:3" x14ac:dyDescent="0.25">
      <c r="A427" s="85"/>
      <c r="C427" s="84" t="str">
        <f>CONCATENATE("    ",B420)</f>
        <v xml:space="preserve">    You are in the Moderate Loss of Function category. See below for more information.</v>
      </c>
    </row>
    <row r="428" spans="1:3" x14ac:dyDescent="0.25">
      <c r="A428" s="86"/>
    </row>
    <row r="429" spans="1:3" x14ac:dyDescent="0.25">
      <c r="A429" s="86"/>
      <c r="C429" s="84" t="s">
        <v>670</v>
      </c>
    </row>
    <row r="430" spans="1:3" x14ac:dyDescent="0.25">
      <c r="A430" s="86"/>
    </row>
    <row r="431" spans="1:3" x14ac:dyDescent="0.25">
      <c r="A431" s="86"/>
      <c r="C431" s="84" t="str">
        <f>CONCATENATE( "    &lt;piechart percentage=",B421," /&gt;")</f>
        <v xml:space="preserve">    &lt;piechart percentage=23 /&gt;</v>
      </c>
    </row>
    <row r="432" spans="1:3" x14ac:dyDescent="0.25">
      <c r="A432" s="86"/>
      <c r="C432" s="84" t="str">
        <f>"  &lt;/Genotype&gt;"</f>
        <v xml:space="preserve">  &lt;/Genotype&gt;</v>
      </c>
    </row>
    <row r="433" spans="1:3" x14ac:dyDescent="0.25">
      <c r="A433" s="90"/>
      <c r="B433" s="81"/>
      <c r="C433" s="84" t="str">
        <f>C59</f>
        <v>&lt;# G71427327T #&gt;</v>
      </c>
    </row>
    <row r="434" spans="1:3" x14ac:dyDescent="0.25">
      <c r="A434" s="86" t="s">
        <v>35</v>
      </c>
      <c r="B434" s="82" t="str">
        <f>O11</f>
        <v>NC_000009.12:g.</v>
      </c>
      <c r="C434" s="84" t="str">
        <f>CONCATENATE("  &lt;Genotype hgvs=",CHAR(34),B434,B435,";",B436,CHAR(34)," name=",CHAR(34),B61,CHAR(34),"&gt; ")</f>
        <v xml:space="preserve">  &lt;Genotype hgvs="NC_000009.12:g.[71427327G&gt;T];[71427327=]" name="G71427327T"&gt; </v>
      </c>
    </row>
    <row r="435" spans="1:3" x14ac:dyDescent="0.25">
      <c r="A435" s="86" t="s">
        <v>36</v>
      </c>
      <c r="B435" s="82" t="str">
        <f>O12</f>
        <v>[71427327G&gt;T]</v>
      </c>
    </row>
    <row r="436" spans="1:3" x14ac:dyDescent="0.25">
      <c r="A436" s="86" t="s">
        <v>27</v>
      </c>
      <c r="B436" s="82" t="str">
        <f>O13</f>
        <v>[71427327=]</v>
      </c>
      <c r="C436" s="84" t="s">
        <v>668</v>
      </c>
    </row>
    <row r="437" spans="1:3" x14ac:dyDescent="0.25">
      <c r="A437" s="86" t="s">
        <v>41</v>
      </c>
      <c r="B437" s="82" t="str">
        <f>O14</f>
        <v>People with this variant have one copy of the [G71427327T](https://www.ncbi.nlm.nih.gov/projects/SNP/snp_ref.cgi?rs=11142822) variant. This substitution of a single nucleotide is known as a missense mutation.</v>
      </c>
      <c r="C437" s="84" t="s">
        <v>13</v>
      </c>
    </row>
    <row r="438" spans="1:3" x14ac:dyDescent="0.25">
      <c r="A438" s="85" t="s">
        <v>42</v>
      </c>
      <c r="B438" s="82" t="str">
        <f>O15</f>
        <v>This variant is not associated with increased risk.</v>
      </c>
      <c r="C438" s="84" t="str">
        <f>CONCATENATE("    ",B437)</f>
        <v xml:space="preserve">    People with this variant have one copy of the [G71427327T](https://www.ncbi.nlm.nih.gov/projects/SNP/snp_ref.cgi?rs=11142822) variant. This substitution of a single nucleotide is known as a missense mutation.</v>
      </c>
    </row>
    <row r="439" spans="1:3" x14ac:dyDescent="0.25">
      <c r="A439" s="85" t="s">
        <v>43</v>
      </c>
      <c r="B439" s="82">
        <f>O16</f>
        <v>30.3</v>
      </c>
    </row>
    <row r="440" spans="1:3" x14ac:dyDescent="0.25">
      <c r="A440" s="86"/>
      <c r="B440" s="82"/>
      <c r="C440" s="84" t="s">
        <v>669</v>
      </c>
    </row>
    <row r="441" spans="1:3" x14ac:dyDescent="0.25">
      <c r="A441" s="85"/>
      <c r="B441" s="82"/>
    </row>
    <row r="442" spans="1:3" x14ac:dyDescent="0.25">
      <c r="A442" s="85"/>
      <c r="B442" s="82"/>
      <c r="C442" s="84" t="str">
        <f>CONCATENATE("    ",B438)</f>
        <v xml:space="preserve">    This variant is not associated with increased risk.</v>
      </c>
    </row>
    <row r="443" spans="1:3" x14ac:dyDescent="0.25">
      <c r="A443" s="85"/>
      <c r="B443" s="82"/>
    </row>
    <row r="444" spans="1:3" x14ac:dyDescent="0.25">
      <c r="A444" s="85"/>
      <c r="B444" s="82"/>
      <c r="C444" s="84" t="s">
        <v>670</v>
      </c>
    </row>
    <row r="445" spans="1:3" x14ac:dyDescent="0.25">
      <c r="A445" s="86"/>
      <c r="B445" s="82"/>
    </row>
    <row r="446" spans="1:3" x14ac:dyDescent="0.25">
      <c r="A446" s="86"/>
      <c r="C446" s="84" t="str">
        <f>CONCATENATE( "    &lt;piechart percentage=",B439," /&gt;")</f>
        <v xml:space="preserve">    &lt;piechart percentage=30.3 /&gt;</v>
      </c>
    </row>
    <row r="447" spans="1:3" x14ac:dyDescent="0.25">
      <c r="A447" s="86"/>
      <c r="C447" s="84" t="str">
        <f>"  &lt;/Genotype&gt;"</f>
        <v xml:space="preserve">  &lt;/Genotype&gt;</v>
      </c>
    </row>
    <row r="448" spans="1:3" x14ac:dyDescent="0.25">
      <c r="A448" s="86" t="s">
        <v>44</v>
      </c>
      <c r="B448" s="79" t="str">
        <f>O17</f>
        <v>People with this variant have two copies of the [G71427327T](https://www.ncbi.nlm.nih.gov/projects/SNP/snp_ref.cgi?rs=11142822) variant. This substitution of a single nucleotide is known as a missense mutation.</v>
      </c>
      <c r="C448" s="84" t="str">
        <f>CONCATENATE("  &lt;Genotype hgvs=",CHAR(34),B434,B435,";",B435,CHAR(34)," name=",CHAR(34),B61,CHAR(34),"&gt; ")</f>
        <v xml:space="preserve">  &lt;Genotype hgvs="NC_000009.12:g.[71427327G&gt;T];[71427327G&gt;T]" name="G71427327T"&gt; </v>
      </c>
    </row>
    <row r="449" spans="1:3" x14ac:dyDescent="0.25">
      <c r="A449" s="85" t="s">
        <v>45</v>
      </c>
      <c r="B449" s="79" t="str">
        <f t="shared" ref="B449:B450" si="24">O18</f>
        <v>You are in the Moderate Loss of Function category. See below for more information.</v>
      </c>
      <c r="C449" s="84" t="s">
        <v>13</v>
      </c>
    </row>
    <row r="450" spans="1:3" x14ac:dyDescent="0.25">
      <c r="A450" s="85" t="s">
        <v>43</v>
      </c>
      <c r="B450" s="79">
        <f t="shared" si="24"/>
        <v>58.6</v>
      </c>
      <c r="C450" s="84" t="s">
        <v>668</v>
      </c>
    </row>
    <row r="451" spans="1:3" x14ac:dyDescent="0.25">
      <c r="A451" s="85"/>
    </row>
    <row r="452" spans="1:3" x14ac:dyDescent="0.25">
      <c r="A452" s="86"/>
      <c r="C452" s="84" t="str">
        <f>CONCATENATE("    ",B448)</f>
        <v xml:space="preserve">    People with this variant have two copies of the [G71427327T](https://www.ncbi.nlm.nih.gov/projects/SNP/snp_ref.cgi?rs=11142822) variant. This substitution of a single nucleotide is known as a missense mutation.</v>
      </c>
    </row>
    <row r="453" spans="1:3" x14ac:dyDescent="0.25">
      <c r="A453" s="85"/>
    </row>
    <row r="454" spans="1:3" x14ac:dyDescent="0.25">
      <c r="A454" s="85"/>
      <c r="C454" s="84" t="s">
        <v>669</v>
      </c>
    </row>
    <row r="455" spans="1:3" x14ac:dyDescent="0.25">
      <c r="A455" s="85"/>
    </row>
    <row r="456" spans="1:3" x14ac:dyDescent="0.25">
      <c r="A456" s="85"/>
      <c r="C456" s="84" t="str">
        <f>CONCATENATE("    ",B449)</f>
        <v xml:space="preserve">    You are in the Moderate Loss of Function category. See below for more information.</v>
      </c>
    </row>
    <row r="457" spans="1:3" x14ac:dyDescent="0.25">
      <c r="A457" s="85"/>
    </row>
    <row r="458" spans="1:3" x14ac:dyDescent="0.25">
      <c r="A458" s="86"/>
      <c r="C458" s="84" t="s">
        <v>670</v>
      </c>
    </row>
    <row r="459" spans="1:3" x14ac:dyDescent="0.25">
      <c r="A459" s="86"/>
    </row>
    <row r="460" spans="1:3" x14ac:dyDescent="0.25">
      <c r="A460" s="86"/>
      <c r="C460" s="84" t="str">
        <f>CONCATENATE( "    &lt;piechart percentage=",B450," /&gt;")</f>
        <v xml:space="preserve">    &lt;piechart percentage=58.6 /&gt;</v>
      </c>
    </row>
    <row r="461" spans="1:3" x14ac:dyDescent="0.25">
      <c r="A461" s="86"/>
      <c r="C461" s="84" t="str">
        <f>"  &lt;/Genotype&gt;"</f>
        <v xml:space="preserve">  &lt;/Genotype&gt;</v>
      </c>
    </row>
    <row r="462" spans="1:3" x14ac:dyDescent="0.25">
      <c r="A462" s="86" t="s">
        <v>46</v>
      </c>
      <c r="B462" s="79" t="str">
        <f>O20</f>
        <v>Your TRPM3 gene has no variants. A normal gene is referred to as a "wild-type" gene.</v>
      </c>
      <c r="C462" s="84" t="str">
        <f>CONCATENATE("  &lt;Genotype hgvs=",CHAR(34),B434,B436,";",B436,CHAR(34)," name=",CHAR(34),B61,CHAR(34),"&gt; ")</f>
        <v xml:space="preserve">  &lt;Genotype hgvs="NC_000009.12:g.[71427327=];[71427327=]" name="G71427327T"&gt; </v>
      </c>
    </row>
    <row r="463" spans="1:3" x14ac:dyDescent="0.25">
      <c r="A463" s="85" t="s">
        <v>47</v>
      </c>
      <c r="B463" s="79" t="str">
        <f t="shared" ref="B463:B464" si="25">O21</f>
        <v>This variant is not associated with increased risk.</v>
      </c>
      <c r="C463" s="84" t="s">
        <v>13</v>
      </c>
    </row>
    <row r="464" spans="1:3" x14ac:dyDescent="0.25">
      <c r="A464" s="85" t="s">
        <v>43</v>
      </c>
      <c r="B464" s="79">
        <f t="shared" si="25"/>
        <v>11.1</v>
      </c>
      <c r="C464" s="84" t="s">
        <v>668</v>
      </c>
    </row>
    <row r="465" spans="1:3" x14ac:dyDescent="0.25">
      <c r="A465" s="86"/>
    </row>
    <row r="466" spans="1:3" x14ac:dyDescent="0.25">
      <c r="A466" s="85"/>
      <c r="C466" s="84" t="str">
        <f>CONCATENATE("    ",B462)</f>
        <v xml:space="preserve">    Your TRPM3 gene has no variants. A normal gene is referred to as a "wild-type" gene.</v>
      </c>
    </row>
    <row r="467" spans="1:3" x14ac:dyDescent="0.25">
      <c r="A467" s="85"/>
    </row>
    <row r="468" spans="1:3" x14ac:dyDescent="0.25">
      <c r="A468" s="85"/>
      <c r="C468" s="84" t="s">
        <v>669</v>
      </c>
    </row>
    <row r="469" spans="1:3" x14ac:dyDescent="0.25">
      <c r="A469" s="85"/>
    </row>
    <row r="470" spans="1:3" x14ac:dyDescent="0.25">
      <c r="A470" s="85"/>
      <c r="C470" s="84" t="str">
        <f>CONCATENATE("    ",B463)</f>
        <v xml:space="preserve">    This variant is not associated with increased risk.</v>
      </c>
    </row>
    <row r="471" spans="1:3" x14ac:dyDescent="0.25">
      <c r="A471" s="86"/>
    </row>
    <row r="472" spans="1:3" x14ac:dyDescent="0.25">
      <c r="A472" s="86"/>
      <c r="C472" s="84" t="s">
        <v>670</v>
      </c>
    </row>
    <row r="473" spans="1:3" x14ac:dyDescent="0.25">
      <c r="A473" s="86"/>
    </row>
    <row r="474" spans="1:3" x14ac:dyDescent="0.25">
      <c r="A474" s="86"/>
      <c r="C474" s="84" t="str">
        <f>CONCATENATE( "    &lt;piechart percentage=",B464," /&gt;")</f>
        <v xml:space="preserve">    &lt;piechart percentage=11.1 /&gt;</v>
      </c>
    </row>
    <row r="475" spans="1:3" x14ac:dyDescent="0.25">
      <c r="A475" s="86"/>
      <c r="C475" s="84" t="str">
        <f>"  &lt;/Genotype&gt;"</f>
        <v xml:space="preserve">  &lt;/Genotype&gt;</v>
      </c>
    </row>
    <row r="476" spans="1:3" x14ac:dyDescent="0.25">
      <c r="A476" s="86"/>
      <c r="C476" s="84" t="str">
        <f>C65</f>
        <v>&lt;# T70790948C #&gt;</v>
      </c>
    </row>
    <row r="477" spans="1:3" x14ac:dyDescent="0.25">
      <c r="A477" s="86" t="s">
        <v>35</v>
      </c>
      <c r="B477" s="82" t="str">
        <f>P11</f>
        <v>NC_000009.12:g.</v>
      </c>
      <c r="C477" s="84" t="str">
        <f>CONCATENATE("  &lt;Genotype hgvs=",CHAR(34),B434,B435,";",B436,CHAR(34)," name=",CHAR(34),B67,CHAR(34),"&gt; ")</f>
        <v xml:space="preserve">  &lt;Genotype hgvs="NC_000009.12:g.[71427327G&gt;T];[71427327=]" name="T70790948C"&gt; </v>
      </c>
    </row>
    <row r="478" spans="1:3" x14ac:dyDescent="0.25">
      <c r="A478" s="86" t="s">
        <v>36</v>
      </c>
      <c r="B478" s="82" t="str">
        <f>P12</f>
        <v>[70790948T&gt;C]</v>
      </c>
    </row>
    <row r="479" spans="1:3" x14ac:dyDescent="0.25">
      <c r="A479" s="86" t="s">
        <v>27</v>
      </c>
      <c r="B479" s="82" t="str">
        <f>P13</f>
        <v>[70790948=]</v>
      </c>
      <c r="C479" s="84" t="s">
        <v>668</v>
      </c>
    </row>
    <row r="480" spans="1:3" x14ac:dyDescent="0.25">
      <c r="A480" s="86" t="s">
        <v>41</v>
      </c>
      <c r="B480" s="82" t="str">
        <f>P14</f>
        <v>People with this variant have one copy of the [T70790948C](https://www.ncbi.nlm.nih.gov/projects/SNP/snp_ref.cgi?rs=10118380) variant. This substitution of a single nucleotide is known as a missense mutation.</v>
      </c>
      <c r="C480" s="84" t="s">
        <v>13</v>
      </c>
    </row>
    <row r="481" spans="1:3" x14ac:dyDescent="0.25">
      <c r="A481" s="85" t="s">
        <v>42</v>
      </c>
      <c r="B481" s="82" t="str">
        <f>P15</f>
        <v>You are in the Moderate Loss of Function category. See below for more information.</v>
      </c>
      <c r="C481" s="84" t="str">
        <f>CONCATENATE("    ",B480)</f>
        <v xml:space="preserve">    People with this variant have one copy of the [T70790948C](https://www.ncbi.nlm.nih.gov/projects/SNP/snp_ref.cgi?rs=10118380) variant. This substitution of a single nucleotide is known as a missense mutation.</v>
      </c>
    </row>
    <row r="482" spans="1:3" x14ac:dyDescent="0.25">
      <c r="A482" s="85" t="s">
        <v>43</v>
      </c>
      <c r="B482" s="82">
        <f>P16</f>
        <v>49.7</v>
      </c>
    </row>
    <row r="483" spans="1:3" x14ac:dyDescent="0.25">
      <c r="A483" s="86"/>
      <c r="B483" s="82"/>
      <c r="C483" s="84" t="s">
        <v>669</v>
      </c>
    </row>
    <row r="484" spans="1:3" x14ac:dyDescent="0.25">
      <c r="A484" s="85"/>
      <c r="B484" s="82"/>
    </row>
    <row r="485" spans="1:3" x14ac:dyDescent="0.25">
      <c r="A485" s="85"/>
      <c r="B485" s="82"/>
      <c r="C485" s="84" t="str">
        <f>CONCATENATE("    ",B481)</f>
        <v xml:space="preserve">    You are in the Moderate Loss of Function category. See below for more information.</v>
      </c>
    </row>
    <row r="486" spans="1:3" x14ac:dyDescent="0.25">
      <c r="A486" s="85"/>
      <c r="B486" s="82"/>
    </row>
    <row r="487" spans="1:3" x14ac:dyDescent="0.25">
      <c r="A487" s="85"/>
      <c r="B487" s="82"/>
      <c r="C487" s="84" t="s">
        <v>670</v>
      </c>
    </row>
    <row r="488" spans="1:3" x14ac:dyDescent="0.25">
      <c r="A488" s="86"/>
      <c r="B488" s="82"/>
    </row>
    <row r="489" spans="1:3" x14ac:dyDescent="0.25">
      <c r="A489" s="86"/>
      <c r="B489" s="82"/>
      <c r="C489" s="84" t="str">
        <f>CONCATENATE( "    &lt;piechart percentage=",B482," /&gt;")</f>
        <v xml:space="preserve">    &lt;piechart percentage=49.7 /&gt;</v>
      </c>
    </row>
    <row r="490" spans="1:3" x14ac:dyDescent="0.25">
      <c r="A490" s="86"/>
      <c r="C490" s="84" t="str">
        <f>"  &lt;/Genotype&gt;"</f>
        <v xml:space="preserve">  &lt;/Genotype&gt;</v>
      </c>
    </row>
    <row r="491" spans="1:3" x14ac:dyDescent="0.25">
      <c r="A491" s="86" t="s">
        <v>44</v>
      </c>
      <c r="B491" s="79" t="str">
        <f>P17</f>
        <v>People with this variant have two copies of the [T70790948C](https://www.ncbi.nlm.nih.gov/projects/SNP/snp_ref.cgi?rs=10118380) variant. This substitution of a single nucleotide is known as a missense mutation.</v>
      </c>
      <c r="C491" s="84" t="str">
        <f>CONCATENATE("  &lt;Genotype hgvs=",CHAR(34),B477,B478,";",B478,CHAR(34)," name=",CHAR(34),B67,CHAR(34),"&gt; ")</f>
        <v xml:space="preserve">  &lt;Genotype hgvs="NC_000009.12:g.[70790948T&gt;C];[70790948T&gt;C]" name="T70790948C"&gt; </v>
      </c>
    </row>
    <row r="492" spans="1:3" x14ac:dyDescent="0.25">
      <c r="A492" s="85" t="s">
        <v>45</v>
      </c>
      <c r="B492" s="79" t="str">
        <f t="shared" ref="B492:B493" si="26">P18</f>
        <v>You are in the Moderate Loss of Function category. See below for more information.</v>
      </c>
      <c r="C492" s="84" t="s">
        <v>13</v>
      </c>
    </row>
    <row r="493" spans="1:3" x14ac:dyDescent="0.25">
      <c r="A493" s="85" t="s">
        <v>43</v>
      </c>
      <c r="B493" s="79">
        <f t="shared" si="26"/>
        <v>16.3</v>
      </c>
      <c r="C493" s="84" t="s">
        <v>668</v>
      </c>
    </row>
    <row r="494" spans="1:3" x14ac:dyDescent="0.25">
      <c r="A494" s="85"/>
    </row>
    <row r="495" spans="1:3" x14ac:dyDescent="0.25">
      <c r="A495" s="86"/>
      <c r="C495" s="84" t="str">
        <f>CONCATENATE("    ",B491)</f>
        <v xml:space="preserve">    People with this variant have two copies of the [T70790948C](https://www.ncbi.nlm.nih.gov/projects/SNP/snp_ref.cgi?rs=10118380) variant. This substitution of a single nucleotide is known as a missense mutation.</v>
      </c>
    </row>
    <row r="496" spans="1:3" x14ac:dyDescent="0.25">
      <c r="A496" s="85"/>
    </row>
    <row r="497" spans="1:3" x14ac:dyDescent="0.25">
      <c r="A497" s="85"/>
      <c r="C497" s="84" t="s">
        <v>669</v>
      </c>
    </row>
    <row r="498" spans="1:3" x14ac:dyDescent="0.25">
      <c r="A498" s="85"/>
    </row>
    <row r="499" spans="1:3" x14ac:dyDescent="0.25">
      <c r="A499" s="85"/>
      <c r="C499" s="84" t="str">
        <f>CONCATENATE("    ",B492)</f>
        <v xml:space="preserve">    You are in the Moderate Loss of Function category. See below for more information.</v>
      </c>
    </row>
    <row r="500" spans="1:3" x14ac:dyDescent="0.25">
      <c r="A500" s="85"/>
    </row>
    <row r="501" spans="1:3" x14ac:dyDescent="0.25">
      <c r="A501" s="86"/>
      <c r="C501" s="84" t="s">
        <v>670</v>
      </c>
    </row>
    <row r="502" spans="1:3" x14ac:dyDescent="0.25">
      <c r="A502" s="86"/>
    </row>
    <row r="503" spans="1:3" x14ac:dyDescent="0.25">
      <c r="A503" s="86"/>
      <c r="C503" s="84" t="str">
        <f>CONCATENATE( "    &lt;piechart percentage=",B493," /&gt;")</f>
        <v xml:space="preserve">    &lt;piechart percentage=16.3 /&gt;</v>
      </c>
    </row>
    <row r="504" spans="1:3" x14ac:dyDescent="0.25">
      <c r="A504" s="86"/>
      <c r="C504" s="84" t="str">
        <f>"  &lt;/Genotype&gt;"</f>
        <v xml:space="preserve">  &lt;/Genotype&gt;</v>
      </c>
    </row>
    <row r="505" spans="1:3" x14ac:dyDescent="0.25">
      <c r="A505" s="86" t="s">
        <v>46</v>
      </c>
      <c r="B505" s="79" t="str">
        <f>P20</f>
        <v>Your TRPM3 gene has no variants. A normal gene is referred to as a "wild-type" gene.</v>
      </c>
      <c r="C505" s="84" t="str">
        <f>CONCATENATE("  &lt;Genotype hgvs=",CHAR(34),B477,B479,";",B479,CHAR(34)," name=",CHAR(34),B67,CHAR(34),"&gt; ")</f>
        <v xml:space="preserve">  &lt;Genotype hgvs="NC_000009.12:g.[70790948=];[70790948=]" name="T70790948C"&gt; </v>
      </c>
    </row>
    <row r="506" spans="1:3" x14ac:dyDescent="0.25">
      <c r="A506" s="85" t="s">
        <v>47</v>
      </c>
      <c r="B506" s="79" t="str">
        <f>P21</f>
        <v>This variant is not associated with increased risk.</v>
      </c>
      <c r="C506" s="84" t="s">
        <v>13</v>
      </c>
    </row>
    <row r="507" spans="1:3" x14ac:dyDescent="0.25">
      <c r="A507" s="85" t="s">
        <v>43</v>
      </c>
      <c r="B507" s="79">
        <f>P22</f>
        <v>34</v>
      </c>
      <c r="C507" s="84" t="s">
        <v>668</v>
      </c>
    </row>
    <row r="508" spans="1:3" x14ac:dyDescent="0.25">
      <c r="A508" s="86"/>
    </row>
    <row r="509" spans="1:3" x14ac:dyDescent="0.25">
      <c r="A509" s="85"/>
      <c r="C509" s="84" t="str">
        <f>CONCATENATE("    ",B505)</f>
        <v xml:space="preserve">    Your TRPM3 gene has no variants. A normal gene is referred to as a "wild-type" gene.</v>
      </c>
    </row>
    <row r="510" spans="1:3" x14ac:dyDescent="0.25">
      <c r="A510" s="85"/>
    </row>
    <row r="511" spans="1:3" x14ac:dyDescent="0.25">
      <c r="A511" s="85"/>
      <c r="C511" s="84" t="s">
        <v>669</v>
      </c>
    </row>
    <row r="512" spans="1:3" x14ac:dyDescent="0.25">
      <c r="A512" s="85"/>
    </row>
    <row r="513" spans="1:17" x14ac:dyDescent="0.25">
      <c r="A513" s="85"/>
      <c r="C513" s="84" t="str">
        <f>CONCATENATE("    ",B506)</f>
        <v xml:space="preserve">    This variant is not associated with increased risk.</v>
      </c>
    </row>
    <row r="514" spans="1:17" x14ac:dyDescent="0.25">
      <c r="A514" s="86"/>
    </row>
    <row r="515" spans="1:17" x14ac:dyDescent="0.25">
      <c r="A515" s="86"/>
      <c r="C515" s="84" t="s">
        <v>670</v>
      </c>
    </row>
    <row r="516" spans="1:17" x14ac:dyDescent="0.25">
      <c r="A516" s="86"/>
    </row>
    <row r="517" spans="1:17" x14ac:dyDescent="0.25">
      <c r="A517" s="86"/>
      <c r="C517" s="84" t="str">
        <f>CONCATENATE( "    &lt;piechart percentage=",B507," /&gt;")</f>
        <v xml:space="preserve">    &lt;piechart percentage=34 /&gt;</v>
      </c>
    </row>
    <row r="518" spans="1:17" x14ac:dyDescent="0.25">
      <c r="A518" s="86"/>
      <c r="C518" s="84" t="str">
        <f>"  &lt;/Genotype&gt;"</f>
        <v xml:space="preserve">  &lt;/Genotype&gt;</v>
      </c>
    </row>
    <row r="519" spans="1:17" x14ac:dyDescent="0.25">
      <c r="A519" s="86"/>
      <c r="C519" s="84" t="str">
        <f>C71</f>
        <v>&lt;# C71402258T #&gt;</v>
      </c>
    </row>
    <row r="520" spans="1:17" x14ac:dyDescent="0.25">
      <c r="A520" s="86" t="s">
        <v>35</v>
      </c>
      <c r="B520" s="82" t="str">
        <f>Q11</f>
        <v>NC_000009.12:g.</v>
      </c>
      <c r="C520" s="84" t="str">
        <f>CONCATENATE("  &lt;Genotype hgvs=",CHAR(34),B520,B521,";",B522,CHAR(34)," name=",CHAR(34),B73,CHAR(34),"&gt; ")</f>
        <v xml:space="preserve">  &lt;Genotype hgvs="NC_000009.12:g.[71402258C&gt;T];[71402258=]" name="C71402258T"&gt; </v>
      </c>
    </row>
    <row r="521" spans="1:17" x14ac:dyDescent="0.25">
      <c r="A521" s="86" t="s">
        <v>36</v>
      </c>
      <c r="B521" s="82" t="str">
        <f t="shared" ref="B521:B525" si="27">Q12</f>
        <v>[71402258C&gt;T]</v>
      </c>
    </row>
    <row r="522" spans="1:17" x14ac:dyDescent="0.25">
      <c r="A522" s="86" t="s">
        <v>27</v>
      </c>
      <c r="B522" s="82" t="str">
        <f t="shared" si="27"/>
        <v>[71402258=]</v>
      </c>
      <c r="C522" s="84" t="s">
        <v>668</v>
      </c>
    </row>
    <row r="523" spans="1:17" x14ac:dyDescent="0.25">
      <c r="A523" s="86" t="s">
        <v>41</v>
      </c>
      <c r="B523" s="82" t="str">
        <f t="shared" si="27"/>
        <v>People with this variant have one copy of the [C71402258T](https://www.ncbi.nlm.nih.gov/projects/SNP/snp_ref.cgi?rs=1106948) variant. This substitution of a single nucleotide is known as a missense mutation.</v>
      </c>
      <c r="C523" s="84" t="s">
        <v>13</v>
      </c>
    </row>
    <row r="524" spans="1:17" x14ac:dyDescent="0.25">
      <c r="A524" s="85" t="s">
        <v>42</v>
      </c>
      <c r="B524" s="82" t="str">
        <f t="shared" si="27"/>
        <v>This variant is not associated with increased risk.</v>
      </c>
      <c r="C524" s="84" t="str">
        <f>CONCATENATE("    ",B523)</f>
        <v xml:space="preserve">    People with this variant have one copy of the [C71402258T](https://www.ncbi.nlm.nih.gov/projects/SNP/snp_ref.cgi?rs=1106948) variant. This substitution of a single nucleotide is known as a missense mutation.</v>
      </c>
    </row>
    <row r="525" spans="1:17" x14ac:dyDescent="0.25">
      <c r="A525" s="85" t="s">
        <v>43</v>
      </c>
      <c r="B525" s="82">
        <f t="shared" si="27"/>
        <v>50</v>
      </c>
    </row>
    <row r="526" spans="1:17" x14ac:dyDescent="0.25">
      <c r="A526" s="86"/>
      <c r="C526" s="84" t="s">
        <v>669</v>
      </c>
      <c r="Q526" s="88"/>
    </row>
    <row r="527" spans="1:17" x14ac:dyDescent="0.25">
      <c r="A527" s="85"/>
    </row>
    <row r="528" spans="1:17" x14ac:dyDescent="0.25">
      <c r="A528" s="85"/>
      <c r="C528" s="84" t="str">
        <f>CONCATENATE("    ",B524)</f>
        <v xml:space="preserve">    This variant is not associated with increased risk.</v>
      </c>
    </row>
    <row r="529" spans="1:17" x14ac:dyDescent="0.25">
      <c r="A529" s="85"/>
    </row>
    <row r="530" spans="1:17" x14ac:dyDescent="0.25">
      <c r="A530" s="85"/>
      <c r="C530" s="84" t="s">
        <v>670</v>
      </c>
    </row>
    <row r="531" spans="1:17" x14ac:dyDescent="0.25">
      <c r="A531" s="86"/>
      <c r="Q531" s="88"/>
    </row>
    <row r="532" spans="1:17" x14ac:dyDescent="0.25">
      <c r="A532" s="86"/>
      <c r="C532" s="84" t="str">
        <f>CONCATENATE( "    &lt;piechart percentage=",B525," /&gt;")</f>
        <v xml:space="preserve">    &lt;piechart percentage=50 /&gt;</v>
      </c>
      <c r="Q532" s="88"/>
    </row>
    <row r="533" spans="1:17" x14ac:dyDescent="0.25">
      <c r="A533" s="86"/>
      <c r="C533" s="84" t="str">
        <f>"  &lt;/Genotype&gt;"</f>
        <v xml:space="preserve">  &lt;/Genotype&gt;</v>
      </c>
      <c r="Q533" s="88"/>
    </row>
    <row r="534" spans="1:17" x14ac:dyDescent="0.25">
      <c r="A534" s="86" t="s">
        <v>44</v>
      </c>
      <c r="B534" s="79" t="str">
        <f>Q17</f>
        <v>People with this variant have two copies of the [C71402258T](https://www.ncbi.nlm.nih.gov/projects/SNP/snp_ref.cgi?rs=1106948) variant. This substitution of a single nucleotide is known as a missense mutation.</v>
      </c>
      <c r="C534" s="84" t="str">
        <f>CONCATENATE("  &lt;Genotype hgvs=",CHAR(34),B520,B521,";",B521,CHAR(34)," name=",CHAR(34),B73,CHAR(34),"&gt; ")</f>
        <v xml:space="preserve">  &lt;Genotype hgvs="NC_000009.12:g.[71402258C&gt;T];[71402258C&gt;T]" name="C71402258T"&gt; </v>
      </c>
      <c r="Q534" s="88"/>
    </row>
    <row r="535" spans="1:17" x14ac:dyDescent="0.25">
      <c r="A535" s="85" t="s">
        <v>45</v>
      </c>
      <c r="B535" s="79" t="str">
        <f t="shared" ref="B535:B536" si="28">Q18</f>
        <v>You are in the Moderate Loss of Function category. See below for more information.</v>
      </c>
      <c r="C535" s="84" t="s">
        <v>13</v>
      </c>
    </row>
    <row r="536" spans="1:17" x14ac:dyDescent="0.25">
      <c r="A536" s="85" t="s">
        <v>43</v>
      </c>
      <c r="B536" s="79">
        <f t="shared" si="28"/>
        <v>13.3</v>
      </c>
      <c r="C536" s="84" t="s">
        <v>668</v>
      </c>
    </row>
    <row r="537" spans="1:17" x14ac:dyDescent="0.25">
      <c r="A537" s="85"/>
    </row>
    <row r="538" spans="1:17" x14ac:dyDescent="0.25">
      <c r="A538" s="86"/>
      <c r="C538" s="84" t="str">
        <f>CONCATENATE("    ",B534)</f>
        <v xml:space="preserve">    People with this variant have two copies of the [C71402258T](https://www.ncbi.nlm.nih.gov/projects/SNP/snp_ref.cgi?rs=1106948) variant. This substitution of a single nucleotide is known as a missense mutation.</v>
      </c>
    </row>
    <row r="539" spans="1:17" x14ac:dyDescent="0.25">
      <c r="A539" s="85"/>
    </row>
    <row r="540" spans="1:17" x14ac:dyDescent="0.25">
      <c r="A540" s="85"/>
      <c r="C540" s="84" t="s">
        <v>669</v>
      </c>
    </row>
    <row r="541" spans="1:17" x14ac:dyDescent="0.25">
      <c r="A541" s="85"/>
    </row>
    <row r="542" spans="1:17" x14ac:dyDescent="0.25">
      <c r="A542" s="85"/>
      <c r="C542" s="84" t="str">
        <f>CONCATENATE("    ",B535)</f>
        <v xml:space="preserve">    You are in the Moderate Loss of Function category. See below for more information.</v>
      </c>
    </row>
    <row r="543" spans="1:17" s="96" customFormat="1" x14ac:dyDescent="0.25">
      <c r="A543" s="94"/>
      <c r="B543" s="95"/>
    </row>
    <row r="544" spans="1:17" s="96" customFormat="1" x14ac:dyDescent="0.25">
      <c r="A544" s="97"/>
      <c r="B544" s="95"/>
      <c r="C544" s="96" t="s">
        <v>670</v>
      </c>
    </row>
    <row r="545" spans="1:3" s="96" customFormat="1" x14ac:dyDescent="0.25">
      <c r="A545" s="97"/>
      <c r="B545" s="95"/>
    </row>
    <row r="546" spans="1:3" s="96" customFormat="1" x14ac:dyDescent="0.25">
      <c r="A546" s="97"/>
      <c r="B546" s="95"/>
      <c r="C546" s="96" t="str">
        <f>CONCATENATE( "    &lt;piechart percentage=",B536," /&gt;")</f>
        <v xml:space="preserve">    &lt;piechart percentage=13.3 /&gt;</v>
      </c>
    </row>
    <row r="547" spans="1:3" s="96" customFormat="1" x14ac:dyDescent="0.25">
      <c r="A547" s="97"/>
      <c r="B547" s="95"/>
      <c r="C547" s="96" t="str">
        <f>"  &lt;/Genotype&gt;"</f>
        <v xml:space="preserve">  &lt;/Genotype&gt;</v>
      </c>
    </row>
    <row r="548" spans="1:3" s="96" customFormat="1" x14ac:dyDescent="0.25">
      <c r="A548" s="97" t="s">
        <v>46</v>
      </c>
      <c r="B548" s="95" t="str">
        <f>Q20</f>
        <v>Your TRPM3 gene has no variants. A normal gene is referred to as a "wild-type" gene.</v>
      </c>
      <c r="C548" s="96" t="str">
        <f>CONCATENATE("  &lt;Genotype hgvs=",CHAR(34),B520,B522,";",B522,CHAR(34)," name=",CHAR(34),B73,CHAR(34),"&gt; ")</f>
        <v xml:space="preserve">  &lt;Genotype hgvs="NC_000009.12:g.[71402258=];[71402258=]" name="C71402258T"&gt; </v>
      </c>
    </row>
    <row r="549" spans="1:3" s="96" customFormat="1" x14ac:dyDescent="0.25">
      <c r="A549" s="94" t="s">
        <v>47</v>
      </c>
      <c r="B549" s="95" t="str">
        <f t="shared" ref="B549:B550" si="29">Q21</f>
        <v>This variant is not associated with increased risk.</v>
      </c>
      <c r="C549" s="96" t="s">
        <v>13</v>
      </c>
    </row>
    <row r="550" spans="1:3" s="96" customFormat="1" x14ac:dyDescent="0.25">
      <c r="A550" s="94" t="s">
        <v>43</v>
      </c>
      <c r="B550" s="95">
        <f t="shared" si="29"/>
        <v>36.700000000000003</v>
      </c>
      <c r="C550" s="96" t="s">
        <v>668</v>
      </c>
    </row>
    <row r="551" spans="1:3" s="96" customFormat="1" x14ac:dyDescent="0.25">
      <c r="A551" s="97"/>
      <c r="B551" s="95"/>
    </row>
    <row r="552" spans="1:3" s="96" customFormat="1" x14ac:dyDescent="0.25">
      <c r="A552" s="94"/>
      <c r="B552" s="95"/>
      <c r="C552" s="96" t="str">
        <f>CONCATENATE("    ",B548)</f>
        <v xml:space="preserve">    Your TRPM3 gene has no variants. A normal gene is referred to as a "wild-type" gene.</v>
      </c>
    </row>
    <row r="553" spans="1:3" s="96" customFormat="1" x14ac:dyDescent="0.25">
      <c r="A553" s="94"/>
      <c r="B553" s="95"/>
    </row>
    <row r="554" spans="1:3" s="96" customFormat="1" x14ac:dyDescent="0.25">
      <c r="A554" s="94"/>
      <c r="B554" s="95"/>
      <c r="C554" s="96" t="s">
        <v>669</v>
      </c>
    </row>
    <row r="555" spans="1:3" s="96" customFormat="1" x14ac:dyDescent="0.25">
      <c r="A555" s="94"/>
      <c r="B555" s="95"/>
    </row>
    <row r="556" spans="1:3" s="96" customFormat="1" x14ac:dyDescent="0.25">
      <c r="A556" s="94"/>
      <c r="B556" s="95"/>
      <c r="C556" s="96" t="str">
        <f>CONCATENATE("    ",B549)</f>
        <v xml:space="preserve">    This variant is not associated with increased risk.</v>
      </c>
    </row>
    <row r="557" spans="1:3" s="96" customFormat="1" x14ac:dyDescent="0.25">
      <c r="A557" s="97"/>
      <c r="B557" s="95"/>
    </row>
    <row r="558" spans="1:3" s="96" customFormat="1" x14ac:dyDescent="0.25">
      <c r="A558" s="97"/>
      <c r="B558" s="95"/>
      <c r="C558" s="96" t="s">
        <v>670</v>
      </c>
    </row>
    <row r="559" spans="1:3" s="96" customFormat="1" x14ac:dyDescent="0.25">
      <c r="A559" s="97"/>
      <c r="B559" s="95"/>
    </row>
    <row r="560" spans="1:3" s="96" customFormat="1" x14ac:dyDescent="0.25">
      <c r="A560" s="97"/>
      <c r="B560" s="95"/>
      <c r="C560" s="96" t="str">
        <f>CONCATENATE( "    &lt;piechart percentage=",B550," /&gt;")</f>
        <v xml:space="preserve">    &lt;piechart percentage=36.7 /&gt;</v>
      </c>
    </row>
    <row r="561" spans="1:3" s="96" customFormat="1" x14ac:dyDescent="0.25">
      <c r="A561" s="97"/>
      <c r="B561" s="95"/>
      <c r="C561" s="96" t="str">
        <f>"  &lt;/Genotype&gt;"</f>
        <v xml:space="preserve">  &lt;/Genotype&gt;</v>
      </c>
    </row>
    <row r="562" spans="1:3" s="96" customFormat="1" x14ac:dyDescent="0.25">
      <c r="A562" s="97"/>
      <c r="B562" s="95"/>
      <c r="C562" s="96" t="str">
        <f>C77</f>
        <v>&lt;# C70616746T #&gt;</v>
      </c>
    </row>
    <row r="563" spans="1:3" s="96" customFormat="1" x14ac:dyDescent="0.25">
      <c r="A563" s="97" t="s">
        <v>35</v>
      </c>
      <c r="B563" s="98" t="str">
        <f>R11</f>
        <v>NC_000009.12:g.</v>
      </c>
      <c r="C563" s="96" t="str">
        <f>CONCATENATE("  &lt;Genotype hgvs=",CHAR(34),B563,B564,";",B565,CHAR(34)," name=",CHAR(34),B79,CHAR(34),"&gt; ")</f>
        <v xml:space="preserve">  &lt;Genotype hgvs="NC_000009.12:g.[70616746C&gt;T];[70616746=]" name="C70616746T"&gt; </v>
      </c>
    </row>
    <row r="564" spans="1:3" s="96" customFormat="1" x14ac:dyDescent="0.25">
      <c r="A564" s="97" t="s">
        <v>36</v>
      </c>
      <c r="B564" s="98" t="str">
        <f t="shared" ref="B564:B568" si="30">R12</f>
        <v>[70616746C&gt;T]</v>
      </c>
    </row>
    <row r="565" spans="1:3" s="96" customFormat="1" x14ac:dyDescent="0.25">
      <c r="A565" s="97" t="s">
        <v>27</v>
      </c>
      <c r="B565" s="98" t="str">
        <f t="shared" si="30"/>
        <v>[70616746=]</v>
      </c>
      <c r="C565" s="96" t="s">
        <v>668</v>
      </c>
    </row>
    <row r="566" spans="1:3" s="96" customFormat="1" x14ac:dyDescent="0.25">
      <c r="A566" s="97" t="s">
        <v>41</v>
      </c>
      <c r="B566" s="98" t="str">
        <f t="shared" si="30"/>
        <v>People with this variant have one copy of the [C70616746T](https://www.ncbi.nlm.nih.gov/projects/SNP/snp_ref.cgi?rs=11142508) variant. This substitution of a single nucleotide is known as a missense mutation.</v>
      </c>
      <c r="C566" s="96" t="s">
        <v>13</v>
      </c>
    </row>
    <row r="567" spans="1:3" s="96" customFormat="1" x14ac:dyDescent="0.25">
      <c r="A567" s="94" t="s">
        <v>42</v>
      </c>
      <c r="B567" s="98" t="str">
        <f t="shared" si="30"/>
        <v>This variant is not associated with increased risk.</v>
      </c>
      <c r="C567" s="96" t="str">
        <f>CONCATENATE("    ",B566)</f>
        <v xml:space="preserve">    People with this variant have one copy of the [C70616746T](https://www.ncbi.nlm.nih.gov/projects/SNP/snp_ref.cgi?rs=11142508) variant. This substitution of a single nucleotide is known as a missense mutation.</v>
      </c>
    </row>
    <row r="568" spans="1:3" s="96" customFormat="1" x14ac:dyDescent="0.25">
      <c r="A568" s="94" t="s">
        <v>43</v>
      </c>
      <c r="B568" s="98">
        <f t="shared" si="30"/>
        <v>49.4</v>
      </c>
    </row>
    <row r="569" spans="1:3" s="96" customFormat="1" x14ac:dyDescent="0.25">
      <c r="A569" s="97"/>
      <c r="B569" s="95"/>
      <c r="C569" s="96" t="s">
        <v>669</v>
      </c>
    </row>
    <row r="570" spans="1:3" s="96" customFormat="1" x14ac:dyDescent="0.25">
      <c r="A570" s="94"/>
      <c r="B570" s="95"/>
    </row>
    <row r="571" spans="1:3" s="96" customFormat="1" x14ac:dyDescent="0.25">
      <c r="A571" s="94"/>
      <c r="B571" s="95"/>
      <c r="C571" s="96" t="str">
        <f>CONCATENATE("    ",B567)</f>
        <v xml:space="preserve">    This variant is not associated with increased risk.</v>
      </c>
    </row>
    <row r="572" spans="1:3" s="96" customFormat="1" x14ac:dyDescent="0.25">
      <c r="A572" s="94"/>
      <c r="B572" s="95"/>
    </row>
    <row r="573" spans="1:3" s="96" customFormat="1" x14ac:dyDescent="0.25">
      <c r="A573" s="94"/>
      <c r="B573" s="95"/>
      <c r="C573" s="96" t="s">
        <v>670</v>
      </c>
    </row>
    <row r="574" spans="1:3" s="96" customFormat="1" x14ac:dyDescent="0.25">
      <c r="A574" s="97"/>
      <c r="B574" s="95"/>
    </row>
    <row r="575" spans="1:3" s="96" customFormat="1" x14ac:dyDescent="0.25">
      <c r="A575" s="97"/>
      <c r="B575" s="95"/>
      <c r="C575" s="96" t="str">
        <f>CONCATENATE( "    &lt;piechart percentage=",B568," /&gt;")</f>
        <v xml:space="preserve">    &lt;piechart percentage=49.4 /&gt;</v>
      </c>
    </row>
    <row r="576" spans="1:3" s="96" customFormat="1" x14ac:dyDescent="0.25">
      <c r="A576" s="97"/>
      <c r="B576" s="95"/>
      <c r="C576" s="96" t="str">
        <f>"  &lt;/Genotype&gt;"</f>
        <v xml:space="preserve">  &lt;/Genotype&gt;</v>
      </c>
    </row>
    <row r="577" spans="1:3" s="96" customFormat="1" x14ac:dyDescent="0.25">
      <c r="A577" s="97" t="s">
        <v>44</v>
      </c>
      <c r="B577" s="95" t="str">
        <f>R17</f>
        <v>People with this variant have two copies of the [C70616746T](https://www.ncbi.nlm.nih.gov/projects/SNP/snp_ref.cgi?rs=11142508) variant. This substitution of a single nucleotide is known as a missense mutation.</v>
      </c>
      <c r="C577" s="96" t="str">
        <f>CONCATENATE("  &lt;Genotype hgvs=",CHAR(34),B563,B564,";",B564,CHAR(34)," name=",CHAR(34),B79,CHAR(34),"&gt; ")</f>
        <v xml:space="preserve">  &lt;Genotype hgvs="NC_000009.12:g.[70616746C&gt;T];[70616746C&gt;T]" name="C70616746T"&gt; </v>
      </c>
    </row>
    <row r="578" spans="1:3" s="96" customFormat="1" x14ac:dyDescent="0.25">
      <c r="A578" s="94" t="s">
        <v>45</v>
      </c>
      <c r="B578" s="95" t="str">
        <f t="shared" ref="B578:B579" si="31">R18</f>
        <v>This variant is not associated with increased risk.</v>
      </c>
      <c r="C578" s="96" t="s">
        <v>13</v>
      </c>
    </row>
    <row r="579" spans="1:3" s="96" customFormat="1" x14ac:dyDescent="0.25">
      <c r="A579" s="94" t="s">
        <v>43</v>
      </c>
      <c r="B579" s="95">
        <f t="shared" si="31"/>
        <v>32</v>
      </c>
      <c r="C579" s="96" t="s">
        <v>668</v>
      </c>
    </row>
    <row r="580" spans="1:3" s="96" customFormat="1" x14ac:dyDescent="0.25">
      <c r="A580" s="94"/>
      <c r="B580" s="95"/>
    </row>
    <row r="581" spans="1:3" s="96" customFormat="1" x14ac:dyDescent="0.25">
      <c r="A581" s="97"/>
      <c r="B581" s="95"/>
      <c r="C581" s="96" t="str">
        <f>CONCATENATE("    ",B577)</f>
        <v xml:space="preserve">    People with this variant have two copies of the [C70616746T](https://www.ncbi.nlm.nih.gov/projects/SNP/snp_ref.cgi?rs=11142508) variant. This substitution of a single nucleotide is known as a missense mutation.</v>
      </c>
    </row>
    <row r="582" spans="1:3" s="96" customFormat="1" x14ac:dyDescent="0.25">
      <c r="A582" s="94"/>
      <c r="B582" s="95"/>
    </row>
    <row r="583" spans="1:3" s="96" customFormat="1" x14ac:dyDescent="0.25">
      <c r="A583" s="94"/>
      <c r="B583" s="95"/>
      <c r="C583" s="96" t="s">
        <v>669</v>
      </c>
    </row>
    <row r="584" spans="1:3" s="96" customFormat="1" x14ac:dyDescent="0.25">
      <c r="A584" s="94"/>
      <c r="B584" s="95"/>
    </row>
    <row r="585" spans="1:3" s="96" customFormat="1" x14ac:dyDescent="0.25">
      <c r="A585" s="94"/>
      <c r="B585" s="95"/>
      <c r="C585" s="96" t="str">
        <f>CONCATENATE("    ",B578)</f>
        <v xml:space="preserve">    This variant is not associated with increased risk.</v>
      </c>
    </row>
    <row r="586" spans="1:3" s="96" customFormat="1" x14ac:dyDescent="0.25">
      <c r="A586" s="94"/>
      <c r="B586" s="95"/>
    </row>
    <row r="587" spans="1:3" s="96" customFormat="1" x14ac:dyDescent="0.25">
      <c r="A587" s="97"/>
      <c r="B587" s="95"/>
      <c r="C587" s="96" t="s">
        <v>670</v>
      </c>
    </row>
    <row r="588" spans="1:3" s="96" customFormat="1" x14ac:dyDescent="0.25">
      <c r="A588" s="97"/>
      <c r="B588" s="95"/>
    </row>
    <row r="589" spans="1:3" s="96" customFormat="1" x14ac:dyDescent="0.25">
      <c r="A589" s="97"/>
      <c r="B589" s="95"/>
      <c r="C589" s="96" t="str">
        <f>CONCATENATE( "    &lt;piechart percentage=",B579," /&gt;")</f>
        <v xml:space="preserve">    &lt;piechart percentage=32 /&gt;</v>
      </c>
    </row>
    <row r="590" spans="1:3" s="96" customFormat="1" x14ac:dyDescent="0.25">
      <c r="A590" s="97"/>
      <c r="B590" s="95"/>
      <c r="C590" s="96" t="str">
        <f>"  &lt;/Genotype&gt;"</f>
        <v xml:space="preserve">  &lt;/Genotype&gt;</v>
      </c>
    </row>
    <row r="591" spans="1:3" s="96" customFormat="1" x14ac:dyDescent="0.25">
      <c r="A591" s="97" t="s">
        <v>46</v>
      </c>
      <c r="B591" s="95" t="str">
        <f>R20</f>
        <v>Your TRPM3 gene has no variants. A normal gene is referred to as a "wild-type" gene.</v>
      </c>
      <c r="C591" s="96" t="str">
        <f>CONCATENATE("  &lt;Genotype hgvs=",CHAR(34),B563,B565,";",B565,CHAR(34)," name=",CHAR(34),B79,CHAR(34),"&gt; ")</f>
        <v xml:space="preserve">  &lt;Genotype hgvs="NC_000009.12:g.[70616746=];[70616746=]" name="C70616746T"&gt; </v>
      </c>
    </row>
    <row r="592" spans="1:3" s="96" customFormat="1" x14ac:dyDescent="0.25">
      <c r="A592" s="94" t="s">
        <v>47</v>
      </c>
      <c r="B592" s="95" t="str">
        <f t="shared" ref="B592:B593" si="32">R21</f>
        <v>You are in the Moderate Loss of Function category. See below for more information.</v>
      </c>
      <c r="C592" s="96" t="s">
        <v>13</v>
      </c>
    </row>
    <row r="593" spans="1:3" s="96" customFormat="1" x14ac:dyDescent="0.25">
      <c r="A593" s="94" t="s">
        <v>43</v>
      </c>
      <c r="B593" s="95">
        <f t="shared" si="32"/>
        <v>18.600000000000001</v>
      </c>
      <c r="C593" s="96" t="s">
        <v>668</v>
      </c>
    </row>
    <row r="594" spans="1:3" s="96" customFormat="1" x14ac:dyDescent="0.25">
      <c r="A594" s="97"/>
      <c r="B594" s="95"/>
    </row>
    <row r="595" spans="1:3" s="96" customFormat="1" x14ac:dyDescent="0.25">
      <c r="A595" s="94"/>
      <c r="B595" s="95"/>
      <c r="C595" s="96" t="str">
        <f>CONCATENATE("    ",B591)</f>
        <v xml:space="preserve">    Your TRPM3 gene has no variants. A normal gene is referred to as a "wild-type" gene.</v>
      </c>
    </row>
    <row r="596" spans="1:3" s="96" customFormat="1" x14ac:dyDescent="0.25">
      <c r="A596" s="94"/>
      <c r="B596" s="95"/>
    </row>
    <row r="597" spans="1:3" s="96" customFormat="1" x14ac:dyDescent="0.25">
      <c r="A597" s="94"/>
      <c r="B597" s="95"/>
      <c r="C597" s="96" t="s">
        <v>669</v>
      </c>
    </row>
    <row r="598" spans="1:3" s="96" customFormat="1" x14ac:dyDescent="0.25">
      <c r="A598" s="94"/>
      <c r="B598" s="95"/>
    </row>
    <row r="599" spans="1:3" s="96" customFormat="1" x14ac:dyDescent="0.25">
      <c r="A599" s="94"/>
      <c r="B599" s="95"/>
      <c r="C599" s="96" t="str">
        <f>CONCATENATE("    ",B592)</f>
        <v xml:space="preserve">    You are in the Moderate Loss of Function category. See below for more information.</v>
      </c>
    </row>
    <row r="600" spans="1:3" x14ac:dyDescent="0.25">
      <c r="A600" s="86"/>
    </row>
    <row r="601" spans="1:3" x14ac:dyDescent="0.25">
      <c r="A601" s="86"/>
      <c r="C601" s="84" t="s">
        <v>670</v>
      </c>
    </row>
    <row r="602" spans="1:3" x14ac:dyDescent="0.25">
      <c r="A602" s="86"/>
    </row>
    <row r="603" spans="1:3" x14ac:dyDescent="0.25">
      <c r="A603" s="86"/>
      <c r="C603" s="84" t="str">
        <f>CONCATENATE( "    &lt;piechart percentage=",B593," /&gt;")</f>
        <v xml:space="preserve">    &lt;piechart percentage=18.6 /&gt;</v>
      </c>
    </row>
    <row r="604" spans="1:3" x14ac:dyDescent="0.25">
      <c r="A604" s="86"/>
      <c r="C604" s="84" t="str">
        <f>"  &lt;/Genotype&gt;"</f>
        <v xml:space="preserve">  &lt;/Genotype&gt;</v>
      </c>
    </row>
    <row r="605" spans="1:3" x14ac:dyDescent="0.25">
      <c r="A605" s="86"/>
      <c r="C605" s="84" t="str">
        <f>C83</f>
        <v>&lt;# T71417232G #&gt;</v>
      </c>
    </row>
    <row r="606" spans="1:3" x14ac:dyDescent="0.25">
      <c r="A606" s="86" t="s">
        <v>35</v>
      </c>
      <c r="B606" s="82" t="str">
        <f>S11</f>
        <v>NC_000009.12:g.</v>
      </c>
      <c r="C606" s="84" t="str">
        <f>CONCATENATE("  &lt;Genotype hgvs=",CHAR(34),B606,B607,";",B608,CHAR(34)," name=",CHAR(34),B85,CHAR(34),"&gt; ")</f>
        <v xml:space="preserve">  &lt;Genotype hgvs="NC_000009.12:g.[71417232T&gt;G];[71417232=]" name="T71417232G"&gt; </v>
      </c>
    </row>
    <row r="607" spans="1:3" x14ac:dyDescent="0.25">
      <c r="A607" s="86" t="s">
        <v>36</v>
      </c>
      <c r="B607" s="82" t="str">
        <f t="shared" ref="B607:B611" si="33">S12</f>
        <v>[71417232T&gt;G]</v>
      </c>
    </row>
    <row r="608" spans="1:3" x14ac:dyDescent="0.25">
      <c r="A608" s="86" t="s">
        <v>27</v>
      </c>
      <c r="B608" s="82" t="str">
        <f t="shared" si="33"/>
        <v>[71417232=]</v>
      </c>
      <c r="C608" s="84" t="s">
        <v>668</v>
      </c>
    </row>
    <row r="609" spans="1:3" x14ac:dyDescent="0.25">
      <c r="A609" s="86" t="s">
        <v>41</v>
      </c>
      <c r="B609" s="82" t="str">
        <f t="shared" si="33"/>
        <v>People with this variant have one copy of the [T71417232G](https://www.ncbi.nlm.nih.gov/projects/SNP/snp_ref.cgi?rs=12350232) variant. This substitution of a single nucleotide is known as a missense mutation.</v>
      </c>
      <c r="C609" s="84" t="s">
        <v>13</v>
      </c>
    </row>
    <row r="610" spans="1:3" x14ac:dyDescent="0.25">
      <c r="A610" s="85" t="s">
        <v>42</v>
      </c>
      <c r="B610" s="82" t="str">
        <f t="shared" si="33"/>
        <v>This variant is not associated with increased risk.</v>
      </c>
      <c r="C610" s="84" t="str">
        <f>CONCATENATE("    ",B609)</f>
        <v xml:space="preserve">    People with this variant have one copy of the [T71417232G](https://www.ncbi.nlm.nih.gov/projects/SNP/snp_ref.cgi?rs=12350232) variant. This substitution of a single nucleotide is known as a missense mutation.</v>
      </c>
    </row>
    <row r="611" spans="1:3" x14ac:dyDescent="0.25">
      <c r="A611" s="85" t="s">
        <v>43</v>
      </c>
      <c r="B611" s="82">
        <f t="shared" si="33"/>
        <v>49.5</v>
      </c>
    </row>
    <row r="612" spans="1:3" x14ac:dyDescent="0.25">
      <c r="A612" s="86"/>
      <c r="C612" s="84" t="s">
        <v>669</v>
      </c>
    </row>
    <row r="613" spans="1:3" x14ac:dyDescent="0.25">
      <c r="A613" s="85"/>
    </row>
    <row r="614" spans="1:3" x14ac:dyDescent="0.25">
      <c r="A614" s="85"/>
      <c r="C614" s="84" t="str">
        <f>CONCATENATE("    ",B610)</f>
        <v xml:space="preserve">    This variant is not associated with increased risk.</v>
      </c>
    </row>
    <row r="615" spans="1:3" x14ac:dyDescent="0.25">
      <c r="A615" s="85"/>
    </row>
    <row r="616" spans="1:3" x14ac:dyDescent="0.25">
      <c r="A616" s="85"/>
      <c r="C616" s="84" t="s">
        <v>670</v>
      </c>
    </row>
    <row r="617" spans="1:3" x14ac:dyDescent="0.25">
      <c r="A617" s="86"/>
    </row>
    <row r="618" spans="1:3" x14ac:dyDescent="0.25">
      <c r="A618" s="86"/>
      <c r="C618" s="84" t="str">
        <f>CONCATENATE( "    &lt;piechart percentage=",B611," /&gt;")</f>
        <v xml:space="preserve">    &lt;piechart percentage=49.5 /&gt;</v>
      </c>
    </row>
    <row r="619" spans="1:3" x14ac:dyDescent="0.25">
      <c r="A619" s="86"/>
      <c r="C619" s="84" t="str">
        <f>"  &lt;/Genotype&gt;"</f>
        <v xml:space="preserve">  &lt;/Genotype&gt;</v>
      </c>
    </row>
    <row r="620" spans="1:3" x14ac:dyDescent="0.25">
      <c r="A620" s="86" t="s">
        <v>44</v>
      </c>
      <c r="B620" s="79" t="str">
        <f>S17</f>
        <v>People with this variant have two copies of the [T71417232G](https://www.ncbi.nlm.nih.gov/projects/SNP/snp_ref.cgi?rs=12350232) variant. This substitution of a single nucleotide is known as a missense mutation.</v>
      </c>
      <c r="C620" s="84" t="str">
        <f>CONCATENATE("  &lt;Genotype hgvs=",CHAR(34),B606,B607,";",B607,CHAR(34)," name=",CHAR(34),B85,CHAR(34),"&gt; ")</f>
        <v xml:space="preserve">  &lt;Genotype hgvs="NC_000009.12:g.[71417232T&gt;G];[71417232T&gt;G]" name="T71417232G"&gt; </v>
      </c>
    </row>
    <row r="621" spans="1:3" x14ac:dyDescent="0.25">
      <c r="A621" s="85" t="s">
        <v>45</v>
      </c>
      <c r="B621" s="79" t="str">
        <f t="shared" ref="B621:B622" si="34">S18</f>
        <v>This variant is not associated with increased risk.</v>
      </c>
      <c r="C621" s="84" t="s">
        <v>13</v>
      </c>
    </row>
    <row r="622" spans="1:3" x14ac:dyDescent="0.25">
      <c r="A622" s="85" t="s">
        <v>43</v>
      </c>
      <c r="B622" s="79">
        <f t="shared" si="34"/>
        <v>32.700000000000003</v>
      </c>
      <c r="C622" s="84" t="s">
        <v>668</v>
      </c>
    </row>
    <row r="623" spans="1:3" x14ac:dyDescent="0.25">
      <c r="A623" s="85"/>
    </row>
    <row r="624" spans="1:3" x14ac:dyDescent="0.25">
      <c r="A624" s="86"/>
      <c r="C624" s="84" t="str">
        <f>CONCATENATE("    ",B620)</f>
        <v xml:space="preserve">    People with this variant have two copies of the [T71417232G](https://www.ncbi.nlm.nih.gov/projects/SNP/snp_ref.cgi?rs=12350232) variant. This substitution of a single nucleotide is known as a missense mutation.</v>
      </c>
    </row>
    <row r="625" spans="1:3" x14ac:dyDescent="0.25">
      <c r="A625" s="85"/>
    </row>
    <row r="626" spans="1:3" x14ac:dyDescent="0.25">
      <c r="A626" s="85"/>
      <c r="C626" s="84" t="s">
        <v>669</v>
      </c>
    </row>
    <row r="627" spans="1:3" x14ac:dyDescent="0.25">
      <c r="A627" s="85"/>
    </row>
    <row r="628" spans="1:3" x14ac:dyDescent="0.25">
      <c r="A628" s="85"/>
      <c r="C628" s="84" t="str">
        <f>CONCATENATE("    ",B621)</f>
        <v xml:space="preserve">    This variant is not associated with increased risk.</v>
      </c>
    </row>
    <row r="629" spans="1:3" x14ac:dyDescent="0.25">
      <c r="A629" s="85"/>
    </row>
    <row r="630" spans="1:3" x14ac:dyDescent="0.25">
      <c r="A630" s="86"/>
      <c r="C630" s="84" t="s">
        <v>670</v>
      </c>
    </row>
    <row r="631" spans="1:3" x14ac:dyDescent="0.25">
      <c r="A631" s="86"/>
    </row>
    <row r="632" spans="1:3" x14ac:dyDescent="0.25">
      <c r="A632" s="86"/>
      <c r="C632" s="84" t="str">
        <f>CONCATENATE( "    &lt;piechart percentage=",B622," /&gt;")</f>
        <v xml:space="preserve">    &lt;piechart percentage=32.7 /&gt;</v>
      </c>
    </row>
    <row r="633" spans="1:3" x14ac:dyDescent="0.25">
      <c r="A633" s="86"/>
      <c r="C633" s="84" t="str">
        <f>"  &lt;/Genotype&gt;"</f>
        <v xml:space="preserve">  &lt;/Genotype&gt;</v>
      </c>
    </row>
    <row r="634" spans="1:3" x14ac:dyDescent="0.25">
      <c r="A634" s="86" t="s">
        <v>46</v>
      </c>
      <c r="B634" s="79" t="str">
        <f>S20</f>
        <v>Your TRPM3 gene has no variants. A normal gene is referred to as a "wild-type" gene.</v>
      </c>
      <c r="C634" s="84" t="str">
        <f>CONCATENATE("  &lt;Genotype hgvs=",CHAR(34),B606,B608,";",B608,CHAR(34)," name=",CHAR(34),B85,CHAR(34),"&gt; ")</f>
        <v xml:space="preserve">  &lt;Genotype hgvs="NC_000009.12:g.[71417232=];[71417232=]" name="T71417232G"&gt; </v>
      </c>
    </row>
    <row r="635" spans="1:3" x14ac:dyDescent="0.25">
      <c r="A635" s="85" t="s">
        <v>47</v>
      </c>
      <c r="B635" s="79" t="str">
        <f t="shared" ref="B635:B636" si="35">S21</f>
        <v>You are in the Moderate Loss of Function category. See below for more information.</v>
      </c>
      <c r="C635" s="84" t="s">
        <v>13</v>
      </c>
    </row>
    <row r="636" spans="1:3" x14ac:dyDescent="0.25">
      <c r="A636" s="85" t="s">
        <v>43</v>
      </c>
      <c r="B636" s="79">
        <f t="shared" si="35"/>
        <v>17.8</v>
      </c>
      <c r="C636" s="84" t="s">
        <v>668</v>
      </c>
    </row>
    <row r="637" spans="1:3" x14ac:dyDescent="0.25">
      <c r="A637" s="86"/>
    </row>
    <row r="638" spans="1:3" x14ac:dyDescent="0.25">
      <c r="A638" s="85"/>
      <c r="C638" s="84" t="str">
        <f>CONCATENATE("    ",B634)</f>
        <v xml:space="preserve">    Your TRPM3 gene has no variants. A normal gene is referred to as a "wild-type" gene.</v>
      </c>
    </row>
    <row r="639" spans="1:3" x14ac:dyDescent="0.25">
      <c r="A639" s="85"/>
    </row>
    <row r="640" spans="1:3" x14ac:dyDescent="0.25">
      <c r="A640" s="85"/>
      <c r="C640" s="84" t="s">
        <v>669</v>
      </c>
    </row>
    <row r="641" spans="1:3" x14ac:dyDescent="0.25">
      <c r="A641" s="85"/>
    </row>
    <row r="642" spans="1:3" x14ac:dyDescent="0.25">
      <c r="A642" s="85"/>
      <c r="C642" s="84" t="str">
        <f>CONCATENATE("    ",B635)</f>
        <v xml:space="preserve">    You are in the Moderate Loss of Function category. See below for more information.</v>
      </c>
    </row>
    <row r="643" spans="1:3" x14ac:dyDescent="0.25">
      <c r="A643" s="86"/>
    </row>
    <row r="644" spans="1:3" x14ac:dyDescent="0.25">
      <c r="A644" s="86"/>
      <c r="C644" s="84" t="s">
        <v>670</v>
      </c>
    </row>
    <row r="645" spans="1:3" x14ac:dyDescent="0.25">
      <c r="A645" s="86"/>
    </row>
    <row r="646" spans="1:3" x14ac:dyDescent="0.25">
      <c r="A646" s="86"/>
      <c r="C646" s="84" t="str">
        <f>CONCATENATE( "    &lt;piechart percentage=",B636," /&gt;")</f>
        <v xml:space="preserve">    &lt;piechart percentage=17.8 /&gt;</v>
      </c>
    </row>
    <row r="647" spans="1:3" x14ac:dyDescent="0.25">
      <c r="A647" s="86"/>
      <c r="C647" s="84" t="str">
        <f>"  &lt;/Genotype&gt;"</f>
        <v xml:space="preserve">  &lt;/Genotype&gt;</v>
      </c>
    </row>
    <row r="648" spans="1:3" x14ac:dyDescent="0.25">
      <c r="A648" s="86"/>
      <c r="C648" s="84" t="str">
        <f>C89</f>
        <v>&lt;# A70605775G #&gt;</v>
      </c>
    </row>
    <row r="649" spans="1:3" x14ac:dyDescent="0.25">
      <c r="A649" s="86" t="s">
        <v>35</v>
      </c>
      <c r="B649" s="82" t="str">
        <f>T11</f>
        <v>NC_000009.12:g.</v>
      </c>
      <c r="C649" s="84" t="str">
        <f>CONCATENATE("  &lt;Genotype hgvs=",CHAR(34),B649,B650,";",B651,CHAR(34)," name=",CHAR(34),B471,CHAR(34),"&gt; ")</f>
        <v xml:space="preserve">  &lt;Genotype hgvs="NC_000009.12:g.[70605775A&gt;G];[70605775=]" name=""&gt; </v>
      </c>
    </row>
    <row r="650" spans="1:3" x14ac:dyDescent="0.25">
      <c r="A650" s="86" t="s">
        <v>36</v>
      </c>
      <c r="B650" s="82" t="str">
        <f t="shared" ref="B650:B654" si="36">T12</f>
        <v>[70605775A&gt;G]</v>
      </c>
    </row>
    <row r="651" spans="1:3" x14ac:dyDescent="0.25">
      <c r="A651" s="86" t="s">
        <v>27</v>
      </c>
      <c r="B651" s="82" t="str">
        <f t="shared" si="36"/>
        <v>[70605775=]</v>
      </c>
      <c r="C651" s="84" t="s">
        <v>668</v>
      </c>
    </row>
    <row r="652" spans="1:3" x14ac:dyDescent="0.25">
      <c r="A652" s="86" t="s">
        <v>41</v>
      </c>
      <c r="B652" s="82" t="str">
        <f t="shared" si="36"/>
        <v>People with this variant have one copy of the [A70605775G](https://www.ncbi.nlm.nih.gov/projects/SNP/snp_ref.cgi?rs=12682832) variant. This substitution of a single nucleotide is known as a missense mutation.</v>
      </c>
      <c r="C652" s="84" t="s">
        <v>13</v>
      </c>
    </row>
    <row r="653" spans="1:3" x14ac:dyDescent="0.25">
      <c r="A653" s="85" t="s">
        <v>42</v>
      </c>
      <c r="B653" s="82" t="str">
        <f t="shared" si="36"/>
        <v>This variant is not associated with increased risk.</v>
      </c>
      <c r="C653" s="84" t="str">
        <f>CONCATENATE("    ",B652)</f>
        <v xml:space="preserve">    People with this variant have one copy of the [A70605775G](https://www.ncbi.nlm.nih.gov/projects/SNP/snp_ref.cgi?rs=12682832) variant. This substitution of a single nucleotide is known as a missense mutation.</v>
      </c>
    </row>
    <row r="654" spans="1:3" x14ac:dyDescent="0.25">
      <c r="A654" s="85" t="s">
        <v>43</v>
      </c>
      <c r="B654" s="82">
        <f t="shared" si="36"/>
        <v>49.6</v>
      </c>
    </row>
    <row r="655" spans="1:3" x14ac:dyDescent="0.25">
      <c r="A655" s="86"/>
      <c r="C655" s="84" t="s">
        <v>669</v>
      </c>
    </row>
    <row r="656" spans="1:3" x14ac:dyDescent="0.25">
      <c r="A656" s="85"/>
    </row>
    <row r="657" spans="1:3" x14ac:dyDescent="0.25">
      <c r="A657" s="85"/>
      <c r="C657" s="84" t="str">
        <f>CONCATENATE("    ",B653)</f>
        <v xml:space="preserve">    This variant is not associated with increased risk.</v>
      </c>
    </row>
    <row r="658" spans="1:3" x14ac:dyDescent="0.25">
      <c r="A658" s="85"/>
    </row>
    <row r="659" spans="1:3" x14ac:dyDescent="0.25">
      <c r="A659" s="85"/>
      <c r="C659" s="84" t="s">
        <v>670</v>
      </c>
    </row>
    <row r="660" spans="1:3" x14ac:dyDescent="0.25">
      <c r="A660" s="86"/>
    </row>
    <row r="661" spans="1:3" x14ac:dyDescent="0.25">
      <c r="A661" s="86"/>
      <c r="C661" s="84" t="str">
        <f>CONCATENATE( "    &lt;piechart percentage=",B654," /&gt;")</f>
        <v xml:space="preserve">    &lt;piechart percentage=49.6 /&gt;</v>
      </c>
    </row>
    <row r="662" spans="1:3" x14ac:dyDescent="0.25">
      <c r="A662" s="86"/>
      <c r="C662" s="84" t="str">
        <f>"  &lt;/Genotype&gt;"</f>
        <v xml:space="preserve">  &lt;/Genotype&gt;</v>
      </c>
    </row>
    <row r="663" spans="1:3" x14ac:dyDescent="0.25">
      <c r="A663" s="86" t="s">
        <v>44</v>
      </c>
      <c r="B663" s="79" t="str">
        <f>T17</f>
        <v>People with this variant have two copies of the [A70605775G](https://www.ncbi.nlm.nih.gov/projects/SNP/snp_ref.cgi?rs=12682832) variant. This substitution of a single nucleotide is known as a missense mutation.</v>
      </c>
      <c r="C663" s="84" t="str">
        <f>CONCATENATE("  &lt;Genotype hgvs=",CHAR(34),B649,B650,";",B650,CHAR(34)," name=",CHAR(34),B471,CHAR(34),"&gt; ")</f>
        <v xml:space="preserve">  &lt;Genotype hgvs="NC_000009.12:g.[70605775A&gt;G];[70605775A&gt;G]" name=""&gt; </v>
      </c>
    </row>
    <row r="664" spans="1:3" x14ac:dyDescent="0.25">
      <c r="A664" s="85" t="s">
        <v>45</v>
      </c>
      <c r="B664" s="79" t="str">
        <f t="shared" ref="B664:B665" si="37">T18</f>
        <v>This variant is not associated with increased risk.</v>
      </c>
      <c r="C664" s="84" t="s">
        <v>13</v>
      </c>
    </row>
    <row r="665" spans="1:3" x14ac:dyDescent="0.25">
      <c r="A665" s="85" t="s">
        <v>43</v>
      </c>
      <c r="B665" s="79">
        <f t="shared" si="37"/>
        <v>33</v>
      </c>
      <c r="C665" s="84" t="s">
        <v>668</v>
      </c>
    </row>
    <row r="666" spans="1:3" x14ac:dyDescent="0.25">
      <c r="A666" s="85"/>
    </row>
    <row r="667" spans="1:3" x14ac:dyDescent="0.25">
      <c r="A667" s="86"/>
      <c r="C667" s="84" t="str">
        <f>CONCATENATE("    ",B663)</f>
        <v xml:space="preserve">    People with this variant have two copies of the [A70605775G](https://www.ncbi.nlm.nih.gov/projects/SNP/snp_ref.cgi?rs=12682832) variant. This substitution of a single nucleotide is known as a missense mutation.</v>
      </c>
    </row>
    <row r="668" spans="1:3" x14ac:dyDescent="0.25">
      <c r="A668" s="85"/>
    </row>
    <row r="669" spans="1:3" x14ac:dyDescent="0.25">
      <c r="A669" s="85"/>
      <c r="C669" s="84" t="s">
        <v>669</v>
      </c>
    </row>
    <row r="670" spans="1:3" x14ac:dyDescent="0.25">
      <c r="A670" s="85"/>
    </row>
    <row r="671" spans="1:3" x14ac:dyDescent="0.25">
      <c r="A671" s="85"/>
      <c r="C671" s="84" t="str">
        <f>CONCATENATE("    ",B664)</f>
        <v xml:space="preserve">    This variant is not associated with increased risk.</v>
      </c>
    </row>
    <row r="672" spans="1:3" x14ac:dyDescent="0.25">
      <c r="A672" s="85"/>
    </row>
    <row r="673" spans="1:3" x14ac:dyDescent="0.25">
      <c r="A673" s="86"/>
      <c r="C673" s="84" t="s">
        <v>670</v>
      </c>
    </row>
    <row r="674" spans="1:3" x14ac:dyDescent="0.25">
      <c r="A674" s="86"/>
    </row>
    <row r="675" spans="1:3" x14ac:dyDescent="0.25">
      <c r="A675" s="86"/>
      <c r="C675" s="84" t="str">
        <f>CONCATENATE( "    &lt;piechart percentage=",B665," /&gt;")</f>
        <v xml:space="preserve">    &lt;piechart percentage=33 /&gt;</v>
      </c>
    </row>
    <row r="676" spans="1:3" x14ac:dyDescent="0.25">
      <c r="A676" s="86"/>
      <c r="C676" s="84" t="str">
        <f>"  &lt;/Genotype&gt;"</f>
        <v xml:space="preserve">  &lt;/Genotype&gt;</v>
      </c>
    </row>
    <row r="677" spans="1:3" x14ac:dyDescent="0.25">
      <c r="A677" s="86" t="s">
        <v>46</v>
      </c>
      <c r="B677" s="79" t="str">
        <f>T20</f>
        <v>Your TRPM3 gene has no variants. A normal gene is referred to as a "wild-type" gene.</v>
      </c>
      <c r="C677" s="84" t="str">
        <f>CONCATENATE("  &lt;Genotype hgvs=",CHAR(34),B649,B651,";",B651,CHAR(34)," name=",CHAR(34),B471,CHAR(34),"&gt; ")</f>
        <v xml:space="preserve">  &lt;Genotype hgvs="NC_000009.12:g.[70605775=];[70605775=]" name=""&gt; </v>
      </c>
    </row>
    <row r="678" spans="1:3" x14ac:dyDescent="0.25">
      <c r="A678" s="85" t="s">
        <v>47</v>
      </c>
      <c r="B678" s="79" t="str">
        <f t="shared" ref="B678:B679" si="38">T21</f>
        <v>You are in the Moderate Loss of Function category. See below for more information.</v>
      </c>
      <c r="C678" s="84" t="s">
        <v>13</v>
      </c>
    </row>
    <row r="679" spans="1:3" x14ac:dyDescent="0.25">
      <c r="A679" s="85" t="s">
        <v>43</v>
      </c>
      <c r="B679" s="79">
        <f t="shared" si="38"/>
        <v>17.399999999999999</v>
      </c>
      <c r="C679" s="84" t="s">
        <v>668</v>
      </c>
    </row>
    <row r="680" spans="1:3" x14ac:dyDescent="0.25">
      <c r="A680" s="86"/>
    </row>
    <row r="681" spans="1:3" x14ac:dyDescent="0.25">
      <c r="A681" s="85"/>
      <c r="C681" s="84" t="str">
        <f>CONCATENATE("    ",B677)</f>
        <v xml:space="preserve">    Your TRPM3 gene has no variants. A normal gene is referred to as a "wild-type" gene.</v>
      </c>
    </row>
    <row r="682" spans="1:3" x14ac:dyDescent="0.25">
      <c r="A682" s="85"/>
    </row>
    <row r="683" spans="1:3" x14ac:dyDescent="0.25">
      <c r="A683" s="85"/>
      <c r="C683" s="84" t="s">
        <v>669</v>
      </c>
    </row>
    <row r="684" spans="1:3" x14ac:dyDescent="0.25">
      <c r="A684" s="85"/>
    </row>
    <row r="685" spans="1:3" x14ac:dyDescent="0.25">
      <c r="A685" s="85"/>
      <c r="C685" s="84" t="str">
        <f>CONCATENATE("    ",B678)</f>
        <v xml:space="preserve">    You are in the Moderate Loss of Function category. See below for more information.</v>
      </c>
    </row>
    <row r="686" spans="1:3" x14ac:dyDescent="0.25">
      <c r="A686" s="86"/>
    </row>
    <row r="687" spans="1:3" x14ac:dyDescent="0.25">
      <c r="A687" s="86"/>
      <c r="C687" s="84" t="s">
        <v>670</v>
      </c>
    </row>
    <row r="688" spans="1:3" x14ac:dyDescent="0.25">
      <c r="A688" s="86"/>
    </row>
    <row r="689" spans="1:3" x14ac:dyDescent="0.25">
      <c r="A689" s="86"/>
      <c r="C689" s="84" t="str">
        <f>CONCATENATE( "    &lt;piechart percentage=",B679," /&gt;")</f>
        <v xml:space="preserve">    &lt;piechart percentage=17.4 /&gt;</v>
      </c>
    </row>
    <row r="690" spans="1:3" x14ac:dyDescent="0.25">
      <c r="A690" s="86"/>
      <c r="C690" s="84" t="str">
        <f>"  &lt;/Genotype&gt;"</f>
        <v xml:space="preserve">  &lt;/Genotype&gt;</v>
      </c>
    </row>
    <row r="691" spans="1:3" x14ac:dyDescent="0.25">
      <c r="A691" s="86"/>
      <c r="C691" s="84" t="str">
        <f>C95</f>
        <v>&lt;# C71403580T #&gt;</v>
      </c>
    </row>
    <row r="692" spans="1:3" x14ac:dyDescent="0.25">
      <c r="A692" s="86" t="s">
        <v>35</v>
      </c>
      <c r="B692" s="82" t="str">
        <f>U11</f>
        <v>NC_000009.12:g.</v>
      </c>
      <c r="C692" s="84" t="str">
        <f>CONCATENATE("  &lt;Genotype hgvs=",CHAR(34),B692,B693,";",B694,CHAR(34)," name=",CHAR(34),B514,CHAR(34),"&gt; ")</f>
        <v xml:space="preserve">  &lt;Genotype hgvs="NC_000009.12:g.[71403580C&gt;T];[71403580=]" name=""&gt; </v>
      </c>
    </row>
    <row r="693" spans="1:3" x14ac:dyDescent="0.25">
      <c r="A693" s="86" t="s">
        <v>36</v>
      </c>
      <c r="B693" s="82" t="str">
        <f t="shared" ref="B693:B697" si="39">U12</f>
        <v>[71403580C&gt;T]</v>
      </c>
    </row>
    <row r="694" spans="1:3" x14ac:dyDescent="0.25">
      <c r="A694" s="86" t="s">
        <v>27</v>
      </c>
      <c r="B694" s="82" t="str">
        <f t="shared" si="39"/>
        <v>[71403580=]</v>
      </c>
      <c r="C694" s="84" t="s">
        <v>668</v>
      </c>
    </row>
    <row r="695" spans="1:3" x14ac:dyDescent="0.25">
      <c r="A695" s="86" t="s">
        <v>41</v>
      </c>
      <c r="B695" s="82" t="str">
        <f t="shared" si="39"/>
        <v>People with this variant have one copy of the [C71403580T](https://www.ncbi.nlm.nih.gov/projects/SNP/snp_ref.cgi?rs=1891301) variant. This substitution of a single nucleotide is known as a missense mutation.</v>
      </c>
      <c r="C695" s="84" t="s">
        <v>13</v>
      </c>
    </row>
    <row r="696" spans="1:3" x14ac:dyDescent="0.25">
      <c r="A696" s="85" t="s">
        <v>42</v>
      </c>
      <c r="B696" s="82" t="str">
        <f t="shared" si="39"/>
        <v>This variant is not associated with increased risk.</v>
      </c>
      <c r="C696" s="84" t="str">
        <f>CONCATENATE("    ",B695)</f>
        <v xml:space="preserve">    People with this variant have one copy of the [C71403580T](https://www.ncbi.nlm.nih.gov/projects/SNP/snp_ref.cgi?rs=1891301) variant. This substitution of a single nucleotide is known as a missense mutation.</v>
      </c>
    </row>
    <row r="697" spans="1:3" x14ac:dyDescent="0.25">
      <c r="A697" s="85" t="s">
        <v>43</v>
      </c>
      <c r="B697" s="82">
        <f t="shared" si="39"/>
        <v>49.2</v>
      </c>
    </row>
    <row r="698" spans="1:3" x14ac:dyDescent="0.25">
      <c r="A698" s="86"/>
      <c r="C698" s="84" t="s">
        <v>669</v>
      </c>
    </row>
    <row r="699" spans="1:3" x14ac:dyDescent="0.25">
      <c r="A699" s="85"/>
    </row>
    <row r="700" spans="1:3" x14ac:dyDescent="0.25">
      <c r="A700" s="85"/>
      <c r="C700" s="84" t="str">
        <f>CONCATENATE("    ",B696)</f>
        <v xml:space="preserve">    This variant is not associated with increased risk.</v>
      </c>
    </row>
    <row r="701" spans="1:3" x14ac:dyDescent="0.25">
      <c r="A701" s="85"/>
    </row>
    <row r="702" spans="1:3" x14ac:dyDescent="0.25">
      <c r="A702" s="85"/>
      <c r="C702" s="84" t="s">
        <v>670</v>
      </c>
    </row>
    <row r="703" spans="1:3" x14ac:dyDescent="0.25">
      <c r="A703" s="86"/>
    </row>
    <row r="704" spans="1:3" x14ac:dyDescent="0.25">
      <c r="A704" s="86"/>
      <c r="C704" s="84" t="str">
        <f>CONCATENATE( "    &lt;piechart percentage=",B697," /&gt;")</f>
        <v xml:space="preserve">    &lt;piechart percentage=49.2 /&gt;</v>
      </c>
    </row>
    <row r="705" spans="1:3" x14ac:dyDescent="0.25">
      <c r="A705" s="86"/>
      <c r="C705" s="84" t="str">
        <f>"  &lt;/Genotype&gt;"</f>
        <v xml:space="preserve">  &lt;/Genotype&gt;</v>
      </c>
    </row>
    <row r="706" spans="1:3" x14ac:dyDescent="0.25">
      <c r="A706" s="86" t="s">
        <v>44</v>
      </c>
      <c r="B706" s="79" t="str">
        <f>U17</f>
        <v>People with this variant have two copies of the [C71403580T](https://www.ncbi.nlm.nih.gov/projects/SNP/snp_ref.cgi?rs=1891301) variant. This substitution of a single nucleotide is known as a missense mutation.</v>
      </c>
      <c r="C706" s="84" t="str">
        <f>CONCATENATE("  &lt;Genotype hgvs=",CHAR(34),B692,B693,";",B693,CHAR(34)," name=",CHAR(34),B514,CHAR(34),"&gt; ")</f>
        <v xml:space="preserve">  &lt;Genotype hgvs="NC_000009.12:g.[71403580C&gt;T];[71403580C&gt;T]" name=""&gt; </v>
      </c>
    </row>
    <row r="707" spans="1:3" x14ac:dyDescent="0.25">
      <c r="A707" s="85" t="s">
        <v>45</v>
      </c>
      <c r="B707" s="79" t="str">
        <f t="shared" ref="B707:B708" si="40">U18</f>
        <v>You are in the Moderate Loss of Function category. See below for more information.</v>
      </c>
      <c r="C707" s="84" t="s">
        <v>13</v>
      </c>
    </row>
    <row r="708" spans="1:3" x14ac:dyDescent="0.25">
      <c r="A708" s="85" t="s">
        <v>43</v>
      </c>
      <c r="B708" s="79">
        <f t="shared" si="40"/>
        <v>19.600000000000001</v>
      </c>
      <c r="C708" s="84" t="s">
        <v>668</v>
      </c>
    </row>
    <row r="709" spans="1:3" x14ac:dyDescent="0.25">
      <c r="A709" s="85"/>
    </row>
    <row r="710" spans="1:3" x14ac:dyDescent="0.25">
      <c r="A710" s="86"/>
      <c r="C710" s="84" t="str">
        <f>CONCATENATE("    ",B706)</f>
        <v xml:space="preserve">    People with this variant have two copies of the [C71403580T](https://www.ncbi.nlm.nih.gov/projects/SNP/snp_ref.cgi?rs=1891301) variant. This substitution of a single nucleotide is known as a missense mutation.</v>
      </c>
    </row>
    <row r="711" spans="1:3" x14ac:dyDescent="0.25">
      <c r="A711" s="85"/>
    </row>
    <row r="712" spans="1:3" x14ac:dyDescent="0.25">
      <c r="A712" s="85"/>
      <c r="C712" s="84" t="s">
        <v>669</v>
      </c>
    </row>
    <row r="713" spans="1:3" x14ac:dyDescent="0.25">
      <c r="A713" s="85"/>
    </row>
    <row r="714" spans="1:3" x14ac:dyDescent="0.25">
      <c r="A714" s="85"/>
      <c r="C714" s="84" t="str">
        <f>CONCATENATE("    ",B707)</f>
        <v xml:space="preserve">    You are in the Moderate Loss of Function category. See below for more information.</v>
      </c>
    </row>
    <row r="715" spans="1:3" x14ac:dyDescent="0.25">
      <c r="A715" s="85"/>
    </row>
    <row r="716" spans="1:3" x14ac:dyDescent="0.25">
      <c r="A716" s="86"/>
      <c r="C716" s="84" t="s">
        <v>670</v>
      </c>
    </row>
    <row r="717" spans="1:3" x14ac:dyDescent="0.25">
      <c r="A717" s="86"/>
    </row>
    <row r="718" spans="1:3" x14ac:dyDescent="0.25">
      <c r="A718" s="86"/>
      <c r="C718" s="84" t="str">
        <f>CONCATENATE( "    &lt;piechart percentage=",B708," /&gt;")</f>
        <v xml:space="preserve">    &lt;piechart percentage=19.6 /&gt;</v>
      </c>
    </row>
    <row r="719" spans="1:3" x14ac:dyDescent="0.25">
      <c r="A719" s="86"/>
      <c r="C719" s="84" t="str">
        <f>"  &lt;/Genotype&gt;"</f>
        <v xml:space="preserve">  &lt;/Genotype&gt;</v>
      </c>
    </row>
    <row r="720" spans="1:3" x14ac:dyDescent="0.25">
      <c r="A720" s="86" t="s">
        <v>46</v>
      </c>
      <c r="B720" s="79" t="str">
        <f>U20</f>
        <v>Your TRPM3 gene has no variants. A normal gene is referred to as a "wild-type" gene.</v>
      </c>
      <c r="C720" s="84" t="str">
        <f>CONCATENATE("  &lt;Genotype hgvs=",CHAR(34),B692,B694,";",B694,CHAR(34)," name=",CHAR(34),B514,CHAR(34),"&gt; ")</f>
        <v xml:space="preserve">  &lt;Genotype hgvs="NC_000009.12:g.[71403580=];[71403580=]" name=""&gt; </v>
      </c>
    </row>
    <row r="721" spans="1:3" x14ac:dyDescent="0.25">
      <c r="A721" s="85" t="s">
        <v>47</v>
      </c>
      <c r="B721" s="79" t="str">
        <f t="shared" ref="B721:B722" si="41">U21</f>
        <v>This variant is not associated with increased risk.</v>
      </c>
      <c r="C721" s="84" t="s">
        <v>13</v>
      </c>
    </row>
    <row r="722" spans="1:3" x14ac:dyDescent="0.25">
      <c r="A722" s="85" t="s">
        <v>43</v>
      </c>
      <c r="B722" s="79">
        <f t="shared" si="41"/>
        <v>31.2</v>
      </c>
      <c r="C722" s="84" t="s">
        <v>668</v>
      </c>
    </row>
    <row r="723" spans="1:3" x14ac:dyDescent="0.25">
      <c r="A723" s="86"/>
    </row>
    <row r="724" spans="1:3" x14ac:dyDescent="0.25">
      <c r="A724" s="85"/>
      <c r="C724" s="84" t="str">
        <f>CONCATENATE("    ",B720)</f>
        <v xml:space="preserve">    Your TRPM3 gene has no variants. A normal gene is referred to as a "wild-type" gene.</v>
      </c>
    </row>
    <row r="725" spans="1:3" x14ac:dyDescent="0.25">
      <c r="A725" s="85"/>
    </row>
    <row r="726" spans="1:3" x14ac:dyDescent="0.25">
      <c r="A726" s="85"/>
      <c r="C726" s="84" t="s">
        <v>669</v>
      </c>
    </row>
    <row r="727" spans="1:3" x14ac:dyDescent="0.25">
      <c r="A727" s="85"/>
    </row>
    <row r="728" spans="1:3" x14ac:dyDescent="0.25">
      <c r="A728" s="85"/>
      <c r="C728" s="84" t="str">
        <f>CONCATENATE("    ",B721)</f>
        <v xml:space="preserve">    This variant is not associated with increased risk.</v>
      </c>
    </row>
    <row r="729" spans="1:3" x14ac:dyDescent="0.25">
      <c r="A729" s="86"/>
    </row>
    <row r="730" spans="1:3" x14ac:dyDescent="0.25">
      <c r="A730" s="86"/>
      <c r="C730" s="84" t="s">
        <v>670</v>
      </c>
    </row>
    <row r="731" spans="1:3" x14ac:dyDescent="0.25">
      <c r="A731" s="86"/>
    </row>
    <row r="732" spans="1:3" x14ac:dyDescent="0.25">
      <c r="A732" s="86"/>
      <c r="C732" s="84" t="str">
        <f>CONCATENATE( "    &lt;piechart percentage=",B722," /&gt;")</f>
        <v xml:space="preserve">    &lt;piechart percentage=31.2 /&gt;</v>
      </c>
    </row>
    <row r="733" spans="1:3" x14ac:dyDescent="0.25">
      <c r="A733" s="86"/>
      <c r="C733" s="84" t="str">
        <f>"  &lt;/Genotype&gt;"</f>
        <v xml:space="preserve">  &lt;/Genotype&gt;</v>
      </c>
    </row>
    <row r="734" spans="1:3" x14ac:dyDescent="0.25">
      <c r="A734" s="86"/>
      <c r="C734" s="84" t="str">
        <f>C101</f>
        <v>&lt;# T70610886A #&gt;</v>
      </c>
    </row>
    <row r="735" spans="1:3" x14ac:dyDescent="0.25">
      <c r="A735" s="86" t="s">
        <v>35</v>
      </c>
      <c r="B735" s="82" t="str">
        <f>V11</f>
        <v>NC_000009.12:g.</v>
      </c>
      <c r="C735" s="84" t="str">
        <f>CONCATENATE("  &lt;Genotype hgvs=",CHAR(34),B735,B736,";",B737,CHAR(34)," name=",CHAR(34),B514,CHAR(34),"&gt; ")</f>
        <v xml:space="preserve">  &lt;Genotype hgvs="NC_000009.12:g.[70610886T&gt;A];[70610886=]" name=""&gt; </v>
      </c>
    </row>
    <row r="736" spans="1:3" x14ac:dyDescent="0.25">
      <c r="A736" s="86" t="s">
        <v>36</v>
      </c>
      <c r="B736" s="82" t="str">
        <f t="shared" ref="B736:B740" si="42">V12</f>
        <v>[70610886T&gt;A]</v>
      </c>
    </row>
    <row r="737" spans="1:3" x14ac:dyDescent="0.25">
      <c r="A737" s="86" t="s">
        <v>27</v>
      </c>
      <c r="B737" s="82" t="str">
        <f t="shared" si="42"/>
        <v>[70610886=]</v>
      </c>
      <c r="C737" s="84" t="s">
        <v>668</v>
      </c>
    </row>
    <row r="738" spans="1:3" x14ac:dyDescent="0.25">
      <c r="A738" s="86" t="s">
        <v>41</v>
      </c>
      <c r="B738" s="82" t="str">
        <f t="shared" si="42"/>
        <v>People with this variant have one copy of the [T70610886A](https://www.ncbi.nlm.nih.gov/projects/SNP/snp_ref.cgi?rs=3763619) variant. This substitution of a single nucleotide is known as a missense mutation.</v>
      </c>
      <c r="C738" s="84" t="s">
        <v>13</v>
      </c>
    </row>
    <row r="739" spans="1:3" x14ac:dyDescent="0.25">
      <c r="A739" s="85" t="s">
        <v>42</v>
      </c>
      <c r="B739" s="82" t="str">
        <f t="shared" si="42"/>
        <v>This variant is not associated with increased risk.</v>
      </c>
      <c r="C739" s="84" t="str">
        <f>CONCATENATE("    ",B738)</f>
        <v xml:space="preserve">    People with this variant have one copy of the [T70610886A](https://www.ncbi.nlm.nih.gov/projects/SNP/snp_ref.cgi?rs=3763619) variant. This substitution of a single nucleotide is known as a missense mutation.</v>
      </c>
    </row>
    <row r="740" spans="1:3" x14ac:dyDescent="0.25">
      <c r="A740" s="85" t="s">
        <v>43</v>
      </c>
      <c r="B740" s="82">
        <f t="shared" si="42"/>
        <v>49.6</v>
      </c>
    </row>
    <row r="741" spans="1:3" x14ac:dyDescent="0.25">
      <c r="A741" s="86"/>
      <c r="C741" s="84" t="s">
        <v>669</v>
      </c>
    </row>
    <row r="742" spans="1:3" x14ac:dyDescent="0.25">
      <c r="A742" s="85"/>
    </row>
    <row r="743" spans="1:3" x14ac:dyDescent="0.25">
      <c r="A743" s="85"/>
      <c r="C743" s="84" t="str">
        <f>CONCATENATE("    ",B739)</f>
        <v xml:space="preserve">    This variant is not associated with increased risk.</v>
      </c>
    </row>
    <row r="744" spans="1:3" x14ac:dyDescent="0.25">
      <c r="A744" s="85"/>
    </row>
    <row r="745" spans="1:3" x14ac:dyDescent="0.25">
      <c r="A745" s="85"/>
      <c r="C745" s="84" t="s">
        <v>670</v>
      </c>
    </row>
    <row r="746" spans="1:3" x14ac:dyDescent="0.25">
      <c r="A746" s="86"/>
    </row>
    <row r="747" spans="1:3" x14ac:dyDescent="0.25">
      <c r="A747" s="86"/>
      <c r="C747" s="84" t="str">
        <f>CONCATENATE( "    &lt;piechart percentage=",B740," /&gt;")</f>
        <v xml:space="preserve">    &lt;piechart percentage=49.6 /&gt;</v>
      </c>
    </row>
    <row r="748" spans="1:3" x14ac:dyDescent="0.25">
      <c r="A748" s="86"/>
      <c r="C748" s="84" t="str">
        <f>"  &lt;/Genotype&gt;"</f>
        <v xml:space="preserve">  &lt;/Genotype&gt;</v>
      </c>
    </row>
    <row r="749" spans="1:3" x14ac:dyDescent="0.25">
      <c r="A749" s="86" t="s">
        <v>44</v>
      </c>
      <c r="B749" s="79" t="str">
        <f>V17</f>
        <v>People with this variant have two copies of the [T70610886A](https://www.ncbi.nlm.nih.gov/projects/SNP/snp_ref.cgi?rs=3763619) variant. This substitution of a single nucleotide is known as a missense mutation.</v>
      </c>
      <c r="C749" s="84" t="str">
        <f>CONCATENATE("  &lt;Genotype hgvs=",CHAR(34),B735,B736,";",B736,CHAR(34)," name=",CHAR(34),B514,CHAR(34),"&gt; ")</f>
        <v xml:space="preserve">  &lt;Genotype hgvs="NC_000009.12:g.[70610886T&gt;A];[70610886T&gt;A]" name=""&gt; </v>
      </c>
    </row>
    <row r="750" spans="1:3" x14ac:dyDescent="0.25">
      <c r="A750" s="85" t="s">
        <v>45</v>
      </c>
      <c r="B750" s="79" t="str">
        <f t="shared" ref="B750:B751" si="43">V18</f>
        <v>You are in the Moderate Loss of Function category. See below for more information.</v>
      </c>
      <c r="C750" s="84" t="s">
        <v>13</v>
      </c>
    </row>
    <row r="751" spans="1:3" x14ac:dyDescent="0.25">
      <c r="A751" s="85" t="s">
        <v>43</v>
      </c>
      <c r="B751" s="79">
        <f t="shared" si="43"/>
        <v>13.2</v>
      </c>
      <c r="C751" s="84" t="s">
        <v>668</v>
      </c>
    </row>
    <row r="752" spans="1:3" x14ac:dyDescent="0.25">
      <c r="A752" s="85"/>
    </row>
    <row r="753" spans="1:3" x14ac:dyDescent="0.25">
      <c r="A753" s="86"/>
      <c r="C753" s="84" t="str">
        <f>CONCATENATE("    ",B749)</f>
        <v xml:space="preserve">    People with this variant have two copies of the [T70610886A](https://www.ncbi.nlm.nih.gov/projects/SNP/snp_ref.cgi?rs=3763619) variant. This substitution of a single nucleotide is known as a missense mutation.</v>
      </c>
    </row>
    <row r="754" spans="1:3" x14ac:dyDescent="0.25">
      <c r="A754" s="85"/>
    </row>
    <row r="755" spans="1:3" x14ac:dyDescent="0.25">
      <c r="A755" s="85"/>
      <c r="C755" s="84" t="s">
        <v>669</v>
      </c>
    </row>
    <row r="756" spans="1:3" x14ac:dyDescent="0.25">
      <c r="A756" s="85"/>
    </row>
    <row r="757" spans="1:3" x14ac:dyDescent="0.25">
      <c r="A757" s="85"/>
      <c r="C757" s="84" t="str">
        <f>CONCATENATE("    ",B750)</f>
        <v xml:space="preserve">    You are in the Moderate Loss of Function category. See below for more information.</v>
      </c>
    </row>
    <row r="758" spans="1:3" x14ac:dyDescent="0.25">
      <c r="A758" s="85"/>
    </row>
    <row r="759" spans="1:3" x14ac:dyDescent="0.25">
      <c r="A759" s="86"/>
      <c r="C759" s="84" t="s">
        <v>670</v>
      </c>
    </row>
    <row r="760" spans="1:3" x14ac:dyDescent="0.25">
      <c r="A760" s="86"/>
    </row>
    <row r="761" spans="1:3" x14ac:dyDescent="0.25">
      <c r="A761" s="86"/>
      <c r="C761" s="84" t="str">
        <f>CONCATENATE( "    &lt;piechart percentage=",B751," /&gt;")</f>
        <v xml:space="preserve">    &lt;piechart percentage=13.2 /&gt;</v>
      </c>
    </row>
    <row r="762" spans="1:3" x14ac:dyDescent="0.25">
      <c r="A762" s="86"/>
      <c r="C762" s="84" t="str">
        <f>"  &lt;/Genotype&gt;"</f>
        <v xml:space="preserve">  &lt;/Genotype&gt;</v>
      </c>
    </row>
    <row r="763" spans="1:3" x14ac:dyDescent="0.25">
      <c r="A763" s="86" t="s">
        <v>46</v>
      </c>
      <c r="B763" s="79" t="str">
        <f>V20</f>
        <v>Your TRPM3 gene has no variants. A normal gene is referred to as a "wild-type" gene.</v>
      </c>
      <c r="C763" s="84" t="str">
        <f>CONCATENATE("  &lt;Genotype hgvs=",CHAR(34),B735,B737,";",B737,CHAR(34)," name=",CHAR(34),B514,CHAR(34),"&gt; ")</f>
        <v xml:space="preserve">  &lt;Genotype hgvs="NC_000009.12:g.[70610886=];[70610886=]" name=""&gt; </v>
      </c>
    </row>
    <row r="764" spans="1:3" x14ac:dyDescent="0.25">
      <c r="A764" s="85" t="s">
        <v>47</v>
      </c>
      <c r="B764" s="79" t="str">
        <f t="shared" ref="B764:B765" si="44">V21</f>
        <v>This variant is not associated with increased risk.</v>
      </c>
      <c r="C764" s="84" t="s">
        <v>13</v>
      </c>
    </row>
    <row r="765" spans="1:3" x14ac:dyDescent="0.25">
      <c r="A765" s="85" t="s">
        <v>43</v>
      </c>
      <c r="B765" s="79">
        <f t="shared" si="44"/>
        <v>37.200000000000003</v>
      </c>
      <c r="C765" s="84" t="s">
        <v>668</v>
      </c>
    </row>
    <row r="766" spans="1:3" x14ac:dyDescent="0.25">
      <c r="A766" s="86"/>
    </row>
    <row r="767" spans="1:3" x14ac:dyDescent="0.25">
      <c r="A767" s="85"/>
      <c r="C767" s="84" t="str">
        <f>CONCATENATE("    ",B763)</f>
        <v xml:space="preserve">    Your TRPM3 gene has no variants. A normal gene is referred to as a "wild-type" gene.</v>
      </c>
    </row>
    <row r="768" spans="1:3" x14ac:dyDescent="0.25">
      <c r="A768" s="85"/>
    </row>
    <row r="769" spans="1:3" x14ac:dyDescent="0.25">
      <c r="A769" s="85"/>
      <c r="C769" s="84" t="s">
        <v>669</v>
      </c>
    </row>
    <row r="770" spans="1:3" x14ac:dyDescent="0.25">
      <c r="A770" s="85"/>
    </row>
    <row r="771" spans="1:3" x14ac:dyDescent="0.25">
      <c r="A771" s="85"/>
      <c r="C771" s="84" t="str">
        <f>CONCATENATE("    ",B764)</f>
        <v xml:space="preserve">    This variant is not associated with increased risk.</v>
      </c>
    </row>
    <row r="772" spans="1:3" x14ac:dyDescent="0.25">
      <c r="A772" s="86"/>
    </row>
    <row r="773" spans="1:3" x14ac:dyDescent="0.25">
      <c r="A773" s="86"/>
      <c r="C773" s="84" t="s">
        <v>670</v>
      </c>
    </row>
    <row r="774" spans="1:3" x14ac:dyDescent="0.25">
      <c r="A774" s="86"/>
    </row>
    <row r="775" spans="1:3" x14ac:dyDescent="0.25">
      <c r="A775" s="86"/>
      <c r="C775" s="84" t="str">
        <f>CONCATENATE( "    &lt;piechart percentage=",B765," /&gt;")</f>
        <v xml:space="preserve">    &lt;piechart percentage=37.2 /&gt;</v>
      </c>
    </row>
    <row r="776" spans="1:3" x14ac:dyDescent="0.25">
      <c r="A776" s="86"/>
      <c r="C776" s="84" t="str">
        <f>"  &lt;/Genotype&gt;"</f>
        <v xml:space="preserve">  &lt;/Genotype&gt;</v>
      </c>
    </row>
    <row r="777" spans="1:3" x14ac:dyDescent="0.25">
      <c r="A777" s="86"/>
      <c r="C777" s="84" t="str">
        <f>C107</f>
        <v>&lt;# T71365306C #&gt;</v>
      </c>
    </row>
    <row r="778" spans="1:3" x14ac:dyDescent="0.25">
      <c r="A778" s="86" t="s">
        <v>35</v>
      </c>
      <c r="B778" s="82" t="str">
        <f>W11</f>
        <v>NC_000009.12:g.</v>
      </c>
      <c r="C778" s="84" t="str">
        <f>CONCATENATE("  &lt;Genotype hgvs=",CHAR(34),B778,B779,";",B780,CHAR(34)," name=",CHAR(34),B514,CHAR(34),"&gt; ")</f>
        <v xml:space="preserve">  &lt;Genotype hgvs="NC_000009.12:g.[71365306T&gt;C];[71365306=]" name=""&gt; </v>
      </c>
    </row>
    <row r="779" spans="1:3" x14ac:dyDescent="0.25">
      <c r="A779" s="86" t="s">
        <v>36</v>
      </c>
      <c r="B779" s="82" t="str">
        <f t="shared" ref="B779:B783" si="45">W12</f>
        <v>[71365306T&gt;C]</v>
      </c>
    </row>
    <row r="780" spans="1:3" x14ac:dyDescent="0.25">
      <c r="A780" s="86" t="s">
        <v>27</v>
      </c>
      <c r="B780" s="82" t="str">
        <f t="shared" si="45"/>
        <v>[71365306=]</v>
      </c>
      <c r="C780" s="84" t="s">
        <v>668</v>
      </c>
    </row>
    <row r="781" spans="1:3" x14ac:dyDescent="0.25">
      <c r="A781" s="86" t="s">
        <v>41</v>
      </c>
      <c r="B781" s="82" t="str">
        <f t="shared" si="45"/>
        <v>People with this variant have one copy of the [T71365306C](https://www.ncbi.nlm.nih.gov/projects/SNP/snp_ref.cgi?rs=6560200) variant. This substitution of a single nucleotide is known as a missense mutation.</v>
      </c>
      <c r="C781" s="84" t="s">
        <v>13</v>
      </c>
    </row>
    <row r="782" spans="1:3" x14ac:dyDescent="0.25">
      <c r="A782" s="85" t="s">
        <v>42</v>
      </c>
      <c r="B782" s="82" t="str">
        <f t="shared" si="45"/>
        <v>This variant is not associated with increased risk.</v>
      </c>
      <c r="C782" s="84" t="str">
        <f>CONCATENATE("    ",B781)</f>
        <v xml:space="preserve">    People with this variant have one copy of the [T71365306C](https://www.ncbi.nlm.nih.gov/projects/SNP/snp_ref.cgi?rs=6560200) variant. This substitution of a single nucleotide is known as a missense mutation.</v>
      </c>
    </row>
    <row r="783" spans="1:3" x14ac:dyDescent="0.25">
      <c r="A783" s="85" t="s">
        <v>43</v>
      </c>
      <c r="B783" s="82">
        <f t="shared" si="45"/>
        <v>50</v>
      </c>
    </row>
    <row r="784" spans="1:3" x14ac:dyDescent="0.25">
      <c r="A784" s="86"/>
      <c r="C784" s="84" t="s">
        <v>669</v>
      </c>
    </row>
    <row r="785" spans="1:3" x14ac:dyDescent="0.25">
      <c r="A785" s="85"/>
    </row>
    <row r="786" spans="1:3" x14ac:dyDescent="0.25">
      <c r="A786" s="85"/>
      <c r="C786" s="84" t="str">
        <f>CONCATENATE("    ",B782)</f>
        <v xml:space="preserve">    This variant is not associated with increased risk.</v>
      </c>
    </row>
    <row r="787" spans="1:3" x14ac:dyDescent="0.25">
      <c r="A787" s="85"/>
    </row>
    <row r="788" spans="1:3" x14ac:dyDescent="0.25">
      <c r="A788" s="85"/>
      <c r="C788" s="84" t="s">
        <v>670</v>
      </c>
    </row>
    <row r="789" spans="1:3" x14ac:dyDescent="0.25">
      <c r="A789" s="86"/>
    </row>
    <row r="790" spans="1:3" x14ac:dyDescent="0.25">
      <c r="A790" s="86"/>
      <c r="C790" s="84" t="str">
        <f>CONCATENATE( "    &lt;piechart percentage=",B783," /&gt;")</f>
        <v xml:space="preserve">    &lt;piechart percentage=50 /&gt;</v>
      </c>
    </row>
    <row r="791" spans="1:3" x14ac:dyDescent="0.25">
      <c r="A791" s="86"/>
      <c r="C791" s="84" t="str">
        <f>"  &lt;/Genotype&gt;"</f>
        <v xml:space="preserve">  &lt;/Genotype&gt;</v>
      </c>
    </row>
    <row r="792" spans="1:3" x14ac:dyDescent="0.25">
      <c r="A792" s="86" t="s">
        <v>44</v>
      </c>
      <c r="B792" s="79" t="str">
        <f>W17</f>
        <v>People with this variant have two copies of the [T71365306C](https://www.ncbi.nlm.nih.gov/projects/SNP/snp_ref.cgi?rs=6560200) variant. This substitution of a single nucleotide is known as a missense mutation.</v>
      </c>
      <c r="C792" s="84" t="str">
        <f>CONCATENATE("  &lt;Genotype hgvs=",CHAR(34),B778,B779,";",B779,CHAR(34)," name=",CHAR(34),B514,CHAR(34),"&gt; ")</f>
        <v xml:space="preserve">  &lt;Genotype hgvs="NC_000009.12:g.[71365306T&gt;C];[71365306T&gt;C]" name=""&gt; </v>
      </c>
    </row>
    <row r="793" spans="1:3" x14ac:dyDescent="0.25">
      <c r="A793" s="85" t="s">
        <v>45</v>
      </c>
      <c r="B793" s="79" t="str">
        <f t="shared" ref="B793:B794" si="46">W18</f>
        <v>You are in the Moderate Loss of Function category. See below for more information.</v>
      </c>
      <c r="C793" s="84" t="s">
        <v>13</v>
      </c>
    </row>
    <row r="794" spans="1:3" x14ac:dyDescent="0.25">
      <c r="A794" s="85" t="s">
        <v>43</v>
      </c>
      <c r="B794" s="79">
        <f t="shared" si="46"/>
        <v>12.3</v>
      </c>
      <c r="C794" s="84" t="s">
        <v>668</v>
      </c>
    </row>
    <row r="795" spans="1:3" x14ac:dyDescent="0.25">
      <c r="A795" s="85"/>
    </row>
    <row r="796" spans="1:3" x14ac:dyDescent="0.25">
      <c r="A796" s="86"/>
      <c r="C796" s="84" t="str">
        <f>CONCATENATE("    ",B792)</f>
        <v xml:space="preserve">    People with this variant have two copies of the [T71365306C](https://www.ncbi.nlm.nih.gov/projects/SNP/snp_ref.cgi?rs=6560200) variant. This substitution of a single nucleotide is known as a missense mutation.</v>
      </c>
    </row>
    <row r="797" spans="1:3" x14ac:dyDescent="0.25">
      <c r="A797" s="85"/>
    </row>
    <row r="798" spans="1:3" x14ac:dyDescent="0.25">
      <c r="A798" s="85"/>
      <c r="C798" s="84" t="s">
        <v>669</v>
      </c>
    </row>
    <row r="799" spans="1:3" x14ac:dyDescent="0.25">
      <c r="A799" s="85"/>
    </row>
    <row r="800" spans="1:3" x14ac:dyDescent="0.25">
      <c r="A800" s="85"/>
      <c r="C800" s="84" t="str">
        <f>CONCATENATE("    ",B793)</f>
        <v xml:space="preserve">    You are in the Moderate Loss of Function category. See below for more information.</v>
      </c>
    </row>
    <row r="801" spans="1:3" x14ac:dyDescent="0.25">
      <c r="A801" s="85"/>
    </row>
    <row r="802" spans="1:3" x14ac:dyDescent="0.25">
      <c r="A802" s="86"/>
      <c r="C802" s="84" t="s">
        <v>670</v>
      </c>
    </row>
    <row r="803" spans="1:3" x14ac:dyDescent="0.25">
      <c r="A803" s="86"/>
    </row>
    <row r="804" spans="1:3" x14ac:dyDescent="0.25">
      <c r="A804" s="86"/>
      <c r="C804" s="84" t="str">
        <f>CONCATENATE( "    &lt;piechart percentage=",B794," /&gt;")</f>
        <v xml:space="preserve">    &lt;piechart percentage=12.3 /&gt;</v>
      </c>
    </row>
    <row r="805" spans="1:3" x14ac:dyDescent="0.25">
      <c r="A805" s="86"/>
      <c r="C805" s="84" t="str">
        <f>"  &lt;/Genotype&gt;"</f>
        <v xml:space="preserve">  &lt;/Genotype&gt;</v>
      </c>
    </row>
    <row r="806" spans="1:3" x14ac:dyDescent="0.25">
      <c r="A806" s="86" t="s">
        <v>46</v>
      </c>
      <c r="B806" s="79" t="str">
        <f>W20</f>
        <v>Your TRPM3 gene has no variants. A normal gene is referred to as a "wild-type" gene.</v>
      </c>
      <c r="C806" s="84" t="str">
        <f>CONCATENATE("  &lt;Genotype hgvs=",CHAR(34),B778,B780,";",B780,CHAR(34)," name=",CHAR(34),B514,CHAR(34),"&gt; ")</f>
        <v xml:space="preserve">  &lt;Genotype hgvs="NC_000009.12:g.[71365306=];[71365306=]" name=""&gt; </v>
      </c>
    </row>
    <row r="807" spans="1:3" x14ac:dyDescent="0.25">
      <c r="A807" s="85" t="s">
        <v>47</v>
      </c>
      <c r="B807" s="79" t="str">
        <f t="shared" ref="B807:B808" si="47">W21</f>
        <v>This variant is not associated with increased risk.</v>
      </c>
      <c r="C807" s="84" t="s">
        <v>13</v>
      </c>
    </row>
    <row r="808" spans="1:3" x14ac:dyDescent="0.25">
      <c r="A808" s="85" t="s">
        <v>43</v>
      </c>
      <c r="B808" s="79">
        <f t="shared" si="47"/>
        <v>37.1</v>
      </c>
      <c r="C808" s="84" t="s">
        <v>668</v>
      </c>
    </row>
    <row r="809" spans="1:3" x14ac:dyDescent="0.25">
      <c r="A809" s="86"/>
    </row>
    <row r="810" spans="1:3" x14ac:dyDescent="0.25">
      <c r="A810" s="85"/>
      <c r="C810" s="84" t="str">
        <f>CONCATENATE("    ",B806)</f>
        <v xml:space="preserve">    Your TRPM3 gene has no variants. A normal gene is referred to as a "wild-type" gene.</v>
      </c>
    </row>
    <row r="811" spans="1:3" x14ac:dyDescent="0.25">
      <c r="A811" s="85"/>
    </row>
    <row r="812" spans="1:3" x14ac:dyDescent="0.25">
      <c r="A812" s="85"/>
      <c r="C812" s="84" t="s">
        <v>669</v>
      </c>
    </row>
    <row r="813" spans="1:3" x14ac:dyDescent="0.25">
      <c r="A813" s="85"/>
    </row>
    <row r="814" spans="1:3" x14ac:dyDescent="0.25">
      <c r="A814" s="85"/>
      <c r="C814" s="84" t="str">
        <f>CONCATENATE("    ",B807)</f>
        <v xml:space="preserve">    This variant is not associated with increased risk.</v>
      </c>
    </row>
    <row r="815" spans="1:3" x14ac:dyDescent="0.25">
      <c r="A815" s="86"/>
    </row>
    <row r="816" spans="1:3" x14ac:dyDescent="0.25">
      <c r="A816" s="86"/>
      <c r="C816" s="84" t="s">
        <v>670</v>
      </c>
    </row>
    <row r="817" spans="1:3" x14ac:dyDescent="0.25">
      <c r="A817" s="86"/>
    </row>
    <row r="818" spans="1:3" x14ac:dyDescent="0.25">
      <c r="A818" s="86"/>
      <c r="C818" s="84" t="str">
        <f>CONCATENATE( "    &lt;piechart percentage=",B808," /&gt;")</f>
        <v xml:space="preserve">    &lt;piechart percentage=37.1 /&gt;</v>
      </c>
    </row>
    <row r="819" spans="1:3" x14ac:dyDescent="0.25">
      <c r="A819" s="86"/>
      <c r="C819" s="84" t="str">
        <f>"  &lt;/Genotype&gt;"</f>
        <v xml:space="preserve">  &lt;/Genotype&gt;</v>
      </c>
    </row>
    <row r="820" spans="1:3" x14ac:dyDescent="0.25">
      <c r="A820" s="86"/>
      <c r="C820" s="84" t="str">
        <f>C113</f>
        <v>&lt;# G70820112A #&gt;</v>
      </c>
    </row>
    <row r="821" spans="1:3" x14ac:dyDescent="0.25">
      <c r="A821" s="86" t="s">
        <v>35</v>
      </c>
      <c r="B821" s="82" t="str">
        <f>X11</f>
        <v>NC_000009.12:g.</v>
      </c>
      <c r="C821" s="84" t="str">
        <f>CONCATENATE("  &lt;Genotype hgvs=",CHAR(34),B821,B822,";",B823,CHAR(34)," name=",CHAR(34),B514,CHAR(34),"&gt; ")</f>
        <v xml:space="preserve">  &lt;Genotype hgvs="NC_000009.12:g.[70820112G&gt;A];[70820112=]" name=""&gt; </v>
      </c>
    </row>
    <row r="822" spans="1:3" x14ac:dyDescent="0.25">
      <c r="A822" s="86" t="s">
        <v>36</v>
      </c>
      <c r="B822" s="82" t="str">
        <f t="shared" ref="B822:B826" si="48">X12</f>
        <v>[70820112G&gt;A]</v>
      </c>
    </row>
    <row r="823" spans="1:3" x14ac:dyDescent="0.25">
      <c r="A823" s="86" t="s">
        <v>27</v>
      </c>
      <c r="B823" s="82" t="str">
        <f t="shared" si="48"/>
        <v>[70820112=]</v>
      </c>
      <c r="C823" s="84" t="s">
        <v>668</v>
      </c>
    </row>
    <row r="824" spans="1:3" x14ac:dyDescent="0.25">
      <c r="A824" s="86" t="s">
        <v>41</v>
      </c>
      <c r="B824" s="82" t="str">
        <f t="shared" si="48"/>
        <v>People with this variant have one copy of the [G70820112A](https://www.ncbi.nlm.nih.gov/projects/SNP/snp_ref.cgi?rs=7022747) variant. This substitution of a single nucleotide is known as a missense mutation.</v>
      </c>
      <c r="C824" s="84" t="s">
        <v>13</v>
      </c>
    </row>
    <row r="825" spans="1:3" x14ac:dyDescent="0.25">
      <c r="A825" s="85" t="s">
        <v>42</v>
      </c>
      <c r="B825" s="82" t="str">
        <f t="shared" si="48"/>
        <v>This variant is not associated with increased risk.</v>
      </c>
      <c r="C825" s="84" t="str">
        <f>CONCATENATE("    ",B824)</f>
        <v xml:space="preserve">    People with this variant have one copy of the [G70820112A](https://www.ncbi.nlm.nih.gov/projects/SNP/snp_ref.cgi?rs=7022747) variant. This substitution of a single nucleotide is known as a missense mutation.</v>
      </c>
    </row>
    <row r="826" spans="1:3" x14ac:dyDescent="0.25">
      <c r="A826" s="85" t="s">
        <v>43</v>
      </c>
      <c r="B826" s="82">
        <f t="shared" si="48"/>
        <v>18.100000000000001</v>
      </c>
    </row>
    <row r="827" spans="1:3" x14ac:dyDescent="0.25">
      <c r="A827" s="86"/>
      <c r="C827" s="84" t="s">
        <v>669</v>
      </c>
    </row>
    <row r="828" spans="1:3" x14ac:dyDescent="0.25">
      <c r="A828" s="85"/>
    </row>
    <row r="829" spans="1:3" x14ac:dyDescent="0.25">
      <c r="A829" s="85"/>
      <c r="C829" s="84" t="str">
        <f>CONCATENATE("    ",B825)</f>
        <v xml:space="preserve">    This variant is not associated with increased risk.</v>
      </c>
    </row>
    <row r="830" spans="1:3" x14ac:dyDescent="0.25">
      <c r="A830" s="85"/>
    </row>
    <row r="831" spans="1:3" x14ac:dyDescent="0.25">
      <c r="A831" s="85"/>
      <c r="C831" s="84" t="s">
        <v>670</v>
      </c>
    </row>
    <row r="832" spans="1:3" x14ac:dyDescent="0.25">
      <c r="A832" s="86"/>
    </row>
    <row r="833" spans="1:3" x14ac:dyDescent="0.25">
      <c r="A833" s="86"/>
      <c r="C833" s="84" t="str">
        <f>CONCATENATE( "    &lt;piechart percentage=",B826," /&gt;")</f>
        <v xml:space="preserve">    &lt;piechart percentage=18.1 /&gt;</v>
      </c>
    </row>
    <row r="834" spans="1:3" x14ac:dyDescent="0.25">
      <c r="A834" s="86"/>
      <c r="C834" s="84" t="str">
        <f>"  &lt;/Genotype&gt;"</f>
        <v xml:space="preserve">  &lt;/Genotype&gt;</v>
      </c>
    </row>
    <row r="835" spans="1:3" x14ac:dyDescent="0.25">
      <c r="A835" s="86" t="s">
        <v>44</v>
      </c>
      <c r="B835" s="79" t="str">
        <f>X17</f>
        <v>People with this variant have two copies of the [G70820112A](https://www.ncbi.nlm.nih.gov/projects/SNP/snp_ref.cgi?rs=7022747) variant. This substitution of a single nucleotide is known as a missense mutation.</v>
      </c>
      <c r="C835" s="84" t="str">
        <f>CONCATENATE("  &lt;Genotype hgvs=",CHAR(34),B821,B822,";",B822,CHAR(34)," name=",CHAR(34),B514,CHAR(34),"&gt; ")</f>
        <v xml:space="preserve">  &lt;Genotype hgvs="NC_000009.12:g.[70820112G&gt;A];[70820112G&gt;A]" name=""&gt; </v>
      </c>
    </row>
    <row r="836" spans="1:3" x14ac:dyDescent="0.25">
      <c r="A836" s="85" t="s">
        <v>45</v>
      </c>
      <c r="B836" s="79" t="str">
        <f t="shared" ref="B836:B837" si="49">X18</f>
        <v>This variant is not associated with increased risk.</v>
      </c>
      <c r="C836" s="84" t="s">
        <v>13</v>
      </c>
    </row>
    <row r="837" spans="1:3" x14ac:dyDescent="0.25">
      <c r="A837" s="85" t="s">
        <v>43</v>
      </c>
      <c r="B837" s="79">
        <f t="shared" si="49"/>
        <v>5.5</v>
      </c>
      <c r="C837" s="84" t="s">
        <v>668</v>
      </c>
    </row>
    <row r="838" spans="1:3" x14ac:dyDescent="0.25">
      <c r="A838" s="85"/>
    </row>
    <row r="839" spans="1:3" x14ac:dyDescent="0.25">
      <c r="A839" s="86"/>
      <c r="C839" s="84" t="str">
        <f>CONCATENATE("    ",B835)</f>
        <v xml:space="preserve">    People with this variant have two copies of the [G70820112A](https://www.ncbi.nlm.nih.gov/projects/SNP/snp_ref.cgi?rs=7022747) variant. This substitution of a single nucleotide is known as a missense mutation.</v>
      </c>
    </row>
    <row r="840" spans="1:3" x14ac:dyDescent="0.25">
      <c r="A840" s="85"/>
    </row>
    <row r="841" spans="1:3" x14ac:dyDescent="0.25">
      <c r="A841" s="85"/>
      <c r="C841" s="84" t="s">
        <v>669</v>
      </c>
    </row>
    <row r="842" spans="1:3" x14ac:dyDescent="0.25">
      <c r="A842" s="85"/>
    </row>
    <row r="843" spans="1:3" x14ac:dyDescent="0.25">
      <c r="A843" s="85"/>
      <c r="C843" s="84" t="str">
        <f>CONCATENATE("    ",B836)</f>
        <v xml:space="preserve">    This variant is not associated with increased risk.</v>
      </c>
    </row>
    <row r="844" spans="1:3" x14ac:dyDescent="0.25">
      <c r="A844" s="85"/>
    </row>
    <row r="845" spans="1:3" x14ac:dyDescent="0.25">
      <c r="A845" s="86"/>
      <c r="C845" s="84" t="s">
        <v>670</v>
      </c>
    </row>
    <row r="846" spans="1:3" x14ac:dyDescent="0.25">
      <c r="A846" s="86"/>
    </row>
    <row r="847" spans="1:3" x14ac:dyDescent="0.25">
      <c r="A847" s="86"/>
      <c r="C847" s="84" t="str">
        <f>CONCATENATE( "    &lt;piechart percentage=",B837," /&gt;")</f>
        <v xml:space="preserve">    &lt;piechart percentage=5.5 /&gt;</v>
      </c>
    </row>
    <row r="848" spans="1:3" x14ac:dyDescent="0.25">
      <c r="A848" s="86"/>
      <c r="C848" s="84" t="str">
        <f>"  &lt;/Genotype&gt;"</f>
        <v xml:space="preserve">  &lt;/Genotype&gt;</v>
      </c>
    </row>
    <row r="849" spans="1:3" x14ac:dyDescent="0.25">
      <c r="A849" s="86" t="s">
        <v>46</v>
      </c>
      <c r="B849" s="79" t="str">
        <f>X20</f>
        <v>Your TRPM3 gene has no variants. A normal gene is referred to as a "wild-type" gene.</v>
      </c>
      <c r="C849" s="84" t="str">
        <f>CONCATENATE("  &lt;Genotype hgvs=",CHAR(34),B821,B823,";",B823,CHAR(34)," name=",CHAR(34),B514,CHAR(34),"&gt; ")</f>
        <v xml:space="preserve">  &lt;Genotype hgvs="NC_000009.12:g.[70820112=];[70820112=]" name=""&gt; </v>
      </c>
    </row>
    <row r="850" spans="1:3" x14ac:dyDescent="0.25">
      <c r="A850" s="85" t="s">
        <v>47</v>
      </c>
      <c r="B850" s="79" t="str">
        <f t="shared" ref="B850:B851" si="50">X21</f>
        <v>You are in the Moderate Loss of Function category. See below for more information.</v>
      </c>
      <c r="C850" s="84" t="s">
        <v>13</v>
      </c>
    </row>
    <row r="851" spans="1:3" x14ac:dyDescent="0.25">
      <c r="A851" s="85" t="s">
        <v>43</v>
      </c>
      <c r="B851" s="79">
        <f t="shared" si="50"/>
        <v>76.400000000000006</v>
      </c>
      <c r="C851" s="84" t="s">
        <v>668</v>
      </c>
    </row>
    <row r="852" spans="1:3" x14ac:dyDescent="0.25">
      <c r="A852" s="86"/>
    </row>
    <row r="853" spans="1:3" x14ac:dyDescent="0.25">
      <c r="A853" s="85"/>
      <c r="C853" s="84" t="str">
        <f>CONCATENATE("    ",B849)</f>
        <v xml:space="preserve">    Your TRPM3 gene has no variants. A normal gene is referred to as a "wild-type" gene.</v>
      </c>
    </row>
    <row r="854" spans="1:3" x14ac:dyDescent="0.25">
      <c r="A854" s="85"/>
    </row>
    <row r="855" spans="1:3" x14ac:dyDescent="0.25">
      <c r="A855" s="85"/>
      <c r="C855" s="84" t="s">
        <v>669</v>
      </c>
    </row>
    <row r="856" spans="1:3" x14ac:dyDescent="0.25">
      <c r="A856" s="85"/>
    </row>
    <row r="857" spans="1:3" x14ac:dyDescent="0.25">
      <c r="A857" s="85"/>
      <c r="C857" s="84" t="str">
        <f>CONCATENATE("    ",B850)</f>
        <v xml:space="preserve">    You are in the Moderate Loss of Function category. See below for more information.</v>
      </c>
    </row>
    <row r="858" spans="1:3" x14ac:dyDescent="0.25">
      <c r="A858" s="86"/>
    </row>
    <row r="859" spans="1:3" x14ac:dyDescent="0.25">
      <c r="A859" s="86"/>
      <c r="C859" s="84" t="s">
        <v>670</v>
      </c>
    </row>
    <row r="860" spans="1:3" x14ac:dyDescent="0.25">
      <c r="A860" s="86"/>
    </row>
    <row r="861" spans="1:3" x14ac:dyDescent="0.25">
      <c r="A861" s="86"/>
      <c r="C861" s="84" t="str">
        <f>CONCATENATE( "    &lt;piechart percentage=",B851," /&gt;")</f>
        <v xml:space="preserve">    &lt;piechart percentage=76.4 /&gt;</v>
      </c>
    </row>
    <row r="862" spans="1:3" x14ac:dyDescent="0.25">
      <c r="A862" s="86"/>
      <c r="C862" s="84" t="str">
        <f>"  &lt;/Genotype&gt;"</f>
        <v xml:space="preserve">  &lt;/Genotype&gt;</v>
      </c>
    </row>
    <row r="863" spans="1:3" x14ac:dyDescent="0.25">
      <c r="A863" s="86"/>
      <c r="C863" s="84" t="str">
        <f>C119</f>
        <v>&lt;# A70822908G #&gt;</v>
      </c>
    </row>
    <row r="864" spans="1:3" x14ac:dyDescent="0.25">
      <c r="A864" s="86" t="s">
        <v>35</v>
      </c>
      <c r="B864" s="82" t="str">
        <f>Y11</f>
        <v>NC_000009.12:g.</v>
      </c>
      <c r="C864" s="84" t="str">
        <f>CONCATENATE("  &lt;Genotype hgvs=",CHAR(34),B864,B865,";",B866,CHAR(34)," name=",CHAR(34),B558,CHAR(34),"&gt; ")</f>
        <v xml:space="preserve">  &lt;Genotype hgvs="NC_000009.12:g.[70822908A&gt;G];[70822908=]" name=""&gt; </v>
      </c>
    </row>
    <row r="865" spans="1:3" x14ac:dyDescent="0.25">
      <c r="A865" s="86" t="s">
        <v>36</v>
      </c>
      <c r="B865" s="82" t="str">
        <f t="shared" ref="B865:B869" si="51">Y12</f>
        <v>[70822908A&gt;G]</v>
      </c>
    </row>
    <row r="866" spans="1:3" x14ac:dyDescent="0.25">
      <c r="A866" s="86" t="s">
        <v>27</v>
      </c>
      <c r="B866" s="82" t="str">
        <f t="shared" si="51"/>
        <v>[70822908=]</v>
      </c>
      <c r="C866" s="84" t="s">
        <v>668</v>
      </c>
    </row>
    <row r="867" spans="1:3" x14ac:dyDescent="0.25">
      <c r="A867" s="86" t="s">
        <v>41</v>
      </c>
      <c r="B867" s="82" t="str">
        <f t="shared" si="51"/>
        <v>People with this variant have one copy of the [A70822908G](https://www.ncbi.nlm.nih.gov/projects/SNP/snp_ref.cgi?rs=7038646) variant. This substitution of a single nucleotide is known as a missense mutation.</v>
      </c>
      <c r="C867" s="84" t="s">
        <v>13</v>
      </c>
    </row>
    <row r="868" spans="1:3" x14ac:dyDescent="0.25">
      <c r="A868" s="85" t="s">
        <v>42</v>
      </c>
      <c r="B868" s="82" t="str">
        <f t="shared" si="51"/>
        <v>You are in the Moderate Loss of Function category. See below for more information.</v>
      </c>
      <c r="C868" s="84" t="str">
        <f>CONCATENATE("    ",B867)</f>
        <v xml:space="preserve">    People with this variant have one copy of the [A70822908G](https://www.ncbi.nlm.nih.gov/projects/SNP/snp_ref.cgi?rs=7038646) variant. This substitution of a single nucleotide is known as a missense mutation.</v>
      </c>
    </row>
    <row r="869" spans="1:3" x14ac:dyDescent="0.25">
      <c r="A869" s="85" t="s">
        <v>43</v>
      </c>
      <c r="B869" s="82">
        <f t="shared" si="51"/>
        <v>44.8</v>
      </c>
    </row>
    <row r="870" spans="1:3" x14ac:dyDescent="0.25">
      <c r="A870" s="86"/>
      <c r="C870" s="84" t="s">
        <v>669</v>
      </c>
    </row>
    <row r="871" spans="1:3" x14ac:dyDescent="0.25">
      <c r="A871" s="85"/>
    </row>
    <row r="872" spans="1:3" x14ac:dyDescent="0.25">
      <c r="A872" s="85"/>
      <c r="C872" s="84" t="str">
        <f>CONCATENATE("    ",B868)</f>
        <v xml:space="preserve">    You are in the Moderate Loss of Function category. See below for more information.</v>
      </c>
    </row>
    <row r="873" spans="1:3" x14ac:dyDescent="0.25">
      <c r="A873" s="85"/>
    </row>
    <row r="874" spans="1:3" x14ac:dyDescent="0.25">
      <c r="A874" s="85"/>
      <c r="C874" s="84" t="s">
        <v>670</v>
      </c>
    </row>
    <row r="875" spans="1:3" x14ac:dyDescent="0.25">
      <c r="A875" s="86"/>
    </row>
    <row r="876" spans="1:3" x14ac:dyDescent="0.25">
      <c r="A876" s="86"/>
      <c r="C876" s="84" t="str">
        <f>CONCATENATE( "    &lt;piechart percentage=",B869," /&gt;")</f>
        <v xml:space="preserve">    &lt;piechart percentage=44.8 /&gt;</v>
      </c>
    </row>
    <row r="877" spans="1:3" x14ac:dyDescent="0.25">
      <c r="A877" s="86"/>
      <c r="C877" s="84" t="str">
        <f>"  &lt;/Genotype&gt;"</f>
        <v xml:space="preserve">  &lt;/Genotype&gt;</v>
      </c>
    </row>
    <row r="878" spans="1:3" x14ac:dyDescent="0.25">
      <c r="A878" s="86" t="s">
        <v>44</v>
      </c>
      <c r="B878" s="79" t="str">
        <f>Y17</f>
        <v>People with this variant have two copies of the [A70822908G](https://www.ncbi.nlm.nih.gov/projects/SNP/snp_ref.cgi?rs=7038646) variant. This substitution of a single nucleotide is known as a missense mutation.</v>
      </c>
      <c r="C878" s="84" t="str">
        <f>CONCATENATE("  &lt;Genotype hgvs=",CHAR(34),B864,B865,";",B865,CHAR(34)," name=",CHAR(34),B558,CHAR(34),"&gt; ")</f>
        <v xml:space="preserve">  &lt;Genotype hgvs="NC_000009.12:g.[70822908A&gt;G];[70822908A&gt;G]" name=""&gt; </v>
      </c>
    </row>
    <row r="879" spans="1:3" x14ac:dyDescent="0.25">
      <c r="A879" s="85" t="s">
        <v>45</v>
      </c>
      <c r="B879" s="79" t="str">
        <f t="shared" ref="B879:B880" si="52">Y18</f>
        <v>This variant is not associated with increased risk.</v>
      </c>
      <c r="C879" s="84" t="s">
        <v>13</v>
      </c>
    </row>
    <row r="880" spans="1:3" x14ac:dyDescent="0.25">
      <c r="A880" s="85" t="s">
        <v>43</v>
      </c>
      <c r="B880" s="79">
        <f t="shared" si="52"/>
        <v>32.5</v>
      </c>
      <c r="C880" s="84" t="s">
        <v>668</v>
      </c>
    </row>
    <row r="881" spans="1:3" x14ac:dyDescent="0.25">
      <c r="A881" s="85"/>
    </row>
    <row r="882" spans="1:3" x14ac:dyDescent="0.25">
      <c r="A882" s="86"/>
      <c r="C882" s="84" t="str">
        <f>CONCATENATE("    ",B878)</f>
        <v xml:space="preserve">    People with this variant have two copies of the [A70822908G](https://www.ncbi.nlm.nih.gov/projects/SNP/snp_ref.cgi?rs=7038646) variant. This substitution of a single nucleotide is known as a missense mutation.</v>
      </c>
    </row>
    <row r="883" spans="1:3" x14ac:dyDescent="0.25">
      <c r="A883" s="85"/>
    </row>
    <row r="884" spans="1:3" x14ac:dyDescent="0.25">
      <c r="A884" s="85"/>
      <c r="C884" s="84" t="s">
        <v>669</v>
      </c>
    </row>
    <row r="885" spans="1:3" x14ac:dyDescent="0.25">
      <c r="A885" s="85"/>
    </row>
    <row r="886" spans="1:3" x14ac:dyDescent="0.25">
      <c r="A886" s="85"/>
      <c r="C886" s="84" t="str">
        <f>CONCATENATE("    ",B879)</f>
        <v xml:space="preserve">    This variant is not associated with increased risk.</v>
      </c>
    </row>
    <row r="887" spans="1:3" x14ac:dyDescent="0.25">
      <c r="A887" s="85"/>
    </row>
    <row r="888" spans="1:3" x14ac:dyDescent="0.25">
      <c r="A888" s="86"/>
      <c r="C888" s="84" t="s">
        <v>670</v>
      </c>
    </row>
    <row r="889" spans="1:3" x14ac:dyDescent="0.25">
      <c r="A889" s="86"/>
    </row>
    <row r="890" spans="1:3" x14ac:dyDescent="0.25">
      <c r="A890" s="86"/>
      <c r="C890" s="84" t="str">
        <f>CONCATENATE( "    &lt;piechart percentage=",B880," /&gt;")</f>
        <v xml:space="preserve">    &lt;piechart percentage=32.5 /&gt;</v>
      </c>
    </row>
    <row r="891" spans="1:3" x14ac:dyDescent="0.25">
      <c r="A891" s="86"/>
      <c r="C891" s="84" t="str">
        <f>"  &lt;/Genotype&gt;"</f>
        <v xml:space="preserve">  &lt;/Genotype&gt;</v>
      </c>
    </row>
    <row r="892" spans="1:3" x14ac:dyDescent="0.25">
      <c r="A892" s="86" t="s">
        <v>46</v>
      </c>
      <c r="B892" s="79" t="str">
        <f>Y20</f>
        <v>Your TRPM3 gene has no variants. A normal gene is referred to as a "wild-type" gene.</v>
      </c>
      <c r="C892" s="84" t="str">
        <f>CONCATENATE("  &lt;Genotype hgvs=",CHAR(34),B864,B866,";",B866,CHAR(34)," name=",CHAR(34),B558,CHAR(34),"&gt; ")</f>
        <v xml:space="preserve">  &lt;Genotype hgvs="NC_000009.12:g.[70822908=];[70822908=]" name=""&gt; </v>
      </c>
    </row>
    <row r="893" spans="1:3" x14ac:dyDescent="0.25">
      <c r="A893" s="85" t="s">
        <v>47</v>
      </c>
      <c r="B893" s="79" t="str">
        <f t="shared" ref="B893:B894" si="53">Y21</f>
        <v>This variant is not associated with increased risk.</v>
      </c>
      <c r="C893" s="84" t="s">
        <v>13</v>
      </c>
    </row>
    <row r="894" spans="1:3" x14ac:dyDescent="0.25">
      <c r="A894" s="85" t="s">
        <v>43</v>
      </c>
      <c r="B894" s="79">
        <f t="shared" si="53"/>
        <v>22.7</v>
      </c>
      <c r="C894" s="84" t="s">
        <v>668</v>
      </c>
    </row>
    <row r="895" spans="1:3" x14ac:dyDescent="0.25">
      <c r="A895" s="86"/>
    </row>
    <row r="896" spans="1:3" x14ac:dyDescent="0.25">
      <c r="A896" s="85"/>
      <c r="C896" s="84" t="str">
        <f>CONCATENATE("    ",B892)</f>
        <v xml:space="preserve">    Your TRPM3 gene has no variants. A normal gene is referred to as a "wild-type" gene.</v>
      </c>
    </row>
    <row r="897" spans="1:3" x14ac:dyDescent="0.25">
      <c r="A897" s="85"/>
    </row>
    <row r="898" spans="1:3" x14ac:dyDescent="0.25">
      <c r="A898" s="85"/>
      <c r="C898" s="84" t="s">
        <v>669</v>
      </c>
    </row>
    <row r="899" spans="1:3" x14ac:dyDescent="0.25">
      <c r="A899" s="85"/>
    </row>
    <row r="900" spans="1:3" x14ac:dyDescent="0.25">
      <c r="A900" s="85"/>
      <c r="C900" s="84" t="str">
        <f>CONCATENATE("    ",B893)</f>
        <v xml:space="preserve">    This variant is not associated with increased risk.</v>
      </c>
    </row>
    <row r="901" spans="1:3" x14ac:dyDescent="0.25">
      <c r="A901" s="86"/>
    </row>
    <row r="902" spans="1:3" x14ac:dyDescent="0.25">
      <c r="A902" s="86"/>
      <c r="C902" s="84" t="s">
        <v>670</v>
      </c>
    </row>
    <row r="903" spans="1:3" x14ac:dyDescent="0.25">
      <c r="A903" s="86"/>
    </row>
    <row r="904" spans="1:3" x14ac:dyDescent="0.25">
      <c r="A904" s="86"/>
      <c r="C904" s="84" t="str">
        <f>CONCATENATE( "    &lt;piechart percentage=",B894," /&gt;")</f>
        <v xml:space="preserve">    &lt;piechart percentage=22.7 /&gt;</v>
      </c>
    </row>
    <row r="905" spans="1:3" x14ac:dyDescent="0.25">
      <c r="A905" s="86"/>
      <c r="C905" s="84" t="str">
        <f>"  &lt;/Genotype&gt;"</f>
        <v xml:space="preserve">  &lt;/Genotype&gt;</v>
      </c>
    </row>
    <row r="906" spans="1:3" x14ac:dyDescent="0.25">
      <c r="A906" s="86"/>
      <c r="C906" s="84" t="str">
        <f>C125</f>
        <v>&lt;# C37T #&gt;</v>
      </c>
    </row>
    <row r="907" spans="1:3" x14ac:dyDescent="0.25">
      <c r="A907" s="86" t="s">
        <v>35</v>
      </c>
      <c r="B907" s="82" t="str">
        <f>Z11</f>
        <v>NC_000009.12:g.</v>
      </c>
      <c r="C907" s="84" t="str">
        <f>CONCATENATE("  &lt;Genotype hgvs=",CHAR(34),B907,B908,";",B909,CHAR(34)," name=",CHAR(34),B558,CHAR(34),"&gt; ")</f>
        <v xml:space="preserve">  &lt;Genotype hgvs="NC_000009.12:g.[70810048G&gt;A];[70810048=]" name=""&gt; </v>
      </c>
    </row>
    <row r="908" spans="1:3" x14ac:dyDescent="0.25">
      <c r="A908" s="86" t="s">
        <v>36</v>
      </c>
      <c r="B908" s="82" t="str">
        <f t="shared" ref="B908:B912" si="54">Z12</f>
        <v>[70810048G&gt;A]</v>
      </c>
    </row>
    <row r="909" spans="1:3" x14ac:dyDescent="0.25">
      <c r="A909" s="86" t="s">
        <v>27</v>
      </c>
      <c r="B909" s="82" t="str">
        <f t="shared" si="54"/>
        <v>[70810048=]</v>
      </c>
      <c r="C909" s="84" t="s">
        <v>668</v>
      </c>
    </row>
    <row r="910" spans="1:3" x14ac:dyDescent="0.25">
      <c r="A910" s="86" t="s">
        <v>41</v>
      </c>
      <c r="B910" s="82" t="str">
        <f t="shared" si="54"/>
        <v>People with this variant have one copy of the [C37T](https://www.ncbi.nlm.nih.gov/clinvar/variation/218881/) variant. This substitution of a single nucleotide is known as a missense mutation.</v>
      </c>
      <c r="C910" s="84" t="s">
        <v>13</v>
      </c>
    </row>
    <row r="911" spans="1:3" x14ac:dyDescent="0.25">
      <c r="A911" s="85" t="s">
        <v>42</v>
      </c>
      <c r="B911" s="82" t="str">
        <f t="shared" si="54"/>
        <v>You are in the High Risk category. See below for more details.</v>
      </c>
      <c r="C911" s="84" t="str">
        <f>CONCATENATE("    ",B910)</f>
        <v xml:space="preserve">    People with this variant have one copy of the [C37T](https://www.ncbi.nlm.nih.gov/clinvar/variation/218881/) variant. This substitution of a single nucleotide is known as a missense mutation.</v>
      </c>
    </row>
    <row r="912" spans="1:3" x14ac:dyDescent="0.25">
      <c r="A912" s="85" t="s">
        <v>43</v>
      </c>
      <c r="B912" s="82">
        <f t="shared" si="54"/>
        <v>0.01</v>
      </c>
    </row>
    <row r="913" spans="1:3" x14ac:dyDescent="0.25">
      <c r="A913" s="86"/>
      <c r="C913" s="84" t="s">
        <v>669</v>
      </c>
    </row>
    <row r="914" spans="1:3" x14ac:dyDescent="0.25">
      <c r="A914" s="85"/>
    </row>
    <row r="915" spans="1:3" x14ac:dyDescent="0.25">
      <c r="A915" s="85"/>
      <c r="C915" s="84" t="str">
        <f>CONCATENATE("    ",B911)</f>
        <v xml:space="preserve">    You are in the High Risk category. See below for more details.</v>
      </c>
    </row>
    <row r="916" spans="1:3" x14ac:dyDescent="0.25">
      <c r="A916" s="85"/>
    </row>
    <row r="917" spans="1:3" x14ac:dyDescent="0.25">
      <c r="A917" s="85"/>
      <c r="C917" s="84" t="s">
        <v>670</v>
      </c>
    </row>
    <row r="918" spans="1:3" x14ac:dyDescent="0.25">
      <c r="A918" s="86"/>
    </row>
    <row r="919" spans="1:3" x14ac:dyDescent="0.25">
      <c r="A919" s="86"/>
      <c r="C919" s="84" t="str">
        <f>CONCATENATE( "    &lt;piechart percentage=",B912," /&gt;")</f>
        <v xml:space="preserve">    &lt;piechart percentage=0.01 /&gt;</v>
      </c>
    </row>
    <row r="920" spans="1:3" x14ac:dyDescent="0.25">
      <c r="A920" s="86"/>
      <c r="C920" s="84" t="str">
        <f>"  &lt;/Genotype&gt;"</f>
        <v xml:space="preserve">  &lt;/Genotype&gt;</v>
      </c>
    </row>
    <row r="921" spans="1:3" x14ac:dyDescent="0.25">
      <c r="A921" s="86" t="s">
        <v>44</v>
      </c>
      <c r="B921" s="79" t="str">
        <f>Z17</f>
        <v>People with this variant have two copies of the [C37T](https://www.ncbi.nlm.nih.gov/clinvar/variation/218881/) variant. This substitution of a single nucleotide is known as a missense mutation.</v>
      </c>
      <c r="C921" s="84" t="str">
        <f>CONCATENATE("  &lt;Genotype hgvs=",CHAR(34),B907,B908,";",B908,CHAR(34)," name=",CHAR(34),B558,CHAR(34),"&gt; ")</f>
        <v xml:space="preserve">  &lt;Genotype hgvs="NC_000009.12:g.[70810048G&gt;A];[70810048G&gt;A]" name=""&gt; </v>
      </c>
    </row>
    <row r="922" spans="1:3" x14ac:dyDescent="0.25">
      <c r="A922" s="85" t="s">
        <v>45</v>
      </c>
      <c r="B922" s="79" t="str">
        <f t="shared" ref="B922:B923" si="55">Z18</f>
        <v>This variant is not associated with increased risk.</v>
      </c>
      <c r="C922" s="84" t="s">
        <v>13</v>
      </c>
    </row>
    <row r="923" spans="1:3" x14ac:dyDescent="0.25">
      <c r="A923" s="85" t="s">
        <v>43</v>
      </c>
      <c r="B923" s="79">
        <f t="shared" si="55"/>
        <v>0.01</v>
      </c>
      <c r="C923" s="84" t="s">
        <v>668</v>
      </c>
    </row>
    <row r="924" spans="1:3" x14ac:dyDescent="0.25">
      <c r="A924" s="85"/>
    </row>
    <row r="925" spans="1:3" x14ac:dyDescent="0.25">
      <c r="A925" s="86"/>
      <c r="C925" s="84" t="str">
        <f>CONCATENATE("    ",B921)</f>
        <v xml:space="preserve">    People with this variant have two copies of the [C37T](https://www.ncbi.nlm.nih.gov/clinvar/variation/218881/) variant. This substitution of a single nucleotide is known as a missense mutation.</v>
      </c>
    </row>
    <row r="926" spans="1:3" x14ac:dyDescent="0.25">
      <c r="A926" s="85"/>
    </row>
    <row r="927" spans="1:3" x14ac:dyDescent="0.25">
      <c r="A927" s="85"/>
      <c r="C927" s="84" t="s">
        <v>669</v>
      </c>
    </row>
    <row r="928" spans="1:3" x14ac:dyDescent="0.25">
      <c r="A928" s="85"/>
    </row>
    <row r="929" spans="1:3" x14ac:dyDescent="0.25">
      <c r="A929" s="85"/>
      <c r="C929" s="84" t="str">
        <f>CONCATENATE("    ",B922)</f>
        <v xml:space="preserve">    This variant is not associated with increased risk.</v>
      </c>
    </row>
    <row r="930" spans="1:3" x14ac:dyDescent="0.25">
      <c r="A930" s="85"/>
    </row>
    <row r="931" spans="1:3" x14ac:dyDescent="0.25">
      <c r="A931" s="86"/>
      <c r="C931" s="84" t="s">
        <v>670</v>
      </c>
    </row>
    <row r="932" spans="1:3" x14ac:dyDescent="0.25">
      <c r="A932" s="86"/>
    </row>
    <row r="933" spans="1:3" x14ac:dyDescent="0.25">
      <c r="A933" s="86"/>
      <c r="C933" s="84" t="str">
        <f>CONCATENATE( "    &lt;piechart percentage=",B923," /&gt;")</f>
        <v xml:space="preserve">    &lt;piechart percentage=0.01 /&gt;</v>
      </c>
    </row>
    <row r="934" spans="1:3" x14ac:dyDescent="0.25">
      <c r="A934" s="86"/>
      <c r="C934" s="84" t="str">
        <f>"  &lt;/Genotype&gt;"</f>
        <v xml:space="preserve">  &lt;/Genotype&gt;</v>
      </c>
    </row>
    <row r="935" spans="1:3" x14ac:dyDescent="0.25">
      <c r="A935" s="86" t="s">
        <v>46</v>
      </c>
      <c r="B935" s="79" t="str">
        <f>Z20</f>
        <v>Your TRPM3 gene has no variants. A normal gene is referred to as a "wild-type" gene.</v>
      </c>
      <c r="C935" s="84" t="str">
        <f>CONCATENATE("  &lt;Genotype hgvs=",CHAR(34),B907,B909,";",B909,CHAR(34)," name=",CHAR(34),B558,CHAR(34),"&gt; ")</f>
        <v xml:space="preserve">  &lt;Genotype hgvs="NC_000009.12:g.[70810048=];[70810048=]" name=""&gt; </v>
      </c>
    </row>
    <row r="936" spans="1:3" x14ac:dyDescent="0.25">
      <c r="A936" s="85" t="s">
        <v>47</v>
      </c>
      <c r="B936" s="79" t="str">
        <f t="shared" ref="B936:B937" si="56">Z21</f>
        <v>This variant is not associated with increased risk.</v>
      </c>
      <c r="C936" s="84" t="s">
        <v>13</v>
      </c>
    </row>
    <row r="937" spans="1:3" x14ac:dyDescent="0.25">
      <c r="A937" s="85" t="s">
        <v>43</v>
      </c>
      <c r="B937" s="79">
        <f t="shared" si="56"/>
        <v>100</v>
      </c>
      <c r="C937" s="84" t="s">
        <v>668</v>
      </c>
    </row>
    <row r="938" spans="1:3" x14ac:dyDescent="0.25">
      <c r="A938" s="86"/>
    </row>
    <row r="939" spans="1:3" x14ac:dyDescent="0.25">
      <c r="A939" s="85"/>
      <c r="C939" s="84" t="str">
        <f>CONCATENATE("    ",B935)</f>
        <v xml:space="preserve">    Your TRPM3 gene has no variants. A normal gene is referred to as a "wild-type" gene.</v>
      </c>
    </row>
    <row r="940" spans="1:3" x14ac:dyDescent="0.25">
      <c r="A940" s="85"/>
    </row>
    <row r="941" spans="1:3" x14ac:dyDescent="0.25">
      <c r="A941" s="85"/>
      <c r="C941" s="84" t="s">
        <v>669</v>
      </c>
    </row>
    <row r="942" spans="1:3" x14ac:dyDescent="0.25">
      <c r="A942" s="85"/>
    </row>
    <row r="943" spans="1:3" x14ac:dyDescent="0.25">
      <c r="A943" s="85"/>
      <c r="C943" s="84" t="str">
        <f>CONCATENATE("    ",B936)</f>
        <v xml:space="preserve">    This variant is not associated with increased risk.</v>
      </c>
    </row>
    <row r="944" spans="1:3" x14ac:dyDescent="0.25">
      <c r="A944" s="86"/>
    </row>
    <row r="945" spans="1:3" x14ac:dyDescent="0.25">
      <c r="A945" s="86"/>
      <c r="C945" s="84" t="s">
        <v>670</v>
      </c>
    </row>
    <row r="946" spans="1:3" x14ac:dyDescent="0.25">
      <c r="A946" s="86"/>
    </row>
    <row r="947" spans="1:3" x14ac:dyDescent="0.25">
      <c r="A947" s="86"/>
      <c r="C947" s="84" t="str">
        <f>CONCATENATE( "    &lt;piechart percentage=",B937," /&gt;")</f>
        <v xml:space="preserve">    &lt;piechart percentage=100 /&gt;</v>
      </c>
    </row>
    <row r="948" spans="1:3" x14ac:dyDescent="0.25">
      <c r="A948" s="86"/>
      <c r="C948" s="84" t="str">
        <f>"  &lt;/Genotype&gt;"</f>
        <v xml:space="preserve">  &lt;/Genotype&gt;</v>
      </c>
    </row>
    <row r="949" spans="1:3" x14ac:dyDescent="0.25">
      <c r="A949" s="86"/>
      <c r="C949" s="84" t="s">
        <v>672</v>
      </c>
    </row>
    <row r="950" spans="1:3" x14ac:dyDescent="0.25">
      <c r="A950" s="86" t="s">
        <v>48</v>
      </c>
      <c r="B950" s="79" t="str">
        <f>CONCATENATE("Your ",B11," gene has an unknown variant.")</f>
        <v>Your TRPM3 gene has an unknown variant.</v>
      </c>
      <c r="C950" s="84" t="str">
        <f>CONCATENATE("  &lt;Genotype hgvs=",CHAR(34),"unknown",CHAR(34),"&gt; ")</f>
        <v xml:space="preserve">  &lt;Genotype hgvs="unknown"&gt; </v>
      </c>
    </row>
    <row r="951" spans="1:3" x14ac:dyDescent="0.25">
      <c r="A951" s="85" t="s">
        <v>48</v>
      </c>
      <c r="B951" s="79" t="s">
        <v>150</v>
      </c>
      <c r="C951" s="84" t="s">
        <v>13</v>
      </c>
    </row>
    <row r="952" spans="1:3" x14ac:dyDescent="0.25">
      <c r="A952" s="85" t="s">
        <v>43</v>
      </c>
      <c r="C952" s="84" t="s">
        <v>668</v>
      </c>
    </row>
    <row r="953" spans="1:3" x14ac:dyDescent="0.25">
      <c r="A953" s="85"/>
    </row>
    <row r="954" spans="1:3" x14ac:dyDescent="0.25">
      <c r="A954" s="85"/>
      <c r="C954" s="84" t="str">
        <f>CONCATENATE("    ",B950)</f>
        <v xml:space="preserve">    Your TRPM3 gene has an unknown variant.</v>
      </c>
    </row>
    <row r="955" spans="1:3" x14ac:dyDescent="0.25">
      <c r="A955" s="85"/>
    </row>
    <row r="956" spans="1:3" x14ac:dyDescent="0.25">
      <c r="A956" s="85"/>
      <c r="C956" s="84" t="s">
        <v>669</v>
      </c>
    </row>
    <row r="957" spans="1:3" x14ac:dyDescent="0.25">
      <c r="A957" s="85"/>
    </row>
    <row r="958" spans="1:3" x14ac:dyDescent="0.25">
      <c r="A958" s="86"/>
      <c r="C958" s="84" t="str">
        <f>CONCATENATE("    ",B951)</f>
        <v xml:space="preserve">    The effect is unknown.</v>
      </c>
    </row>
    <row r="959" spans="1:3" x14ac:dyDescent="0.25">
      <c r="A959" s="85"/>
    </row>
    <row r="960" spans="1:3" x14ac:dyDescent="0.25">
      <c r="A960" s="86"/>
      <c r="C960" s="84" t="s">
        <v>670</v>
      </c>
    </row>
    <row r="961" spans="1:3" x14ac:dyDescent="0.25">
      <c r="A961" s="86"/>
    </row>
    <row r="962" spans="1:3" x14ac:dyDescent="0.25">
      <c r="A962" s="86"/>
      <c r="C962" s="84" t="str">
        <f>CONCATENATE( "    &lt;piechart percentage=",B952," /&gt;")</f>
        <v xml:space="preserve">    &lt;piechart percentage= /&gt;</v>
      </c>
    </row>
    <row r="963" spans="1:3" x14ac:dyDescent="0.25">
      <c r="A963" s="86"/>
      <c r="C963" s="84" t="str">
        <f>"  &lt;/Genotype&gt;"</f>
        <v xml:space="preserve">  &lt;/Genotype&gt;</v>
      </c>
    </row>
    <row r="964" spans="1:3" x14ac:dyDescent="0.25">
      <c r="A964" s="86"/>
      <c r="C964" s="84" t="s">
        <v>673</v>
      </c>
    </row>
    <row r="965" spans="1:3" x14ac:dyDescent="0.25">
      <c r="A965" s="86" t="s">
        <v>46</v>
      </c>
      <c r="B965" s="79" t="str">
        <f>CONCATENATE("Your ",B11," gene has no variants. A normal gene is referred to as a ",CHAR(34),"wild-type",CHAR(34)," gene.")</f>
        <v>Your TRPM3 gene has no variants. A normal gene is referred to as a "wild-type" gene.</v>
      </c>
      <c r="C965" s="84" t="str">
        <f>CONCATENATE("  &lt;Genotype hgvs=",CHAR(34),"wildtype",CHAR(34),"&gt;")</f>
        <v xml:space="preserve">  &lt;Genotype hgvs="wildtype"&gt;</v>
      </c>
    </row>
    <row r="966" spans="1:3" x14ac:dyDescent="0.25">
      <c r="A966" s="85" t="s">
        <v>47</v>
      </c>
      <c r="B966" s="79" t="s">
        <v>218</v>
      </c>
      <c r="C966" s="84" t="s">
        <v>13</v>
      </c>
    </row>
    <row r="967" spans="1:3" x14ac:dyDescent="0.25">
      <c r="A967" s="85" t="s">
        <v>43</v>
      </c>
      <c r="C967" s="84" t="s">
        <v>668</v>
      </c>
    </row>
    <row r="968" spans="1:3" x14ac:dyDescent="0.25">
      <c r="A968" s="85"/>
    </row>
    <row r="969" spans="1:3" x14ac:dyDescent="0.25">
      <c r="A969" s="85"/>
      <c r="C969" s="84" t="str">
        <f>CONCATENATE("    ",B965)</f>
        <v xml:space="preserve">    Your TRPM3 gene has no variants. A normal gene is referred to as a "wild-type" gene.</v>
      </c>
    </row>
    <row r="970" spans="1:3" x14ac:dyDescent="0.25">
      <c r="A970" s="85"/>
    </row>
    <row r="971" spans="1:3" x14ac:dyDescent="0.25">
      <c r="A971" s="85"/>
      <c r="C971" s="84" t="s">
        <v>669</v>
      </c>
    </row>
    <row r="972" spans="1:3" x14ac:dyDescent="0.25">
      <c r="A972" s="85"/>
    </row>
    <row r="973" spans="1:3" x14ac:dyDescent="0.25">
      <c r="A973" s="85"/>
      <c r="C973" s="84" t="str">
        <f>CONCATENATE("    ",B966)</f>
        <v xml:space="preserve">    Your variant is not associated with any loss of function.</v>
      </c>
    </row>
    <row r="974" spans="1:3" x14ac:dyDescent="0.25">
      <c r="A974" s="85"/>
    </row>
    <row r="975" spans="1:3" x14ac:dyDescent="0.25">
      <c r="A975" s="85"/>
      <c r="C975" s="84" t="s">
        <v>670</v>
      </c>
    </row>
    <row r="976" spans="1:3" x14ac:dyDescent="0.25">
      <c r="A976" s="86"/>
    </row>
    <row r="977" spans="1:3" x14ac:dyDescent="0.25">
      <c r="A977" s="85"/>
      <c r="C977" s="84" t="str">
        <f>CONCATENATE( "    &lt;piechart percentage=",B967," /&gt;")</f>
        <v xml:space="preserve">    &lt;piechart percentage= /&gt;</v>
      </c>
    </row>
    <row r="978" spans="1:3" x14ac:dyDescent="0.25">
      <c r="A978" s="85"/>
      <c r="C978" s="84" t="str">
        <f>"  &lt;/Genotype&gt;"</f>
        <v xml:space="preserve">  &lt;/Genotype&gt;</v>
      </c>
    </row>
    <row r="979" spans="1:3" x14ac:dyDescent="0.25">
      <c r="A979" s="85"/>
      <c r="C979" s="84" t="str">
        <f>"&lt;/GeneAnalysis&gt;"</f>
        <v>&lt;/GeneAnalysis&gt;</v>
      </c>
    </row>
    <row r="980" spans="1:3" s="88" customFormat="1" x14ac:dyDescent="0.25">
      <c r="A980" s="90"/>
      <c r="B980" s="81"/>
    </row>
    <row r="981" spans="1:3" x14ac:dyDescent="0.25">
      <c r="A981" s="86"/>
      <c r="C981" s="84" t="str">
        <f>CONCATENATE("# How do changes in ",B11," affect people?")</f>
        <v># How do changes in TRPM3 affect people?</v>
      </c>
    </row>
    <row r="982" spans="1:3" x14ac:dyDescent="0.25">
      <c r="A982" s="86"/>
    </row>
    <row r="983" spans="1:3" x14ac:dyDescent="0.25">
      <c r="A983" s="86" t="s">
        <v>50</v>
      </c>
      <c r="B983"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TRPM3 variants is small and does not impact treatment. It is possible that variants in this gene interact with other gene variants, which is the reason for our inclusion of this gene.</v>
      </c>
      <c r="C983" s="84" t="str">
        <f>B983</f>
        <v>For the vast majority of people, the overall risk associated with the common TRPM3 variants is small and does not impact treatment. It is possible that variants in this gene interact with other gene variants, which is the reason for our inclusion of this gene.</v>
      </c>
    </row>
    <row r="984" spans="1:3" x14ac:dyDescent="0.25">
      <c r="A984" s="86"/>
    </row>
    <row r="985" spans="1:3" s="88" customFormat="1" x14ac:dyDescent="0.25">
      <c r="A985" s="90"/>
      <c r="B985" s="81"/>
      <c r="C985" s="87" t="s">
        <v>895</v>
      </c>
    </row>
    <row r="986" spans="1:3" s="88" customFormat="1" x14ac:dyDescent="0.25">
      <c r="A986" s="90"/>
      <c r="B986" s="81"/>
      <c r="C986" s="87"/>
    </row>
    <row r="987" spans="1:3" s="88" customFormat="1" x14ac:dyDescent="0.25">
      <c r="A987" s="87"/>
      <c r="B987" s="81"/>
      <c r="C987" s="87" t="s">
        <v>894</v>
      </c>
    </row>
    <row r="988" spans="1:3" s="88" customFormat="1" x14ac:dyDescent="0.25">
      <c r="A988" s="87"/>
      <c r="B988" s="81"/>
      <c r="C988" s="87"/>
    </row>
    <row r="989" spans="1:3" x14ac:dyDescent="0.25">
      <c r="A989" s="86"/>
      <c r="C989" s="84" t="s">
        <v>154</v>
      </c>
    </row>
    <row r="990" spans="1:3" x14ac:dyDescent="0.25">
      <c r="A990" s="86"/>
    </row>
    <row r="991" spans="1:3" x14ac:dyDescent="0.25">
      <c r="A991" s="86" t="s">
        <v>13</v>
      </c>
      <c r="B991" s="84" t="s">
        <v>950</v>
      </c>
      <c r="C991" s="84"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x14ac:dyDescent="0.25">
      <c r="A992" s="86"/>
    </row>
    <row r="993" spans="1:3" x14ac:dyDescent="0.25">
      <c r="A993" s="86"/>
      <c r="C993" s="84" t="s">
        <v>51</v>
      </c>
    </row>
    <row r="994" spans="1:3" x14ac:dyDescent="0.25">
      <c r="A994" s="86"/>
    </row>
    <row r="995" spans="1:3" x14ac:dyDescent="0.25">
      <c r="B995" s="84" t="s">
        <v>951</v>
      </c>
      <c r="C995" s="84"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x14ac:dyDescent="0.25">
      <c r="A996" s="86"/>
    </row>
    <row r="997" spans="1:3" s="88" customFormat="1" x14ac:dyDescent="0.25">
      <c r="A997" s="90"/>
      <c r="B997" s="81"/>
      <c r="C997" s="87" t="s">
        <v>897</v>
      </c>
    </row>
    <row r="998" spans="1:3" s="88" customFormat="1" x14ac:dyDescent="0.25">
      <c r="A998" s="90"/>
      <c r="B998" s="81"/>
      <c r="C998" s="87"/>
    </row>
    <row r="999" spans="1:3" s="88" customFormat="1" x14ac:dyDescent="0.25">
      <c r="A999" s="87"/>
      <c r="B999" s="81"/>
      <c r="C999" s="87" t="s">
        <v>896</v>
      </c>
    </row>
    <row r="1000" spans="1:3" s="88" customFormat="1" x14ac:dyDescent="0.25">
      <c r="A1000" s="87"/>
      <c r="B1000" s="81"/>
      <c r="C1000" s="87"/>
    </row>
    <row r="1001" spans="1:3" x14ac:dyDescent="0.25">
      <c r="A1001" s="86"/>
      <c r="C1001" s="84" t="s">
        <v>154</v>
      </c>
    </row>
    <row r="1002" spans="1:3" x14ac:dyDescent="0.25">
      <c r="A1002" s="86"/>
    </row>
    <row r="1003" spans="1:3" x14ac:dyDescent="0.25">
      <c r="A1003" s="86" t="s">
        <v>13</v>
      </c>
      <c r="B1003" s="79" t="s">
        <v>952</v>
      </c>
      <c r="C1003" s="84"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x14ac:dyDescent="0.25">
      <c r="A1004" s="86"/>
    </row>
    <row r="1005" spans="1:3" x14ac:dyDescent="0.25">
      <c r="A1005" s="86"/>
      <c r="C1005" s="84" t="s">
        <v>51</v>
      </c>
    </row>
    <row r="1006" spans="1:3" x14ac:dyDescent="0.25">
      <c r="A1006" s="86"/>
    </row>
    <row r="1007" spans="1:3" x14ac:dyDescent="0.25">
      <c r="A1007" s="86"/>
      <c r="B1007" s="79" t="s">
        <v>953</v>
      </c>
      <c r="C1007" s="84" t="str">
        <f>B1007</f>
        <v>[Anti-CD20 intervention](https://www.ncbi.nlm.nih.gov/pubmed/27834303) may help CFS patients, and has shown to increase muscarinic antibody positivity and reduced symptoms.</v>
      </c>
    </row>
    <row r="1009" spans="1:3" s="88" customFormat="1" x14ac:dyDescent="0.25">
      <c r="A1009" s="90"/>
      <c r="B1009" s="81"/>
      <c r="C1009" s="87" t="s">
        <v>905</v>
      </c>
    </row>
    <row r="1010" spans="1:3" s="88" customFormat="1" x14ac:dyDescent="0.25">
      <c r="A1010" s="90"/>
      <c r="B1010" s="81"/>
      <c r="C1010" s="87"/>
    </row>
    <row r="1011" spans="1:3" s="88" customFormat="1" x14ac:dyDescent="0.25">
      <c r="A1011" s="87"/>
      <c r="B1011" s="81"/>
      <c r="C1011" s="87" t="s">
        <v>904</v>
      </c>
    </row>
    <row r="1012" spans="1:3" s="88" customFormat="1" x14ac:dyDescent="0.25">
      <c r="A1012" s="87"/>
      <c r="B1012" s="81"/>
      <c r="C1012" s="87"/>
    </row>
    <row r="1013" spans="1:3" x14ac:dyDescent="0.25">
      <c r="A1013" s="86"/>
      <c r="C1013" s="84" t="s">
        <v>154</v>
      </c>
    </row>
    <row r="1014" spans="1:3" x14ac:dyDescent="0.25">
      <c r="A1014" s="86"/>
    </row>
    <row r="1015" spans="1:3" x14ac:dyDescent="0.25">
      <c r="A1015" s="86" t="s">
        <v>13</v>
      </c>
      <c r="B1015" s="84" t="s">
        <v>954</v>
      </c>
      <c r="C1015" s="84"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x14ac:dyDescent="0.25">
      <c r="A1016" s="86"/>
    </row>
    <row r="1017" spans="1:3" x14ac:dyDescent="0.25">
      <c r="A1017" s="86"/>
      <c r="C1017" s="84" t="s">
        <v>51</v>
      </c>
    </row>
    <row r="1018" spans="1:3" x14ac:dyDescent="0.25">
      <c r="A1018" s="86"/>
    </row>
    <row r="1019" spans="1:3" x14ac:dyDescent="0.25">
      <c r="A1019" s="86"/>
      <c r="B1019" s="84" t="s">
        <v>955</v>
      </c>
      <c r="C1019" s="84"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88" customFormat="1" x14ac:dyDescent="0.25">
      <c r="A1021" s="90"/>
      <c r="B1021" s="81"/>
      <c r="C1021" s="87" t="s">
        <v>902</v>
      </c>
    </row>
    <row r="1022" spans="1:3" s="88" customFormat="1" x14ac:dyDescent="0.25">
      <c r="A1022" s="90"/>
      <c r="B1022" s="81"/>
      <c r="C1022" s="87"/>
    </row>
    <row r="1023" spans="1:3" s="88" customFormat="1" x14ac:dyDescent="0.25">
      <c r="A1023" s="87"/>
      <c r="B1023" s="81"/>
      <c r="C1023" s="87" t="s">
        <v>901</v>
      </c>
    </row>
    <row r="1024" spans="1:3" s="88" customFormat="1" x14ac:dyDescent="0.25">
      <c r="A1024" s="87"/>
      <c r="B1024" s="81"/>
      <c r="C1024" s="87"/>
    </row>
    <row r="1025" spans="1:3" x14ac:dyDescent="0.25">
      <c r="A1025" s="86"/>
      <c r="C1025" s="84" t="s">
        <v>899</v>
      </c>
    </row>
    <row r="1026" spans="1:3" x14ac:dyDescent="0.25">
      <c r="A1026" s="86"/>
    </row>
    <row r="1027" spans="1:3" x14ac:dyDescent="0.25">
      <c r="A1027" s="86" t="s">
        <v>13</v>
      </c>
      <c r="B1027" s="79" t="s">
        <v>903</v>
      </c>
      <c r="C1027" s="84"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x14ac:dyDescent="0.25">
      <c r="A1028" s="86"/>
    </row>
    <row r="1029" spans="1:3" x14ac:dyDescent="0.25">
      <c r="A1029" s="86"/>
      <c r="C1029" s="84" t="s">
        <v>51</v>
      </c>
    </row>
    <row r="1030" spans="1:3" x14ac:dyDescent="0.25">
      <c r="A1030" s="86"/>
    </row>
    <row r="1031" spans="1:3" x14ac:dyDescent="0.25">
      <c r="A1031" s="86"/>
      <c r="B1031" s="79" t="s">
        <v>956</v>
      </c>
      <c r="C1031" s="84" t="str">
        <f>B1031</f>
        <v>Symptoms may improve after removal of cataracts, and should be monitored carefully to prevent further lens and iris adhesion due to [incorrect surgery](https://www.ncbi.nlm.nih.gov/pubmed/19246951).</v>
      </c>
    </row>
    <row r="1033" spans="1:3" s="88" customFormat="1" x14ac:dyDescent="0.25">
      <c r="B1033" s="81"/>
    </row>
    <row r="1035" spans="1:3" x14ac:dyDescent="0.25">
      <c r="A1035" s="84" t="s">
        <v>52</v>
      </c>
      <c r="B1035" s="79" t="s">
        <v>906</v>
      </c>
      <c r="C1035" s="84" t="str">
        <f>CONCATENATE("&lt;symptoms ",B1035," /&gt;")</f>
        <v>&lt;symptoms  vision problems D014786 pain D010146 chills and night sweats D023341 multiple chemical sensitivity/allergies D018777 inflamation D007249 /&gt;</v>
      </c>
    </row>
    <row r="1707" spans="3:3" x14ac:dyDescent="0.25">
      <c r="C1707" s="84"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x14ac:dyDescent="0.25">
      <c r="C1713" s="84"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84"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x14ac:dyDescent="0.25">
      <c r="C1849" s="84"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84"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x14ac:dyDescent="0.25">
      <c r="C2257" s="84"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84"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x14ac:dyDescent="0.25">
      <c r="C2393" s="84"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84"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x14ac:dyDescent="0.25">
      <c r="C2529" s="84"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x14ac:dyDescent="0.25">
      <c r="C2659" s="84"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x14ac:dyDescent="0.25">
      <c r="C2665" s="84"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x14ac:dyDescent="0.25">
      <c r="C2795" s="84"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x14ac:dyDescent="0.25">
      <c r="C2801" s="84"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x14ac:dyDescent="0.25">
      <c r="C2931" s="84"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x14ac:dyDescent="0.25">
      <c r="C2937" s="84"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x14ac:dyDescent="0.25">
      <c r="C3067" s="84"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x14ac:dyDescent="0.25">
      <c r="C3073" s="84"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x14ac:dyDescent="0.25">
      <c r="C3203" s="84"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x14ac:dyDescent="0.25">
      <c r="C3209" s="84"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109</v>
      </c>
      <c r="C2" t="str">
        <f>CONCATENATE("&lt;GeneAnalysis gene=",CHAR(34),B2,CHAR(34)," interval=",CHAR(34),B3,CHAR(34),"&gt; ")</f>
        <v xml:space="preserve">&lt;GeneAnalysis gene="AGPAT3" interval="NC_000076.6:g.78269174_78352484"&gt; </v>
      </c>
    </row>
    <row r="3" spans="1:27" x14ac:dyDescent="0.25">
      <c r="A3" s="6" t="s">
        <v>23</v>
      </c>
      <c r="B3" s="27" t="s">
        <v>503</v>
      </c>
    </row>
    <row r="4" spans="1:27" x14ac:dyDescent="0.25">
      <c r="A4" s="6" t="s">
        <v>24</v>
      </c>
      <c r="B4" s="27" t="s">
        <v>502</v>
      </c>
      <c r="C4" t="str">
        <f>CONCATENATE("# What are some common mutations of ",B2,"?")</f>
        <v># What are some common mutations of AGPAT3?</v>
      </c>
      <c r="W4" s="49" t="s">
        <v>76</v>
      </c>
      <c r="X4" s="49" t="s">
        <v>75</v>
      </c>
      <c r="Y4" s="43" t="s">
        <v>407</v>
      </c>
      <c r="Z4" s="49" t="s">
        <v>408</v>
      </c>
      <c r="AA4" s="25" t="s">
        <v>72</v>
      </c>
    </row>
    <row r="5" spans="1:27" x14ac:dyDescent="0.25">
      <c r="A5" s="6" t="s">
        <v>20</v>
      </c>
      <c r="B5" s="27" t="s">
        <v>21</v>
      </c>
      <c r="C5" t="s">
        <v>13</v>
      </c>
    </row>
    <row r="6" spans="1:27" x14ac:dyDescent="0.25">
      <c r="B6" s="27"/>
      <c r="C6" t="str">
        <f>CONCATENATE("There are ",B4," well-known variant in ",B2,": ",B13,".")</f>
        <v>There are ten well-known variant in AGPAT3: [A43928298C](https://www.ncbi.nlm.nih.gov/projects/SNP/snp_ref.cgi?rs=3788079).</v>
      </c>
      <c r="W6" s="49" t="s">
        <v>440</v>
      </c>
      <c r="X6" s="49" t="s">
        <v>441</v>
      </c>
      <c r="Y6" s="43" t="s">
        <v>442</v>
      </c>
      <c r="Z6" s="49" t="s">
        <v>443</v>
      </c>
      <c r="AA6" s="49" t="s">
        <v>426</v>
      </c>
    </row>
    <row r="7" spans="1:27" x14ac:dyDescent="0.25">
      <c r="A7" s="53"/>
      <c r="B7" s="53"/>
      <c r="C7" s="43"/>
      <c r="D7" s="50"/>
      <c r="E7" s="25"/>
      <c r="W7" s="49" t="s">
        <v>440</v>
      </c>
      <c r="X7" s="49" t="s">
        <v>444</v>
      </c>
      <c r="Y7" s="43" t="s">
        <v>445</v>
      </c>
      <c r="Z7" s="49" t="s">
        <v>446</v>
      </c>
      <c r="AA7" s="49" t="s">
        <v>426</v>
      </c>
    </row>
    <row r="8" spans="1:27" x14ac:dyDescent="0.25">
      <c r="A8" s="6"/>
      <c r="B8" s="27"/>
      <c r="C8" t="str">
        <f>CONCATENATE("&lt;# ",B10," #&gt;")</f>
        <v>&lt;# A43928298C #&gt;</v>
      </c>
      <c r="W8" s="49" t="s">
        <v>440</v>
      </c>
      <c r="X8" s="49" t="s">
        <v>447</v>
      </c>
      <c r="Y8" s="43" t="s">
        <v>448</v>
      </c>
      <c r="Z8" s="49" t="s">
        <v>449</v>
      </c>
      <c r="AA8" s="49" t="s">
        <v>450</v>
      </c>
    </row>
    <row r="9" spans="1:27" x14ac:dyDescent="0.25">
      <c r="A9" s="6" t="s">
        <v>25</v>
      </c>
      <c r="B9" s="1" t="s">
        <v>439</v>
      </c>
      <c r="C9" t="str">
        <f>CONCATENATE("  &lt;Variant hgvs=",CHAR(34),B9,CHAR(34)," name=",CHAR(34),B10,CHAR(34),"&gt; ")</f>
        <v xml:space="preserve">  &lt;Variant hgvs="NC_000021.9:g.43928298A&gt;C" name="A43928298C"&gt; </v>
      </c>
      <c r="W9" s="49" t="s">
        <v>440</v>
      </c>
      <c r="X9" s="49" t="s">
        <v>451</v>
      </c>
      <c r="Y9" s="43" t="s">
        <v>452</v>
      </c>
      <c r="Z9" s="49" t="s">
        <v>453</v>
      </c>
      <c r="AA9" s="49" t="s">
        <v>426</v>
      </c>
    </row>
    <row r="10" spans="1:27" x14ac:dyDescent="0.25">
      <c r="A10" s="5" t="s">
        <v>26</v>
      </c>
      <c r="B10" s="30" t="s">
        <v>504</v>
      </c>
      <c r="W10" s="49" t="s">
        <v>440</v>
      </c>
      <c r="X10" s="49" t="s">
        <v>454</v>
      </c>
      <c r="Y10" s="43" t="s">
        <v>455</v>
      </c>
      <c r="Z10" s="49" t="s">
        <v>456</v>
      </c>
      <c r="AA10" s="49" t="s">
        <v>438</v>
      </c>
    </row>
    <row r="11" spans="1:27" x14ac:dyDescent="0.25">
      <c r="A11" s="5" t="s">
        <v>27</v>
      </c>
      <c r="B11" s="27" t="s">
        <v>62</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440</v>
      </c>
      <c r="X11" s="49" t="s">
        <v>457</v>
      </c>
      <c r="Y11" s="43" t="s">
        <v>458</v>
      </c>
      <c r="Z11" s="49" t="s">
        <v>459</v>
      </c>
      <c r="AA11" s="49" t="s">
        <v>426</v>
      </c>
    </row>
    <row r="12" spans="1:27" x14ac:dyDescent="0.25">
      <c r="A12" s="5" t="s">
        <v>28</v>
      </c>
      <c r="B12" s="27" t="str">
        <f>"cytosine (C)"</f>
        <v>cytosine (C)</v>
      </c>
      <c r="C12" t="s">
        <v>13</v>
      </c>
      <c r="W12" s="49" t="s">
        <v>440</v>
      </c>
      <c r="X12" s="49" t="s">
        <v>460</v>
      </c>
      <c r="Y12" s="43" t="s">
        <v>461</v>
      </c>
      <c r="Z12" s="49" t="s">
        <v>462</v>
      </c>
      <c r="AA12" s="49" t="s">
        <v>463</v>
      </c>
    </row>
    <row r="13" spans="1:27" x14ac:dyDescent="0.25">
      <c r="A13" s="5" t="s">
        <v>36</v>
      </c>
      <c r="B13" s="30" t="s">
        <v>505</v>
      </c>
      <c r="C13" t="str">
        <f>"  &lt;/Variant&gt;"</f>
        <v xml:space="preserve">  &lt;/Variant&gt;</v>
      </c>
      <c r="W13" s="49" t="s">
        <v>81</v>
      </c>
      <c r="X13" s="49" t="s">
        <v>80</v>
      </c>
      <c r="Y13" s="43" t="s">
        <v>464</v>
      </c>
      <c r="Z13" s="49" t="s">
        <v>465</v>
      </c>
      <c r="AA13" s="25" t="s">
        <v>111</v>
      </c>
    </row>
    <row r="14" spans="1:27" s="33" customFormat="1" x14ac:dyDescent="0.25">
      <c r="A14" s="31"/>
      <c r="B14" s="32"/>
      <c r="W14" s="49" t="s">
        <v>78</v>
      </c>
      <c r="X14" s="49" t="s">
        <v>77</v>
      </c>
      <c r="Y14" s="43" t="s">
        <v>466</v>
      </c>
      <c r="Z14" s="49" t="s">
        <v>467</v>
      </c>
      <c r="AA14" s="25" t="s">
        <v>79</v>
      </c>
    </row>
    <row r="15" spans="1:27" s="33" customFormat="1" x14ac:dyDescent="0.25">
      <c r="A15" s="31"/>
      <c r="B15" s="32"/>
      <c r="C15" t="str">
        <f>C8</f>
        <v>&lt;# A43928298C #&gt;</v>
      </c>
      <c r="W15" s="50" t="s">
        <v>100</v>
      </c>
      <c r="X15" s="49" t="s">
        <v>98</v>
      </c>
      <c r="Y15" s="43" t="s">
        <v>409</v>
      </c>
      <c r="Z15" s="50" t="s">
        <v>410</v>
      </c>
      <c r="AA15" s="49" t="s">
        <v>69</v>
      </c>
    </row>
    <row r="16" spans="1:27" x14ac:dyDescent="0.25">
      <c r="A16" s="5" t="s">
        <v>35</v>
      </c>
      <c r="B16" s="1" t="s">
        <v>499</v>
      </c>
      <c r="C16" t="str">
        <f>CONCATENATE("  &lt;Genotype hgvs=",CHAR(34),B16,B17,";",B18,CHAR(34)," name=",CHAR(34),B10,CHAR(34),"&gt; ")</f>
        <v xml:space="preserve">  &lt;Genotype hgvs="NC_000021.9:g.[43928298A&gt;C];[43928298=]" name="A43928298C"&gt; </v>
      </c>
      <c r="W16" s="50" t="s">
        <v>100</v>
      </c>
      <c r="X16" s="49" t="s">
        <v>99</v>
      </c>
      <c r="Y16" s="43" t="s">
        <v>411</v>
      </c>
      <c r="Z16" s="50" t="s">
        <v>412</v>
      </c>
      <c r="AA16" s="25" t="s">
        <v>115</v>
      </c>
    </row>
    <row r="17" spans="1:27" x14ac:dyDescent="0.25">
      <c r="A17" s="5" t="s">
        <v>36</v>
      </c>
      <c r="B17" s="27" t="s">
        <v>500</v>
      </c>
      <c r="W17" s="49" t="s">
        <v>468</v>
      </c>
      <c r="X17" s="49" t="s">
        <v>469</v>
      </c>
      <c r="Y17" s="43" t="s">
        <v>470</v>
      </c>
      <c r="Z17" s="49" t="s">
        <v>471</v>
      </c>
      <c r="AA17" s="55" t="s">
        <v>426</v>
      </c>
    </row>
    <row r="18" spans="1:27" x14ac:dyDescent="0.25">
      <c r="A18" s="5" t="s">
        <v>27</v>
      </c>
      <c r="B18" s="27" t="s">
        <v>501</v>
      </c>
      <c r="C18" t="s">
        <v>668</v>
      </c>
      <c r="W18" s="49" t="s">
        <v>472</v>
      </c>
      <c r="X18" s="49" t="s">
        <v>73</v>
      </c>
      <c r="Y18" s="43" t="s">
        <v>405</v>
      </c>
      <c r="Z18" s="49" t="s">
        <v>406</v>
      </c>
      <c r="AA18" s="49" t="s">
        <v>473</v>
      </c>
    </row>
    <row r="19" spans="1:27" x14ac:dyDescent="0.25">
      <c r="A19" s="5" t="s">
        <v>41</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13</v>
      </c>
      <c r="W19" s="50" t="s">
        <v>474</v>
      </c>
      <c r="X19" s="50" t="s">
        <v>475</v>
      </c>
      <c r="Y19" s="43" t="s">
        <v>476</v>
      </c>
      <c r="Z19" s="50" t="s">
        <v>477</v>
      </c>
      <c r="AA19" s="50" t="s">
        <v>69</v>
      </c>
    </row>
    <row r="20" spans="1:27" ht="38.25" x14ac:dyDescent="0.25">
      <c r="A20" s="6" t="s">
        <v>42</v>
      </c>
      <c r="B20" s="27" t="s">
        <v>540</v>
      </c>
      <c r="C20" t="str">
        <f>CONCATENATE("    ",B19)</f>
        <v xml:space="preserve">    People with this variant have one copy of the [A43928298C](https://www.ncbi.nlm.nih.gov/projects/SNP/snp_ref.cgi?rs=3788079) variant. This substitution of a single nucleotide is known as a missense mutation.</v>
      </c>
      <c r="W20" t="s">
        <v>434</v>
      </c>
      <c r="X20" s="49" t="s">
        <v>435</v>
      </c>
      <c r="Y20" s="43" t="s">
        <v>436</v>
      </c>
      <c r="Z20" s="54" t="s">
        <v>437</v>
      </c>
      <c r="AA20" s="49" t="s">
        <v>438</v>
      </c>
    </row>
    <row r="21" spans="1:27" x14ac:dyDescent="0.25">
      <c r="A21" s="6" t="s">
        <v>43</v>
      </c>
      <c r="B21" s="27">
        <v>2.5</v>
      </c>
      <c r="W21" s="49" t="s">
        <v>85</v>
      </c>
      <c r="X21" s="49" t="s">
        <v>84</v>
      </c>
      <c r="Y21" s="43" t="s">
        <v>413</v>
      </c>
      <c r="Z21" s="50" t="s">
        <v>414</v>
      </c>
      <c r="AA21" s="25" t="s">
        <v>72</v>
      </c>
    </row>
    <row r="22" spans="1:27" x14ac:dyDescent="0.25">
      <c r="A22" s="5"/>
      <c r="B22" s="27"/>
      <c r="C22" t="s">
        <v>669</v>
      </c>
      <c r="W22" s="49" t="s">
        <v>87</v>
      </c>
      <c r="X22" s="49" t="s">
        <v>86</v>
      </c>
      <c r="Y22" s="43" t="s">
        <v>478</v>
      </c>
      <c r="Z22" s="49" t="s">
        <v>479</v>
      </c>
      <c r="AA22" s="25" t="s">
        <v>65</v>
      </c>
    </row>
    <row r="23" spans="1:27" x14ac:dyDescent="0.25">
      <c r="A23" s="6"/>
      <c r="B23" s="27"/>
      <c r="W23" s="49" t="s">
        <v>87</v>
      </c>
      <c r="X23" s="49" t="s">
        <v>88</v>
      </c>
      <c r="Y23" s="43" t="s">
        <v>480</v>
      </c>
      <c r="Z23" s="49" t="s">
        <v>481</v>
      </c>
      <c r="AA23" s="49" t="s">
        <v>482</v>
      </c>
    </row>
    <row r="24" spans="1:27" x14ac:dyDescent="0.25">
      <c r="A24" s="6"/>
      <c r="B24" s="27"/>
      <c r="C24" t="str">
        <f>CONCATENATE("    ",B20)</f>
        <v xml:space="preserve">    You are in the Moderate Risk category. See below for more information.</v>
      </c>
      <c r="W24" s="49" t="s">
        <v>415</v>
      </c>
      <c r="X24" s="49" t="s">
        <v>416</v>
      </c>
      <c r="Y24" s="43" t="s">
        <v>417</v>
      </c>
      <c r="Z24" s="50" t="s">
        <v>418</v>
      </c>
      <c r="AA24" s="50"/>
    </row>
    <row r="25" spans="1:27" x14ac:dyDescent="0.25">
      <c r="A25" s="6"/>
      <c r="B25" s="27"/>
      <c r="W25" s="49" t="s">
        <v>415</v>
      </c>
      <c r="X25" s="50" t="s">
        <v>419</v>
      </c>
      <c r="Y25" s="43" t="s">
        <v>420</v>
      </c>
      <c r="Z25" s="50" t="s">
        <v>421</v>
      </c>
      <c r="AA25" s="50"/>
    </row>
    <row r="26" spans="1:27" x14ac:dyDescent="0.25">
      <c r="A26" s="6"/>
      <c r="B26" s="27"/>
      <c r="C26" t="s">
        <v>670</v>
      </c>
      <c r="W26" s="51" t="s">
        <v>102</v>
      </c>
      <c r="X26" s="56" t="s">
        <v>101</v>
      </c>
      <c r="Y26" s="43" t="s">
        <v>483</v>
      </c>
      <c r="Z26" s="50" t="s">
        <v>484</v>
      </c>
      <c r="AA26" s="25" t="s">
        <v>112</v>
      </c>
    </row>
    <row r="27" spans="1:27" x14ac:dyDescent="0.25">
      <c r="A27" s="5"/>
      <c r="B27" s="27"/>
      <c r="W27" s="49" t="s">
        <v>422</v>
      </c>
      <c r="X27" s="49" t="s">
        <v>423</v>
      </c>
      <c r="Y27" s="43" t="s">
        <v>424</v>
      </c>
      <c r="Z27" s="50" t="s">
        <v>425</v>
      </c>
      <c r="AA27" s="49" t="s">
        <v>426</v>
      </c>
    </row>
    <row r="28" spans="1:27" x14ac:dyDescent="0.25">
      <c r="A28" s="5"/>
      <c r="B28" s="27"/>
      <c r="C28" t="str">
        <f>CONCATENATE( "    &lt;piechart percentage=",B21," /&gt;")</f>
        <v xml:space="preserve">    &lt;piechart percentage=2.5 /&gt;</v>
      </c>
      <c r="W28" s="47" t="s">
        <v>427</v>
      </c>
      <c r="X28" s="50" t="s">
        <v>428</v>
      </c>
      <c r="Y28" s="43" t="s">
        <v>429</v>
      </c>
      <c r="Z28" s="50" t="s">
        <v>430</v>
      </c>
      <c r="AA28" s="50"/>
    </row>
    <row r="29" spans="1:27" x14ac:dyDescent="0.25">
      <c r="A29" s="5"/>
      <c r="B29" s="27"/>
      <c r="C29" t="str">
        <f>"  &lt;/Genotype&gt;"</f>
        <v xml:space="preserve">  &lt;/Genotype&gt;</v>
      </c>
      <c r="W29" s="47" t="s">
        <v>427</v>
      </c>
      <c r="X29" s="49" t="s">
        <v>431</v>
      </c>
      <c r="Y29" s="43" t="s">
        <v>432</v>
      </c>
      <c r="Z29" s="50" t="s">
        <v>433</v>
      </c>
      <c r="AA29" s="50"/>
    </row>
    <row r="30" spans="1:27" ht="30" x14ac:dyDescent="0.25">
      <c r="A30" s="5" t="s">
        <v>44</v>
      </c>
      <c r="B30" s="27" t="s">
        <v>346</v>
      </c>
      <c r="C30" t="str">
        <f>CONCATENATE("  &lt;Genotype hgvs=",CHAR(34),B16,B17,";",B17,CHAR(34)," name=",CHAR(34),B10,CHAR(34),"&gt; ")</f>
        <v xml:space="preserve">  &lt;Genotype hgvs="NC_000021.9:g.[43928298A&gt;C];[43928298A&gt;C]" name="A43928298C"&gt; </v>
      </c>
      <c r="W30" s="49" t="s">
        <v>104</v>
      </c>
      <c r="X30" s="49" t="s">
        <v>103</v>
      </c>
      <c r="Y30" s="49" t="s">
        <v>485</v>
      </c>
      <c r="Z30" s="49" t="s">
        <v>486</v>
      </c>
      <c r="AA30" s="25" t="s">
        <v>112</v>
      </c>
    </row>
    <row r="31" spans="1:27" x14ac:dyDescent="0.25">
      <c r="A31" s="6" t="s">
        <v>45</v>
      </c>
      <c r="B31" s="27" t="s">
        <v>148</v>
      </c>
      <c r="C31" t="s">
        <v>13</v>
      </c>
      <c r="W31" t="s">
        <v>92</v>
      </c>
      <c r="X31" s="57" t="s">
        <v>90</v>
      </c>
      <c r="Y31" s="43" t="s">
        <v>487</v>
      </c>
      <c r="Z31" s="57" t="s">
        <v>488</v>
      </c>
      <c r="AA31" s="49" t="s">
        <v>69</v>
      </c>
    </row>
    <row r="32" spans="1:27" x14ac:dyDescent="0.25">
      <c r="A32" s="6" t="s">
        <v>43</v>
      </c>
      <c r="B32" s="27">
        <v>0.7</v>
      </c>
      <c r="C32" t="s">
        <v>668</v>
      </c>
      <c r="W32" t="s">
        <v>92</v>
      </c>
      <c r="X32" s="49" t="s">
        <v>91</v>
      </c>
      <c r="Y32" s="43" t="s">
        <v>489</v>
      </c>
      <c r="Z32" s="49" t="s">
        <v>490</v>
      </c>
      <c r="AA32" s="49" t="s">
        <v>113</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669</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670</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46</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47</v>
      </c>
      <c r="B45" s="27" t="s">
        <v>148</v>
      </c>
      <c r="C45" t="s">
        <v>13</v>
      </c>
    </row>
    <row r="46" spans="1:3" x14ac:dyDescent="0.25">
      <c r="A46" s="6" t="s">
        <v>43</v>
      </c>
      <c r="B46" s="27">
        <v>96.8</v>
      </c>
      <c r="C46" t="s">
        <v>668</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669</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670</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48</v>
      </c>
      <c r="B58" s="27" t="str">
        <f>CONCATENATE("Your ",B2," gene has an unknown variant.")</f>
        <v>Your AGPAT3 gene has an unknown variant.</v>
      </c>
      <c r="C58" t="str">
        <f>CONCATENATE("  &lt;Genotype hgvs=",CHAR(34),"unknown",CHAR(34),"&gt; ")</f>
        <v xml:space="preserve">  &lt;Genotype hgvs="unknown"&gt; </v>
      </c>
    </row>
    <row r="59" spans="1:3" x14ac:dyDescent="0.25">
      <c r="A59" s="6" t="s">
        <v>48</v>
      </c>
      <c r="B59" s="27" t="s">
        <v>150</v>
      </c>
      <c r="C59" t="s">
        <v>13</v>
      </c>
    </row>
    <row r="60" spans="1:3" x14ac:dyDescent="0.25">
      <c r="A60" s="6" t="s">
        <v>43</v>
      </c>
      <c r="B60" s="27"/>
      <c r="C60" t="s">
        <v>668</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669</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670</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46</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47</v>
      </c>
      <c r="B73" s="27" t="s">
        <v>218</v>
      </c>
      <c r="C73" t="s">
        <v>13</v>
      </c>
    </row>
    <row r="74" spans="1:3" x14ac:dyDescent="0.25">
      <c r="A74" s="6" t="s">
        <v>43</v>
      </c>
      <c r="B74" s="27"/>
      <c r="C74" t="s">
        <v>668</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669</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670</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74</v>
      </c>
      <c r="C89" t="str">
        <f>CONCATENATE("&lt;GeneAnalysis gene=",CHAR(34),B89,CHAR(34)," interval=",CHAR(34),B90,CHAR(34),"&gt; ")</f>
        <v xml:space="preserve">&lt;GeneAnalysis gene="ARMC9" interval="NC_000002.12:g.231198546_231394991"&gt; </v>
      </c>
    </row>
    <row r="90" spans="1:5" x14ac:dyDescent="0.25">
      <c r="A90" s="6" t="s">
        <v>23</v>
      </c>
      <c r="B90" s="27" t="s">
        <v>498</v>
      </c>
    </row>
    <row r="91" spans="1:5" x14ac:dyDescent="0.25">
      <c r="A91" s="6" t="s">
        <v>24</v>
      </c>
      <c r="B91" s="27" t="s">
        <v>333</v>
      </c>
      <c r="C91" t="str">
        <f>CONCATENATE("# What are some common mutations of ",B89,"?")</f>
        <v># What are some common mutations of ARMC9?</v>
      </c>
    </row>
    <row r="92" spans="1:5" x14ac:dyDescent="0.25">
      <c r="A92" s="6" t="s">
        <v>20</v>
      </c>
      <c r="B92" s="27" t="s">
        <v>21</v>
      </c>
      <c r="C92" t="s">
        <v>13</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25</v>
      </c>
      <c r="B96" s="58" t="s">
        <v>494</v>
      </c>
      <c r="C96" t="str">
        <f>CONCATENATE("  &lt;Variant hgvs=",CHAR(34),B96,CHAR(34)," name=",CHAR(34),B97,CHAR(34),"&gt; ")</f>
        <v xml:space="preserve">  &lt;Variant hgvs="NC_000002.12:g.[231342446C&gt;T]" name="C231342446T"&gt; </v>
      </c>
    </row>
    <row r="97" spans="1:3" x14ac:dyDescent="0.25">
      <c r="A97" s="5" t="s">
        <v>26</v>
      </c>
      <c r="B97" s="45" t="s">
        <v>495</v>
      </c>
    </row>
    <row r="98" spans="1:3" x14ac:dyDescent="0.25">
      <c r="A98" s="5" t="s">
        <v>27</v>
      </c>
      <c r="B98" s="27" t="s">
        <v>208</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491</v>
      </c>
      <c r="C100" t="str">
        <f>"  &lt;/Variant&gt;"</f>
        <v xml:space="preserve">  &lt;/Variant&gt;</v>
      </c>
    </row>
    <row r="101" spans="1:3" x14ac:dyDescent="0.25">
      <c r="B101" s="27"/>
      <c r="C101" t="str">
        <f>CONCATENATE("&lt;# ",B103," #&gt;")</f>
        <v>&lt;# G56871895A #&gt;</v>
      </c>
    </row>
    <row r="102" spans="1:3" x14ac:dyDescent="0.25">
      <c r="A102" s="6" t="s">
        <v>25</v>
      </c>
      <c r="B102" s="1" t="s">
        <v>407</v>
      </c>
      <c r="C102" t="str">
        <f>CONCATENATE("  &lt;Variant hgvs=",CHAR(34),B102,CHAR(34)," name=",CHAR(34),B103,CHAR(34),"&gt; ")</f>
        <v xml:space="preserve">  &lt;Variant hgvs="NC_000003.12:g.56871895G&gt;A" name="G56871895A"&gt; </v>
      </c>
    </row>
    <row r="103" spans="1:3" x14ac:dyDescent="0.25">
      <c r="A103" s="5" t="s">
        <v>26</v>
      </c>
      <c r="B103" s="30" t="s">
        <v>492</v>
      </c>
    </row>
    <row r="104" spans="1:3" x14ac:dyDescent="0.25">
      <c r="A104" s="5" t="s">
        <v>27</v>
      </c>
      <c r="B104" s="27" t="s">
        <v>34</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28</v>
      </c>
      <c r="B105" s="27" t="s">
        <v>62</v>
      </c>
    </row>
    <row r="106" spans="1:3" x14ac:dyDescent="0.25">
      <c r="A106" s="6" t="s">
        <v>36</v>
      </c>
      <c r="B106" s="1" t="s">
        <v>493</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35</v>
      </c>
      <c r="B109" s="40" t="s">
        <v>124</v>
      </c>
      <c r="C109" t="str">
        <f>CONCATENATE("  &lt;Genotype hgvs=",CHAR(34),B109,B110,";",B111,CHAR(34)," name=",CHAR(34),B97,CHAR(34),"&gt; ")</f>
        <v xml:space="preserve">  &lt;Genotype hgvs="NC_000002.12:g.[231342446C&gt;T];[231342446=]" name="C231342446T"&gt; </v>
      </c>
    </row>
    <row r="110" spans="1:3" x14ac:dyDescent="0.25">
      <c r="A110" s="5" t="s">
        <v>36</v>
      </c>
      <c r="B110" s="27" t="s">
        <v>496</v>
      </c>
    </row>
    <row r="111" spans="1:3" x14ac:dyDescent="0.25">
      <c r="A111" s="5" t="s">
        <v>27</v>
      </c>
      <c r="B111" s="27" t="s">
        <v>497</v>
      </c>
      <c r="C111" t="s">
        <v>668</v>
      </c>
    </row>
    <row r="112" spans="1:3" x14ac:dyDescent="0.25">
      <c r="A112" s="5" t="s">
        <v>41</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13</v>
      </c>
    </row>
    <row r="113" spans="1:3" x14ac:dyDescent="0.25">
      <c r="A113" s="6" t="s">
        <v>42</v>
      </c>
      <c r="B113" s="27" t="s">
        <v>148</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43</v>
      </c>
      <c r="B114" s="27">
        <v>6.7</v>
      </c>
    </row>
    <row r="115" spans="1:3" x14ac:dyDescent="0.25">
      <c r="A115" s="5"/>
      <c r="B115" s="27"/>
      <c r="C115" t="s">
        <v>669</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670</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44</v>
      </c>
      <c r="B123" s="27" t="s">
        <v>346</v>
      </c>
      <c r="C123" t="str">
        <f>CONCATENATE("  &lt;Genotype hgvs=",CHAR(34),B109,B110,";",B110,CHAR(34)," name=",CHAR(34),B97,CHAR(34),"&gt; ")</f>
        <v xml:space="preserve">  &lt;Genotype hgvs="NC_000002.12:g.[231342446C&gt;T];[231342446C&gt;T]" name="C231342446T"&gt; </v>
      </c>
    </row>
    <row r="124" spans="1:3" x14ac:dyDescent="0.25">
      <c r="A124" s="6" t="s">
        <v>45</v>
      </c>
      <c r="B124" s="27" t="s">
        <v>148</v>
      </c>
      <c r="C124" t="s">
        <v>13</v>
      </c>
    </row>
    <row r="125" spans="1:3" x14ac:dyDescent="0.25">
      <c r="A125" s="6" t="s">
        <v>43</v>
      </c>
      <c r="B125" s="27">
        <v>33</v>
      </c>
      <c r="C125" t="s">
        <v>668</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669</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670</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46</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47</v>
      </c>
      <c r="B138" s="27" t="s">
        <v>540</v>
      </c>
      <c r="C138" t="s">
        <v>13</v>
      </c>
    </row>
    <row r="139" spans="1:3" x14ac:dyDescent="0.25">
      <c r="A139" s="6" t="s">
        <v>43</v>
      </c>
      <c r="B139" s="27">
        <v>60.3</v>
      </c>
      <c r="C139" t="s">
        <v>668</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669</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670</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35</v>
      </c>
      <c r="B152" s="1" t="s">
        <v>236</v>
      </c>
      <c r="C152" t="str">
        <f>CONCATENATE("  &lt;Genotype hgvs=",CHAR(34),B152,B153,";",B154,CHAR(34)," name=",CHAR(34),B103,CHAR(34),"&gt; ")</f>
        <v xml:space="preserve">  &lt;Genotype hgvs="NC_000017.11:g.[30237328T&gt;C];[30237328=]" name="G56871895A"&gt; </v>
      </c>
    </row>
    <row r="153" spans="1:3" x14ac:dyDescent="0.25">
      <c r="A153" s="5" t="s">
        <v>36</v>
      </c>
      <c r="B153" s="27" t="s">
        <v>256</v>
      </c>
    </row>
    <row r="154" spans="1:3" x14ac:dyDescent="0.25">
      <c r="A154" s="5" t="s">
        <v>27</v>
      </c>
      <c r="B154" s="27" t="s">
        <v>257</v>
      </c>
      <c r="C154" t="s">
        <v>668</v>
      </c>
    </row>
    <row r="155" spans="1:3" x14ac:dyDescent="0.25">
      <c r="A155" s="5" t="s">
        <v>41</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13</v>
      </c>
    </row>
    <row r="156" spans="1:3" x14ac:dyDescent="0.25">
      <c r="A156" s="6" t="s">
        <v>42</v>
      </c>
      <c r="B156" s="27" t="s">
        <v>217</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43</v>
      </c>
      <c r="B157" s="27">
        <v>39.700000000000003</v>
      </c>
    </row>
    <row r="158" spans="1:3" x14ac:dyDescent="0.25">
      <c r="A158" s="5"/>
      <c r="B158" s="27"/>
      <c r="C158" t="s">
        <v>669</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670</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44</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45</v>
      </c>
      <c r="B167" s="27" t="s">
        <v>192</v>
      </c>
      <c r="C167" t="s">
        <v>13</v>
      </c>
    </row>
    <row r="168" spans="1:3" x14ac:dyDescent="0.25">
      <c r="A168" s="6" t="s">
        <v>43</v>
      </c>
      <c r="B168" s="27">
        <v>42.9</v>
      </c>
      <c r="C168" t="s">
        <v>668</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669</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670</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46</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47</v>
      </c>
      <c r="B181" s="27" t="s">
        <v>148</v>
      </c>
      <c r="C181" t="s">
        <v>13</v>
      </c>
    </row>
    <row r="182" spans="1:3" x14ac:dyDescent="0.25">
      <c r="A182" s="6" t="s">
        <v>43</v>
      </c>
      <c r="B182" s="27">
        <v>17.399999999999999</v>
      </c>
      <c r="C182" t="s">
        <v>668</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669</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670</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48</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48</v>
      </c>
      <c r="B195" s="27" t="s">
        <v>150</v>
      </c>
      <c r="C195" t="s">
        <v>13</v>
      </c>
    </row>
    <row r="196" spans="1:3" x14ac:dyDescent="0.25">
      <c r="A196" s="6" t="s">
        <v>43</v>
      </c>
      <c r="B196" s="27"/>
      <c r="C196" t="s">
        <v>668</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669</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670</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46</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47</v>
      </c>
      <c r="B209" s="27" t="s">
        <v>218</v>
      </c>
      <c r="C209" t="s">
        <v>13</v>
      </c>
    </row>
    <row r="210" spans="1:3" x14ac:dyDescent="0.25">
      <c r="A210" s="6" t="s">
        <v>43</v>
      </c>
      <c r="B210" s="27"/>
      <c r="C210" t="s">
        <v>668</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669</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670</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336</v>
      </c>
      <c r="C225" t="str">
        <f>CONCATENATE("&lt;GeneAnalysis gene=",CHAR(34),B225,CHAR(34)," interval=",CHAR(34),B226,CHAR(34),"&gt; ")</f>
        <v xml:space="preserve">&lt;GeneAnalysis gene="CHRNA3" interval="NC_000015.10:g.78593052_78621295"&gt; </v>
      </c>
    </row>
    <row r="226" spans="1:3" x14ac:dyDescent="0.25">
      <c r="A226" s="6" t="s">
        <v>23</v>
      </c>
      <c r="B226" s="27" t="s">
        <v>337</v>
      </c>
    </row>
    <row r="227" spans="1:3" x14ac:dyDescent="0.25">
      <c r="A227" s="6" t="s">
        <v>24</v>
      </c>
      <c r="B227" s="27" t="s">
        <v>333</v>
      </c>
      <c r="C227" t="str">
        <f>CONCATENATE("# What are some common mutations of ",B225,"?")</f>
        <v># What are some common mutations of CHRNA3?</v>
      </c>
    </row>
    <row r="228" spans="1:3" x14ac:dyDescent="0.25">
      <c r="A228" s="6" t="s">
        <v>20</v>
      </c>
      <c r="B228" s="27" t="s">
        <v>21</v>
      </c>
      <c r="C228" t="s">
        <v>13</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25</v>
      </c>
      <c r="B232" s="1" t="s">
        <v>338</v>
      </c>
      <c r="C232" t="str">
        <f>CONCATENATE("  &lt;Variant hgvs=",CHAR(34),B232,CHAR(34)," name=",CHAR(34),B233,CHAR(34),"&gt; ")</f>
        <v xml:space="preserve">  &lt;Variant hgvs="NC_000015.10:g.78606381C&gt;T" name="C78606381T"&gt; </v>
      </c>
    </row>
    <row r="233" spans="1:3" x14ac:dyDescent="0.25">
      <c r="A233" s="5" t="s">
        <v>26</v>
      </c>
      <c r="B233" s="30" t="s">
        <v>340</v>
      </c>
    </row>
    <row r="234" spans="1:3" x14ac:dyDescent="0.25">
      <c r="A234" s="5" t="s">
        <v>27</v>
      </c>
      <c r="B234" s="27" t="s">
        <v>208</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28</v>
      </c>
      <c r="B235" s="27" t="s">
        <v>33</v>
      </c>
      <c r="C235" t="s">
        <v>13</v>
      </c>
    </row>
    <row r="236" spans="1:3" x14ac:dyDescent="0.25">
      <c r="A236" s="5" t="s">
        <v>36</v>
      </c>
      <c r="B236" s="30" t="s">
        <v>342</v>
      </c>
      <c r="C236" t="str">
        <f>"  &lt;/Variant&gt;"</f>
        <v xml:space="preserve">  &lt;/Variant&gt;</v>
      </c>
    </row>
    <row r="237" spans="1:3" x14ac:dyDescent="0.25">
      <c r="B237" s="27"/>
      <c r="C237" t="str">
        <f>CONCATENATE("&lt;# ",B239," #&gt;")</f>
        <v>&lt;# C645T  #&gt;</v>
      </c>
    </row>
    <row r="238" spans="1:3" x14ac:dyDescent="0.25">
      <c r="A238" s="6" t="s">
        <v>25</v>
      </c>
      <c r="B238" s="1" t="s">
        <v>339</v>
      </c>
      <c r="C238" t="str">
        <f>CONCATENATE("  &lt;Variant hgvs=",CHAR(34),B238,CHAR(34)," name=",CHAR(34),B239,CHAR(34),"&gt; ")</f>
        <v xml:space="preserve">  &lt;Variant hgvs="NC_000015.10:g.78601997G&gt;A" name="C645T "&gt; </v>
      </c>
    </row>
    <row r="239" spans="1:3" x14ac:dyDescent="0.25">
      <c r="A239" s="5" t="s">
        <v>26</v>
      </c>
      <c r="B239" s="30" t="s">
        <v>341</v>
      </c>
    </row>
    <row r="240" spans="1:3" x14ac:dyDescent="0.25">
      <c r="A240" s="5" t="s">
        <v>27</v>
      </c>
      <c r="B240" s="27" t="s">
        <v>34</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28</v>
      </c>
      <c r="B241" s="27" t="s">
        <v>62</v>
      </c>
    </row>
    <row r="242" spans="1:3" x14ac:dyDescent="0.25">
      <c r="A242" s="6" t="s">
        <v>36</v>
      </c>
      <c r="B242" s="30" t="s">
        <v>352</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35</v>
      </c>
      <c r="B245" s="40" t="s">
        <v>343</v>
      </c>
      <c r="C245" t="str">
        <f>CONCATENATE("  &lt;Genotype hgvs=",CHAR(34),B245,B246,";",B247,CHAR(34)," name=",CHAR(34),B233,CHAR(34),"&gt; ")</f>
        <v xml:space="preserve">  &lt;Genotype hgvs="NC_000015.10:g.[78606381C&gt;T];[78606381=]" name="C78606381T"&gt; </v>
      </c>
    </row>
    <row r="246" spans="1:3" x14ac:dyDescent="0.25">
      <c r="A246" s="5" t="s">
        <v>36</v>
      </c>
      <c r="B246" s="27" t="s">
        <v>344</v>
      </c>
    </row>
    <row r="247" spans="1:3" x14ac:dyDescent="0.25">
      <c r="A247" s="5" t="s">
        <v>27</v>
      </c>
      <c r="B247" s="27" t="s">
        <v>345</v>
      </c>
      <c r="C247" t="s">
        <v>668</v>
      </c>
    </row>
    <row r="248" spans="1:3" x14ac:dyDescent="0.25">
      <c r="A248" s="5" t="s">
        <v>41</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13</v>
      </c>
    </row>
    <row r="249" spans="1:3" x14ac:dyDescent="0.25">
      <c r="A249" s="6" t="s">
        <v>42</v>
      </c>
      <c r="B249" s="27" t="s">
        <v>217</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43</v>
      </c>
      <c r="B250" s="27">
        <v>37.9</v>
      </c>
    </row>
    <row r="251" spans="1:3" x14ac:dyDescent="0.25">
      <c r="A251" s="5"/>
      <c r="B251" s="27"/>
      <c r="C251" t="s">
        <v>669</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670</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44</v>
      </c>
      <c r="B259" s="27" t="s">
        <v>346</v>
      </c>
      <c r="C259" t="str">
        <f>CONCATENATE("  &lt;Genotype hgvs=",CHAR(34),B245,B246,";",B246,CHAR(34)," name=",CHAR(34),B233,CHAR(34),"&gt; ")</f>
        <v xml:space="preserve">  &lt;Genotype hgvs="NC_000015.10:g.[78606381C&gt;T];[78606381C&gt;T]" name="C78606381T"&gt; </v>
      </c>
    </row>
    <row r="260" spans="1:3" x14ac:dyDescent="0.25">
      <c r="A260" s="6" t="s">
        <v>45</v>
      </c>
      <c r="B260" s="27" t="s">
        <v>192</v>
      </c>
      <c r="C260" t="s">
        <v>13</v>
      </c>
    </row>
    <row r="261" spans="1:3" x14ac:dyDescent="0.25">
      <c r="A261" s="6" t="s">
        <v>43</v>
      </c>
      <c r="B261" s="27">
        <v>15.9</v>
      </c>
      <c r="C261" t="s">
        <v>668</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669</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670</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46</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47</v>
      </c>
      <c r="B274" s="27" t="s">
        <v>148</v>
      </c>
      <c r="C274" t="s">
        <v>13</v>
      </c>
    </row>
    <row r="275" spans="1:3" x14ac:dyDescent="0.25">
      <c r="A275" s="6" t="s">
        <v>43</v>
      </c>
      <c r="B275" s="27">
        <v>46.2</v>
      </c>
      <c r="C275" t="s">
        <v>668</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669</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670</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35</v>
      </c>
      <c r="B288" s="1" t="s">
        <v>236</v>
      </c>
      <c r="C288" t="str">
        <f>CONCATENATE("  &lt;Genotype hgvs=",CHAR(34),B288,B289,";",B290,CHAR(34)," name=",CHAR(34),B239,CHAR(34),"&gt; ")</f>
        <v xml:space="preserve">  &lt;Genotype hgvs="NC_000017.11:g.[30237328T&gt;C];[30237328=]" name="C645T "&gt; </v>
      </c>
    </row>
    <row r="289" spans="1:3" x14ac:dyDescent="0.25">
      <c r="A289" s="5" t="s">
        <v>36</v>
      </c>
      <c r="B289" s="27" t="s">
        <v>256</v>
      </c>
    </row>
    <row r="290" spans="1:3" x14ac:dyDescent="0.25">
      <c r="A290" s="5" t="s">
        <v>27</v>
      </c>
      <c r="B290" s="27" t="s">
        <v>257</v>
      </c>
      <c r="C290" t="s">
        <v>668</v>
      </c>
    </row>
    <row r="291" spans="1:3" x14ac:dyDescent="0.25">
      <c r="A291" s="5" t="s">
        <v>41</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13</v>
      </c>
    </row>
    <row r="292" spans="1:3" x14ac:dyDescent="0.25">
      <c r="A292" s="6" t="s">
        <v>42</v>
      </c>
      <c r="B292" s="27" t="s">
        <v>217</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43</v>
      </c>
      <c r="B293" s="27">
        <v>39.700000000000003</v>
      </c>
    </row>
    <row r="294" spans="1:3" x14ac:dyDescent="0.25">
      <c r="A294" s="5"/>
      <c r="B294" s="27"/>
      <c r="C294" t="s">
        <v>669</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670</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44</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45</v>
      </c>
      <c r="B303" s="27" t="s">
        <v>192</v>
      </c>
      <c r="C303" t="s">
        <v>13</v>
      </c>
    </row>
    <row r="304" spans="1:3" x14ac:dyDescent="0.25">
      <c r="A304" s="6" t="s">
        <v>43</v>
      </c>
      <c r="B304" s="27">
        <v>42.9</v>
      </c>
      <c r="C304" t="s">
        <v>668</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669</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670</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46</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47</v>
      </c>
      <c r="B317" s="27" t="s">
        <v>148</v>
      </c>
      <c r="C317" t="s">
        <v>13</v>
      </c>
    </row>
    <row r="318" spans="1:3" x14ac:dyDescent="0.25">
      <c r="A318" s="6" t="s">
        <v>43</v>
      </c>
      <c r="B318" s="27">
        <v>17.399999999999999</v>
      </c>
      <c r="C318" t="s">
        <v>668</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669</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670</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48</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48</v>
      </c>
      <c r="B331" s="27" t="s">
        <v>150</v>
      </c>
      <c r="C331" t="s">
        <v>13</v>
      </c>
    </row>
    <row r="332" spans="1:3" x14ac:dyDescent="0.25">
      <c r="A332" s="6" t="s">
        <v>43</v>
      </c>
      <c r="B332" s="27"/>
      <c r="C332" t="s">
        <v>668</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669</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670</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46</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47</v>
      </c>
      <c r="B345" s="27" t="s">
        <v>218</v>
      </c>
      <c r="C345" t="s">
        <v>13</v>
      </c>
    </row>
    <row r="346" spans="1:3" x14ac:dyDescent="0.25">
      <c r="A346" s="6" t="s">
        <v>43</v>
      </c>
      <c r="B346" s="27"/>
      <c r="C346" t="s">
        <v>668</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669</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670</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336</v>
      </c>
      <c r="C361" t="str">
        <f>CONCATENATE("&lt;GeneAnalysis gene=",CHAR(34),B361,CHAR(34)," interval=",CHAR(34),B362,CHAR(34),"&gt; ")</f>
        <v xml:space="preserve">&lt;GeneAnalysis gene="CHRNA3" interval="NC_000015.10:g.78593052_78621295"&gt; </v>
      </c>
    </row>
    <row r="362" spans="1:3" x14ac:dyDescent="0.25">
      <c r="A362" s="6" t="s">
        <v>23</v>
      </c>
      <c r="B362" s="27" t="s">
        <v>337</v>
      </c>
    </row>
    <row r="363" spans="1:3" x14ac:dyDescent="0.25">
      <c r="A363" s="6" t="s">
        <v>24</v>
      </c>
      <c r="B363" s="27" t="s">
        <v>333</v>
      </c>
      <c r="C363" t="str">
        <f>CONCATENATE("# What are some common mutations of ",B361,"?")</f>
        <v># What are some common mutations of CHRNA3?</v>
      </c>
    </row>
    <row r="364" spans="1:3" x14ac:dyDescent="0.25">
      <c r="A364" s="6" t="s">
        <v>20</v>
      </c>
      <c r="B364" s="27" t="s">
        <v>21</v>
      </c>
      <c r="C364" t="s">
        <v>13</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25</v>
      </c>
      <c r="B368" s="1" t="s">
        <v>338</v>
      </c>
      <c r="C368" t="str">
        <f>CONCATENATE("  &lt;Variant hgvs=",CHAR(34),B368,CHAR(34)," name=",CHAR(34),B369,CHAR(34),"&gt; ")</f>
        <v xml:space="preserve">  &lt;Variant hgvs="NC_000015.10:g.78606381C&gt;T" name="C78606381T"&gt; </v>
      </c>
    </row>
    <row r="369" spans="1:3" x14ac:dyDescent="0.25">
      <c r="A369" s="5" t="s">
        <v>26</v>
      </c>
      <c r="B369" s="30" t="s">
        <v>340</v>
      </c>
    </row>
    <row r="370" spans="1:3" x14ac:dyDescent="0.25">
      <c r="A370" s="5" t="s">
        <v>27</v>
      </c>
      <c r="B370" s="27" t="s">
        <v>208</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28</v>
      </c>
      <c r="B371" s="27" t="s">
        <v>33</v>
      </c>
      <c r="C371" t="s">
        <v>13</v>
      </c>
    </row>
    <row r="372" spans="1:3" x14ac:dyDescent="0.25">
      <c r="A372" s="5" t="s">
        <v>36</v>
      </c>
      <c r="B372" s="30" t="s">
        <v>342</v>
      </c>
      <c r="C372" t="str">
        <f>"  &lt;/Variant&gt;"</f>
        <v xml:space="preserve">  &lt;/Variant&gt;</v>
      </c>
    </row>
    <row r="373" spans="1:3" x14ac:dyDescent="0.25">
      <c r="B373" s="27"/>
      <c r="C373" t="str">
        <f>CONCATENATE("&lt;# ",B375," #&gt;")</f>
        <v>&lt;# C645T  #&gt;</v>
      </c>
    </row>
    <row r="374" spans="1:3" x14ac:dyDescent="0.25">
      <c r="A374" s="6" t="s">
        <v>25</v>
      </c>
      <c r="B374" s="1" t="s">
        <v>339</v>
      </c>
      <c r="C374" t="str">
        <f>CONCATENATE("  &lt;Variant hgvs=",CHAR(34),B374,CHAR(34)," name=",CHAR(34),B375,CHAR(34),"&gt; ")</f>
        <v xml:space="preserve">  &lt;Variant hgvs="NC_000015.10:g.78601997G&gt;A" name="C645T "&gt; </v>
      </c>
    </row>
    <row r="375" spans="1:3" x14ac:dyDescent="0.25">
      <c r="A375" s="5" t="s">
        <v>26</v>
      </c>
      <c r="B375" s="30" t="s">
        <v>341</v>
      </c>
    </row>
    <row r="376" spans="1:3" x14ac:dyDescent="0.25">
      <c r="A376" s="5" t="s">
        <v>27</v>
      </c>
      <c r="B376" s="27" t="s">
        <v>34</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28</v>
      </c>
      <c r="B377" s="27" t="s">
        <v>62</v>
      </c>
    </row>
    <row r="378" spans="1:3" x14ac:dyDescent="0.25">
      <c r="A378" s="6" t="s">
        <v>36</v>
      </c>
      <c r="B378" s="30" t="s">
        <v>352</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35</v>
      </c>
      <c r="B381" s="40" t="s">
        <v>343</v>
      </c>
      <c r="C381" t="str">
        <f>CONCATENATE("  &lt;Genotype hgvs=",CHAR(34),B381,B382,";",B383,CHAR(34)," name=",CHAR(34),B369,CHAR(34),"&gt; ")</f>
        <v xml:space="preserve">  &lt;Genotype hgvs="NC_000015.10:g.[78606381C&gt;T];[78606381=]" name="C78606381T"&gt; </v>
      </c>
    </row>
    <row r="382" spans="1:3" x14ac:dyDescent="0.25">
      <c r="A382" s="5" t="s">
        <v>36</v>
      </c>
      <c r="B382" s="27" t="s">
        <v>344</v>
      </c>
    </row>
    <row r="383" spans="1:3" x14ac:dyDescent="0.25">
      <c r="A383" s="5" t="s">
        <v>27</v>
      </c>
      <c r="B383" s="27" t="s">
        <v>345</v>
      </c>
      <c r="C383" t="s">
        <v>668</v>
      </c>
    </row>
    <row r="384" spans="1:3" x14ac:dyDescent="0.25">
      <c r="A384" s="5" t="s">
        <v>41</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13</v>
      </c>
    </row>
    <row r="385" spans="1:3" x14ac:dyDescent="0.25">
      <c r="A385" s="6" t="s">
        <v>42</v>
      </c>
      <c r="B385" s="27" t="s">
        <v>217</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43</v>
      </c>
      <c r="B386" s="27">
        <v>37.9</v>
      </c>
    </row>
    <row r="387" spans="1:3" x14ac:dyDescent="0.25">
      <c r="A387" s="5"/>
      <c r="B387" s="27"/>
      <c r="C387" t="s">
        <v>669</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670</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44</v>
      </c>
      <c r="B395" s="27" t="s">
        <v>346</v>
      </c>
      <c r="C395" t="str">
        <f>CONCATENATE("  &lt;Genotype hgvs=",CHAR(34),B381,B382,";",B382,CHAR(34)," name=",CHAR(34),B369,CHAR(34),"&gt; ")</f>
        <v xml:space="preserve">  &lt;Genotype hgvs="NC_000015.10:g.[78606381C&gt;T];[78606381C&gt;T]" name="C78606381T"&gt; </v>
      </c>
    </row>
    <row r="396" spans="1:3" x14ac:dyDescent="0.25">
      <c r="A396" s="6" t="s">
        <v>45</v>
      </c>
      <c r="B396" s="27" t="s">
        <v>192</v>
      </c>
      <c r="C396" t="s">
        <v>13</v>
      </c>
    </row>
    <row r="397" spans="1:3" x14ac:dyDescent="0.25">
      <c r="A397" s="6" t="s">
        <v>43</v>
      </c>
      <c r="B397" s="27">
        <v>15.9</v>
      </c>
      <c r="C397" t="s">
        <v>668</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46</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47</v>
      </c>
      <c r="B410" s="27" t="s">
        <v>148</v>
      </c>
      <c r="C410" t="s">
        <v>13</v>
      </c>
    </row>
    <row r="411" spans="1:3" x14ac:dyDescent="0.25">
      <c r="A411" s="6" t="s">
        <v>43</v>
      </c>
      <c r="B411" s="27">
        <v>46.2</v>
      </c>
      <c r="C411" t="s">
        <v>668</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669</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35</v>
      </c>
      <c r="B424" s="1" t="s">
        <v>236</v>
      </c>
      <c r="C424" t="str">
        <f>CONCATENATE("  &lt;Genotype hgvs=",CHAR(34),B424,B425,";",B426,CHAR(34)," name=",CHAR(34),B375,CHAR(34),"&gt; ")</f>
        <v xml:space="preserve">  &lt;Genotype hgvs="NC_000017.11:g.[30237328T&gt;C];[30237328=]" name="C645T "&gt; </v>
      </c>
    </row>
    <row r="425" spans="1:3" x14ac:dyDescent="0.25">
      <c r="A425" s="5" t="s">
        <v>36</v>
      </c>
      <c r="B425" s="27" t="s">
        <v>256</v>
      </c>
    </row>
    <row r="426" spans="1:3" x14ac:dyDescent="0.25">
      <c r="A426" s="5" t="s">
        <v>27</v>
      </c>
      <c r="B426" s="27" t="s">
        <v>257</v>
      </c>
      <c r="C426" t="s">
        <v>668</v>
      </c>
    </row>
    <row r="427" spans="1:3" x14ac:dyDescent="0.25">
      <c r="A427" s="5" t="s">
        <v>41</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13</v>
      </c>
    </row>
    <row r="428" spans="1:3" x14ac:dyDescent="0.25">
      <c r="A428" s="6" t="s">
        <v>42</v>
      </c>
      <c r="B428" s="27" t="s">
        <v>217</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43</v>
      </c>
      <c r="B429" s="27">
        <v>39.700000000000003</v>
      </c>
    </row>
    <row r="430" spans="1:3" x14ac:dyDescent="0.25">
      <c r="A430" s="5"/>
      <c r="B430" s="27"/>
      <c r="C430" t="s">
        <v>669</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670</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44</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45</v>
      </c>
      <c r="B439" s="27" t="s">
        <v>192</v>
      </c>
      <c r="C439" t="s">
        <v>13</v>
      </c>
    </row>
    <row r="440" spans="1:3" x14ac:dyDescent="0.25">
      <c r="A440" s="6" t="s">
        <v>43</v>
      </c>
      <c r="B440" s="27">
        <v>42.9</v>
      </c>
      <c r="C440" t="s">
        <v>668</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669</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670</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46</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47</v>
      </c>
      <c r="B453" s="27" t="s">
        <v>148</v>
      </c>
      <c r="C453" t="s">
        <v>13</v>
      </c>
    </row>
    <row r="454" spans="1:3" x14ac:dyDescent="0.25">
      <c r="A454" s="6" t="s">
        <v>43</v>
      </c>
      <c r="B454" s="27">
        <v>17.399999999999999</v>
      </c>
      <c r="C454" t="s">
        <v>668</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669</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670</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48</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48</v>
      </c>
      <c r="B467" s="27" t="s">
        <v>150</v>
      </c>
      <c r="C467" t="s">
        <v>13</v>
      </c>
    </row>
    <row r="468" spans="1:3" x14ac:dyDescent="0.25">
      <c r="A468" s="6" t="s">
        <v>43</v>
      </c>
      <c r="B468" s="27"/>
      <c r="C468" t="s">
        <v>668</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669</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670</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46</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47</v>
      </c>
      <c r="B481" s="27" t="s">
        <v>218</v>
      </c>
      <c r="C481" t="s">
        <v>13</v>
      </c>
    </row>
    <row r="482" spans="1:3" x14ac:dyDescent="0.25">
      <c r="A482" s="6" t="s">
        <v>43</v>
      </c>
      <c r="B482" s="27"/>
      <c r="C482" t="s">
        <v>668</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669</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670</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336</v>
      </c>
      <c r="C497" t="str">
        <f>CONCATENATE("&lt;GeneAnalysis gene=",CHAR(34),B497,CHAR(34)," interval=",CHAR(34),B498,CHAR(34),"&gt; ")</f>
        <v xml:space="preserve">&lt;GeneAnalysis gene="CHRNA3" interval="NC_000015.10:g.78593052_78621295"&gt; </v>
      </c>
    </row>
    <row r="498" spans="1:3" x14ac:dyDescent="0.25">
      <c r="A498" s="6" t="s">
        <v>23</v>
      </c>
      <c r="B498" s="27" t="s">
        <v>337</v>
      </c>
    </row>
    <row r="499" spans="1:3" x14ac:dyDescent="0.25">
      <c r="A499" s="6" t="s">
        <v>24</v>
      </c>
      <c r="B499" s="27" t="s">
        <v>333</v>
      </c>
      <c r="C499" t="str">
        <f>CONCATENATE("# What are some common mutations of ",B497,"?")</f>
        <v># What are some common mutations of CHRNA3?</v>
      </c>
    </row>
    <row r="500" spans="1:3" x14ac:dyDescent="0.25">
      <c r="A500" s="6" t="s">
        <v>20</v>
      </c>
      <c r="B500" s="27" t="s">
        <v>21</v>
      </c>
      <c r="C500" t="s">
        <v>13</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25</v>
      </c>
      <c r="B504" s="1" t="s">
        <v>338</v>
      </c>
      <c r="C504" t="str">
        <f>CONCATENATE("  &lt;Variant hgvs=",CHAR(34),B504,CHAR(34)," name=",CHAR(34),B505,CHAR(34),"&gt; ")</f>
        <v xml:space="preserve">  &lt;Variant hgvs="NC_000015.10:g.78606381C&gt;T" name="C78606381T"&gt; </v>
      </c>
    </row>
    <row r="505" spans="1:3" x14ac:dyDescent="0.25">
      <c r="A505" s="5" t="s">
        <v>26</v>
      </c>
      <c r="B505" s="30" t="s">
        <v>340</v>
      </c>
    </row>
    <row r="506" spans="1:3" x14ac:dyDescent="0.25">
      <c r="A506" s="5" t="s">
        <v>27</v>
      </c>
      <c r="B506" s="27" t="s">
        <v>208</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28</v>
      </c>
      <c r="B507" s="27" t="s">
        <v>33</v>
      </c>
      <c r="C507" t="s">
        <v>13</v>
      </c>
    </row>
    <row r="508" spans="1:3" x14ac:dyDescent="0.25">
      <c r="A508" s="5" t="s">
        <v>36</v>
      </c>
      <c r="B508" s="30" t="s">
        <v>342</v>
      </c>
      <c r="C508" t="str">
        <f>"  &lt;/Variant&gt;"</f>
        <v xml:space="preserve">  &lt;/Variant&gt;</v>
      </c>
    </row>
    <row r="509" spans="1:3" x14ac:dyDescent="0.25">
      <c r="B509" s="27"/>
      <c r="C509" t="str">
        <f>CONCATENATE("&lt;# ",B511," #&gt;")</f>
        <v>&lt;# C645T  #&gt;</v>
      </c>
    </row>
    <row r="510" spans="1:3" x14ac:dyDescent="0.25">
      <c r="A510" s="6" t="s">
        <v>25</v>
      </c>
      <c r="B510" s="1" t="s">
        <v>339</v>
      </c>
      <c r="C510" t="str">
        <f>CONCATENATE("  &lt;Variant hgvs=",CHAR(34),B510,CHAR(34)," name=",CHAR(34),B511,CHAR(34),"&gt; ")</f>
        <v xml:space="preserve">  &lt;Variant hgvs="NC_000015.10:g.78601997G&gt;A" name="C645T "&gt; </v>
      </c>
    </row>
    <row r="511" spans="1:3" x14ac:dyDescent="0.25">
      <c r="A511" s="5" t="s">
        <v>26</v>
      </c>
      <c r="B511" s="30" t="s">
        <v>341</v>
      </c>
    </row>
    <row r="512" spans="1:3" x14ac:dyDescent="0.25">
      <c r="A512" s="5" t="s">
        <v>27</v>
      </c>
      <c r="B512" s="27" t="s">
        <v>34</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28</v>
      </c>
      <c r="B513" s="27" t="s">
        <v>62</v>
      </c>
    </row>
    <row r="514" spans="1:3" x14ac:dyDescent="0.25">
      <c r="A514" s="6" t="s">
        <v>36</v>
      </c>
      <c r="B514" s="30" t="s">
        <v>352</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35</v>
      </c>
      <c r="B517" s="40" t="s">
        <v>343</v>
      </c>
      <c r="C517" t="str">
        <f>CONCATENATE("  &lt;Genotype hgvs=",CHAR(34),B517,B518,";",B519,CHAR(34)," name=",CHAR(34),B505,CHAR(34),"&gt; ")</f>
        <v xml:space="preserve">  &lt;Genotype hgvs="NC_000015.10:g.[78606381C&gt;T];[78606381=]" name="C78606381T"&gt; </v>
      </c>
    </row>
    <row r="518" spans="1:3" x14ac:dyDescent="0.25">
      <c r="A518" s="5" t="s">
        <v>36</v>
      </c>
      <c r="B518" s="27" t="s">
        <v>344</v>
      </c>
    </row>
    <row r="519" spans="1:3" x14ac:dyDescent="0.25">
      <c r="A519" s="5" t="s">
        <v>27</v>
      </c>
      <c r="B519" s="27" t="s">
        <v>345</v>
      </c>
      <c r="C519" t="s">
        <v>668</v>
      </c>
    </row>
    <row r="520" spans="1:3" x14ac:dyDescent="0.25">
      <c r="A520" s="5" t="s">
        <v>41</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13</v>
      </c>
    </row>
    <row r="521" spans="1:3" x14ac:dyDescent="0.25">
      <c r="A521" s="6" t="s">
        <v>42</v>
      </c>
      <c r="B521" s="27" t="s">
        <v>217</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43</v>
      </c>
      <c r="B522" s="27">
        <v>37.9</v>
      </c>
    </row>
    <row r="523" spans="1:3" x14ac:dyDescent="0.25">
      <c r="A523" s="5"/>
      <c r="B523" s="27"/>
      <c r="C523" t="s">
        <v>669</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670</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44</v>
      </c>
      <c r="B531" s="27" t="s">
        <v>346</v>
      </c>
      <c r="C531" t="str">
        <f>CONCATENATE("  &lt;Genotype hgvs=",CHAR(34),B517,B518,";",B518,CHAR(34)," name=",CHAR(34),B505,CHAR(34),"&gt; ")</f>
        <v xml:space="preserve">  &lt;Genotype hgvs="NC_000015.10:g.[78606381C&gt;T];[78606381C&gt;T]" name="C78606381T"&gt; </v>
      </c>
    </row>
    <row r="532" spans="1:3" x14ac:dyDescent="0.25">
      <c r="A532" s="6" t="s">
        <v>45</v>
      </c>
      <c r="B532" s="27" t="s">
        <v>192</v>
      </c>
      <c r="C532" t="s">
        <v>13</v>
      </c>
    </row>
    <row r="533" spans="1:3" x14ac:dyDescent="0.25">
      <c r="A533" s="6" t="s">
        <v>43</v>
      </c>
      <c r="B533" s="27">
        <v>15.9</v>
      </c>
      <c r="C533" t="s">
        <v>668</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669</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670</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46</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47</v>
      </c>
      <c r="B546" s="27" t="s">
        <v>148</v>
      </c>
      <c r="C546" t="s">
        <v>13</v>
      </c>
    </row>
    <row r="547" spans="1:3" x14ac:dyDescent="0.25">
      <c r="A547" s="6" t="s">
        <v>43</v>
      </c>
      <c r="B547" s="27">
        <v>46.2</v>
      </c>
      <c r="C547" t="s">
        <v>668</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669</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670</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35</v>
      </c>
      <c r="B560" s="1" t="s">
        <v>236</v>
      </c>
      <c r="C560" t="str">
        <f>CONCATENATE("  &lt;Genotype hgvs=",CHAR(34),B560,B561,";",B562,CHAR(34)," name=",CHAR(34),B511,CHAR(34),"&gt; ")</f>
        <v xml:space="preserve">  &lt;Genotype hgvs="NC_000017.11:g.[30237328T&gt;C];[30237328=]" name="C645T "&gt; </v>
      </c>
    </row>
    <row r="561" spans="1:3" x14ac:dyDescent="0.25">
      <c r="A561" s="5" t="s">
        <v>36</v>
      </c>
      <c r="B561" s="27" t="s">
        <v>256</v>
      </c>
    </row>
    <row r="562" spans="1:3" x14ac:dyDescent="0.25">
      <c r="A562" s="5" t="s">
        <v>27</v>
      </c>
      <c r="B562" s="27" t="s">
        <v>257</v>
      </c>
      <c r="C562" t="s">
        <v>668</v>
      </c>
    </row>
    <row r="563" spans="1:3" x14ac:dyDescent="0.25">
      <c r="A563" s="5" t="s">
        <v>41</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13</v>
      </c>
    </row>
    <row r="564" spans="1:3" x14ac:dyDescent="0.25">
      <c r="A564" s="6" t="s">
        <v>42</v>
      </c>
      <c r="B564" s="27" t="s">
        <v>217</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43</v>
      </c>
      <c r="B565" s="27">
        <v>39.700000000000003</v>
      </c>
    </row>
    <row r="566" spans="1:3" x14ac:dyDescent="0.25">
      <c r="A566" s="5"/>
      <c r="B566" s="27"/>
      <c r="C566" t="s">
        <v>669</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670</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44</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45</v>
      </c>
      <c r="B575" s="27" t="s">
        <v>192</v>
      </c>
      <c r="C575" t="s">
        <v>13</v>
      </c>
    </row>
    <row r="576" spans="1:3" x14ac:dyDescent="0.25">
      <c r="A576" s="6" t="s">
        <v>43</v>
      </c>
      <c r="B576" s="27">
        <v>42.9</v>
      </c>
      <c r="C576" t="s">
        <v>668</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669</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670</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46</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47</v>
      </c>
      <c r="B589" s="27" t="s">
        <v>148</v>
      </c>
      <c r="C589" t="s">
        <v>13</v>
      </c>
    </row>
    <row r="590" spans="1:3" x14ac:dyDescent="0.25">
      <c r="A590" s="6" t="s">
        <v>43</v>
      </c>
      <c r="B590" s="27">
        <v>17.399999999999999</v>
      </c>
      <c r="C590" t="s">
        <v>668</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669</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670</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48</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48</v>
      </c>
      <c r="B603" s="27" t="s">
        <v>150</v>
      </c>
      <c r="C603" t="s">
        <v>13</v>
      </c>
    </row>
    <row r="604" spans="1:3" x14ac:dyDescent="0.25">
      <c r="A604" s="6" t="s">
        <v>43</v>
      </c>
      <c r="B604" s="27"/>
      <c r="C604" t="s">
        <v>668</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669</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670</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46</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47</v>
      </c>
      <c r="B617" s="27" t="s">
        <v>218</v>
      </c>
      <c r="C617" t="s">
        <v>13</v>
      </c>
    </row>
    <row r="618" spans="1:3" x14ac:dyDescent="0.25">
      <c r="A618" s="6" t="s">
        <v>43</v>
      </c>
      <c r="B618" s="27"/>
      <c r="C618" t="s">
        <v>668</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669</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670</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336</v>
      </c>
      <c r="C633" t="str">
        <f>CONCATENATE("&lt;GeneAnalysis gene=",CHAR(34),B633,CHAR(34)," interval=",CHAR(34),B634,CHAR(34),"&gt; ")</f>
        <v xml:space="preserve">&lt;GeneAnalysis gene="CHRNA3" interval="NC_000015.10:g.78593052_78621295"&gt; </v>
      </c>
    </row>
    <row r="634" spans="1:3" x14ac:dyDescent="0.25">
      <c r="A634" s="6" t="s">
        <v>23</v>
      </c>
      <c r="B634" s="27" t="s">
        <v>337</v>
      </c>
    </row>
    <row r="635" spans="1:3" x14ac:dyDescent="0.25">
      <c r="A635" s="6" t="s">
        <v>24</v>
      </c>
      <c r="B635" s="27" t="s">
        <v>333</v>
      </c>
      <c r="C635" t="str">
        <f>CONCATENATE("# What are some common mutations of ",B633,"?")</f>
        <v># What are some common mutations of CHRNA3?</v>
      </c>
    </row>
    <row r="636" spans="1:3" x14ac:dyDescent="0.25">
      <c r="A636" s="6" t="s">
        <v>20</v>
      </c>
      <c r="B636" s="27" t="s">
        <v>21</v>
      </c>
      <c r="C636" t="s">
        <v>13</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25</v>
      </c>
      <c r="B640" s="1" t="s">
        <v>338</v>
      </c>
      <c r="C640" t="str">
        <f>CONCATENATE("  &lt;Variant hgvs=",CHAR(34),B640,CHAR(34)," name=",CHAR(34),B641,CHAR(34),"&gt; ")</f>
        <v xml:space="preserve">  &lt;Variant hgvs="NC_000015.10:g.78606381C&gt;T" name="C78606381T"&gt; </v>
      </c>
    </row>
    <row r="641" spans="1:3" x14ac:dyDescent="0.25">
      <c r="A641" s="5" t="s">
        <v>26</v>
      </c>
      <c r="B641" s="30" t="s">
        <v>340</v>
      </c>
    </row>
    <row r="642" spans="1:3" x14ac:dyDescent="0.25">
      <c r="A642" s="5" t="s">
        <v>27</v>
      </c>
      <c r="B642" s="27" t="s">
        <v>208</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28</v>
      </c>
      <c r="B643" s="27" t="s">
        <v>33</v>
      </c>
      <c r="C643" t="s">
        <v>13</v>
      </c>
    </row>
    <row r="644" spans="1:3" x14ac:dyDescent="0.25">
      <c r="A644" s="5" t="s">
        <v>36</v>
      </c>
      <c r="B644" s="30" t="s">
        <v>342</v>
      </c>
      <c r="C644" t="str">
        <f>"  &lt;/Variant&gt;"</f>
        <v xml:space="preserve">  &lt;/Variant&gt;</v>
      </c>
    </row>
    <row r="645" spans="1:3" x14ac:dyDescent="0.25">
      <c r="B645" s="27"/>
      <c r="C645" t="str">
        <f>CONCATENATE("&lt;# ",B647," #&gt;")</f>
        <v>&lt;# C645T  #&gt;</v>
      </c>
    </row>
    <row r="646" spans="1:3" x14ac:dyDescent="0.25">
      <c r="A646" s="6" t="s">
        <v>25</v>
      </c>
      <c r="B646" s="1" t="s">
        <v>339</v>
      </c>
      <c r="C646" t="str">
        <f>CONCATENATE("  &lt;Variant hgvs=",CHAR(34),B646,CHAR(34)," name=",CHAR(34),B647,CHAR(34),"&gt; ")</f>
        <v xml:space="preserve">  &lt;Variant hgvs="NC_000015.10:g.78601997G&gt;A" name="C645T "&gt; </v>
      </c>
    </row>
    <row r="647" spans="1:3" x14ac:dyDescent="0.25">
      <c r="A647" s="5" t="s">
        <v>26</v>
      </c>
      <c r="B647" s="30" t="s">
        <v>341</v>
      </c>
    </row>
    <row r="648" spans="1:3" x14ac:dyDescent="0.25">
      <c r="A648" s="5" t="s">
        <v>27</v>
      </c>
      <c r="B648" s="27" t="s">
        <v>34</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28</v>
      </c>
      <c r="B649" s="27" t="s">
        <v>62</v>
      </c>
    </row>
    <row r="650" spans="1:3" x14ac:dyDescent="0.25">
      <c r="A650" s="6" t="s">
        <v>36</v>
      </c>
      <c r="B650" s="30" t="s">
        <v>352</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35</v>
      </c>
      <c r="B653" s="40" t="s">
        <v>343</v>
      </c>
      <c r="C653" t="str">
        <f>CONCATENATE("  &lt;Genotype hgvs=",CHAR(34),B653,B654,";",B655,CHAR(34)," name=",CHAR(34),B641,CHAR(34),"&gt; ")</f>
        <v xml:space="preserve">  &lt;Genotype hgvs="NC_000015.10:g.[78606381C&gt;T];[78606381=]" name="C78606381T"&gt; </v>
      </c>
    </row>
    <row r="654" spans="1:3" x14ac:dyDescent="0.25">
      <c r="A654" s="5" t="s">
        <v>36</v>
      </c>
      <c r="B654" s="27" t="s">
        <v>344</v>
      </c>
    </row>
    <row r="655" spans="1:3" x14ac:dyDescent="0.25">
      <c r="A655" s="5" t="s">
        <v>27</v>
      </c>
      <c r="B655" s="27" t="s">
        <v>345</v>
      </c>
      <c r="C655" t="s">
        <v>668</v>
      </c>
    </row>
    <row r="656" spans="1:3" x14ac:dyDescent="0.25">
      <c r="A656" s="5" t="s">
        <v>41</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13</v>
      </c>
    </row>
    <row r="657" spans="1:3" x14ac:dyDescent="0.25">
      <c r="A657" s="6" t="s">
        <v>42</v>
      </c>
      <c r="B657" s="27" t="s">
        <v>217</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43</v>
      </c>
      <c r="B658" s="27">
        <v>37.9</v>
      </c>
    </row>
    <row r="659" spans="1:3" x14ac:dyDescent="0.25">
      <c r="A659" s="5"/>
      <c r="B659" s="27"/>
      <c r="C659" t="s">
        <v>669</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670</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44</v>
      </c>
      <c r="B667" s="27" t="s">
        <v>346</v>
      </c>
      <c r="C667" t="str">
        <f>CONCATENATE("  &lt;Genotype hgvs=",CHAR(34),B653,B654,";",B654,CHAR(34)," name=",CHAR(34),B641,CHAR(34),"&gt; ")</f>
        <v xml:space="preserve">  &lt;Genotype hgvs="NC_000015.10:g.[78606381C&gt;T];[78606381C&gt;T]" name="C78606381T"&gt; </v>
      </c>
    </row>
    <row r="668" spans="1:3" x14ac:dyDescent="0.25">
      <c r="A668" s="6" t="s">
        <v>45</v>
      </c>
      <c r="B668" s="27" t="s">
        <v>192</v>
      </c>
      <c r="C668" t="s">
        <v>13</v>
      </c>
    </row>
    <row r="669" spans="1:3" x14ac:dyDescent="0.25">
      <c r="A669" s="6" t="s">
        <v>43</v>
      </c>
      <c r="B669" s="27">
        <v>15.9</v>
      </c>
      <c r="C669" t="s">
        <v>668</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669</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670</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46</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47</v>
      </c>
      <c r="B682" s="27" t="s">
        <v>148</v>
      </c>
      <c r="C682" t="s">
        <v>13</v>
      </c>
    </row>
    <row r="683" spans="1:3" x14ac:dyDescent="0.25">
      <c r="A683" s="6" t="s">
        <v>43</v>
      </c>
      <c r="B683" s="27">
        <v>46.2</v>
      </c>
      <c r="C683" t="s">
        <v>668</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669</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670</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35</v>
      </c>
      <c r="B696" s="1" t="s">
        <v>236</v>
      </c>
      <c r="C696" t="str">
        <f>CONCATENATE("  &lt;Genotype hgvs=",CHAR(34),B696,B697,";",B698,CHAR(34)," name=",CHAR(34),B647,CHAR(34),"&gt; ")</f>
        <v xml:space="preserve">  &lt;Genotype hgvs="NC_000017.11:g.[30237328T&gt;C];[30237328=]" name="C645T "&gt; </v>
      </c>
    </row>
    <row r="697" spans="1:3" x14ac:dyDescent="0.25">
      <c r="A697" s="5" t="s">
        <v>36</v>
      </c>
      <c r="B697" s="27" t="s">
        <v>256</v>
      </c>
    </row>
    <row r="698" spans="1:3" x14ac:dyDescent="0.25">
      <c r="A698" s="5" t="s">
        <v>27</v>
      </c>
      <c r="B698" s="27" t="s">
        <v>257</v>
      </c>
      <c r="C698" t="s">
        <v>668</v>
      </c>
    </row>
    <row r="699" spans="1:3" x14ac:dyDescent="0.25">
      <c r="A699" s="5" t="s">
        <v>41</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13</v>
      </c>
    </row>
    <row r="700" spans="1:3" x14ac:dyDescent="0.25">
      <c r="A700" s="6" t="s">
        <v>42</v>
      </c>
      <c r="B700" s="27" t="s">
        <v>217</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43</v>
      </c>
      <c r="B701" s="27">
        <v>39.700000000000003</v>
      </c>
    </row>
    <row r="702" spans="1:3" x14ac:dyDescent="0.25">
      <c r="A702" s="5"/>
      <c r="B702" s="27"/>
      <c r="C702" t="s">
        <v>669</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670</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44</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45</v>
      </c>
      <c r="B711" s="27" t="s">
        <v>192</v>
      </c>
      <c r="C711" t="s">
        <v>13</v>
      </c>
    </row>
    <row r="712" spans="1:3" x14ac:dyDescent="0.25">
      <c r="A712" s="6" t="s">
        <v>43</v>
      </c>
      <c r="B712" s="27">
        <v>42.9</v>
      </c>
      <c r="C712" t="s">
        <v>668</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669</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670</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46</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47</v>
      </c>
      <c r="B725" s="27" t="s">
        <v>148</v>
      </c>
      <c r="C725" t="s">
        <v>13</v>
      </c>
    </row>
    <row r="726" spans="1:3" x14ac:dyDescent="0.25">
      <c r="A726" s="6" t="s">
        <v>43</v>
      </c>
      <c r="B726" s="27">
        <v>17.399999999999999</v>
      </c>
      <c r="C726" t="s">
        <v>668</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669</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670</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48</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48</v>
      </c>
      <c r="B739" s="27" t="s">
        <v>150</v>
      </c>
      <c r="C739" t="s">
        <v>13</v>
      </c>
    </row>
    <row r="740" spans="1:3" x14ac:dyDescent="0.25">
      <c r="A740" s="6" t="s">
        <v>43</v>
      </c>
      <c r="B740" s="27"/>
      <c r="C740" t="s">
        <v>668</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669</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670</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46</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47</v>
      </c>
      <c r="B753" s="27" t="s">
        <v>218</v>
      </c>
      <c r="C753" t="s">
        <v>13</v>
      </c>
    </row>
    <row r="754" spans="1:3" x14ac:dyDescent="0.25">
      <c r="A754" s="6" t="s">
        <v>43</v>
      </c>
      <c r="B754" s="27"/>
      <c r="C754" t="s">
        <v>668</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669</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670</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336</v>
      </c>
      <c r="C769" t="str">
        <f>CONCATENATE("&lt;GeneAnalysis gene=",CHAR(34),B769,CHAR(34)," interval=",CHAR(34),B770,CHAR(34),"&gt; ")</f>
        <v xml:space="preserve">&lt;GeneAnalysis gene="CHRNA3" interval="NC_000015.10:g.78593052_78621295"&gt; </v>
      </c>
    </row>
    <row r="770" spans="1:3" x14ac:dyDescent="0.25">
      <c r="A770" s="6" t="s">
        <v>23</v>
      </c>
      <c r="B770" s="27" t="s">
        <v>337</v>
      </c>
    </row>
    <row r="771" spans="1:3" x14ac:dyDescent="0.25">
      <c r="A771" s="6" t="s">
        <v>24</v>
      </c>
      <c r="B771" s="27" t="s">
        <v>333</v>
      </c>
      <c r="C771" t="str">
        <f>CONCATENATE("# What are some common mutations of ",B769,"?")</f>
        <v># What are some common mutations of CHRNA3?</v>
      </c>
    </row>
    <row r="772" spans="1:3" x14ac:dyDescent="0.25">
      <c r="A772" s="6" t="s">
        <v>20</v>
      </c>
      <c r="B772" s="27" t="s">
        <v>21</v>
      </c>
      <c r="C772" t="s">
        <v>13</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25</v>
      </c>
      <c r="B776" s="1" t="s">
        <v>338</v>
      </c>
      <c r="C776" t="str">
        <f>CONCATENATE("  &lt;Variant hgvs=",CHAR(34),B776,CHAR(34)," name=",CHAR(34),B777,CHAR(34),"&gt; ")</f>
        <v xml:space="preserve">  &lt;Variant hgvs="NC_000015.10:g.78606381C&gt;T" name="C78606381T"&gt; </v>
      </c>
    </row>
    <row r="777" spans="1:3" x14ac:dyDescent="0.25">
      <c r="A777" s="5" t="s">
        <v>26</v>
      </c>
      <c r="B777" s="30" t="s">
        <v>340</v>
      </c>
    </row>
    <row r="778" spans="1:3" x14ac:dyDescent="0.25">
      <c r="A778" s="5" t="s">
        <v>27</v>
      </c>
      <c r="B778" s="27" t="s">
        <v>208</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28</v>
      </c>
      <c r="B779" s="27" t="s">
        <v>33</v>
      </c>
      <c r="C779" t="s">
        <v>13</v>
      </c>
    </row>
    <row r="780" spans="1:3" x14ac:dyDescent="0.25">
      <c r="A780" s="5" t="s">
        <v>36</v>
      </c>
      <c r="B780" s="30" t="s">
        <v>342</v>
      </c>
      <c r="C780" t="str">
        <f>"  &lt;/Variant&gt;"</f>
        <v xml:space="preserve">  &lt;/Variant&gt;</v>
      </c>
    </row>
    <row r="781" spans="1:3" x14ac:dyDescent="0.25">
      <c r="B781" s="27"/>
      <c r="C781" t="str">
        <f>CONCATENATE("&lt;# ",B783," #&gt;")</f>
        <v>&lt;# C645T  #&gt;</v>
      </c>
    </row>
    <row r="782" spans="1:3" x14ac:dyDescent="0.25">
      <c r="A782" s="6" t="s">
        <v>25</v>
      </c>
      <c r="B782" s="1" t="s">
        <v>339</v>
      </c>
      <c r="C782" t="str">
        <f>CONCATENATE("  &lt;Variant hgvs=",CHAR(34),B782,CHAR(34)," name=",CHAR(34),B783,CHAR(34),"&gt; ")</f>
        <v xml:space="preserve">  &lt;Variant hgvs="NC_000015.10:g.78601997G&gt;A" name="C645T "&gt; </v>
      </c>
    </row>
    <row r="783" spans="1:3" x14ac:dyDescent="0.25">
      <c r="A783" s="5" t="s">
        <v>26</v>
      </c>
      <c r="B783" s="30" t="s">
        <v>341</v>
      </c>
    </row>
    <row r="784" spans="1:3" x14ac:dyDescent="0.25">
      <c r="A784" s="5" t="s">
        <v>27</v>
      </c>
      <c r="B784" s="27" t="s">
        <v>34</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28</v>
      </c>
      <c r="B785" s="27" t="s">
        <v>62</v>
      </c>
    </row>
    <row r="786" spans="1:3" x14ac:dyDescent="0.25">
      <c r="A786" s="6" t="s">
        <v>36</v>
      </c>
      <c r="B786" s="30" t="s">
        <v>352</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35</v>
      </c>
      <c r="B789" s="40" t="s">
        <v>343</v>
      </c>
      <c r="C789" t="str">
        <f>CONCATENATE("  &lt;Genotype hgvs=",CHAR(34),B789,B790,";",B791,CHAR(34)," name=",CHAR(34),B777,CHAR(34),"&gt; ")</f>
        <v xml:space="preserve">  &lt;Genotype hgvs="NC_000015.10:g.[78606381C&gt;T];[78606381=]" name="C78606381T"&gt; </v>
      </c>
    </row>
    <row r="790" spans="1:3" x14ac:dyDescent="0.25">
      <c r="A790" s="5" t="s">
        <v>36</v>
      </c>
      <c r="B790" s="27" t="s">
        <v>344</v>
      </c>
    </row>
    <row r="791" spans="1:3" x14ac:dyDescent="0.25">
      <c r="A791" s="5" t="s">
        <v>27</v>
      </c>
      <c r="B791" s="27" t="s">
        <v>345</v>
      </c>
      <c r="C791" t="s">
        <v>668</v>
      </c>
    </row>
    <row r="792" spans="1:3" x14ac:dyDescent="0.25">
      <c r="A792" s="5" t="s">
        <v>41</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13</v>
      </c>
    </row>
    <row r="793" spans="1:3" x14ac:dyDescent="0.25">
      <c r="A793" s="6" t="s">
        <v>42</v>
      </c>
      <c r="B793" s="27" t="s">
        <v>217</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43</v>
      </c>
      <c r="B794" s="27">
        <v>37.9</v>
      </c>
    </row>
    <row r="795" spans="1:3" x14ac:dyDescent="0.25">
      <c r="A795" s="5"/>
      <c r="B795" s="27"/>
      <c r="C795" t="s">
        <v>669</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670</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44</v>
      </c>
      <c r="B803" s="27" t="s">
        <v>346</v>
      </c>
      <c r="C803" t="str">
        <f>CONCATENATE("  &lt;Genotype hgvs=",CHAR(34),B789,B790,";",B790,CHAR(34)," name=",CHAR(34),B777,CHAR(34),"&gt; ")</f>
        <v xml:space="preserve">  &lt;Genotype hgvs="NC_000015.10:g.[78606381C&gt;T];[78606381C&gt;T]" name="C78606381T"&gt; </v>
      </c>
    </row>
    <row r="804" spans="1:3" x14ac:dyDescent="0.25">
      <c r="A804" s="6" t="s">
        <v>45</v>
      </c>
      <c r="B804" s="27" t="s">
        <v>192</v>
      </c>
      <c r="C804" t="s">
        <v>13</v>
      </c>
    </row>
    <row r="805" spans="1:3" x14ac:dyDescent="0.25">
      <c r="A805" s="6" t="s">
        <v>43</v>
      </c>
      <c r="B805" s="27">
        <v>15.9</v>
      </c>
      <c r="C805" t="s">
        <v>668</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669</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670</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46</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47</v>
      </c>
      <c r="B818" s="27" t="s">
        <v>148</v>
      </c>
      <c r="C818" t="s">
        <v>13</v>
      </c>
    </row>
    <row r="819" spans="1:3" x14ac:dyDescent="0.25">
      <c r="A819" s="6" t="s">
        <v>43</v>
      </c>
      <c r="B819" s="27">
        <v>46.2</v>
      </c>
      <c r="C819" t="s">
        <v>668</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669</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670</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35</v>
      </c>
      <c r="B832" s="1" t="s">
        <v>236</v>
      </c>
      <c r="C832" t="str">
        <f>CONCATENATE("  &lt;Genotype hgvs=",CHAR(34),B832,B833,";",B834,CHAR(34)," name=",CHAR(34),B783,CHAR(34),"&gt; ")</f>
        <v xml:space="preserve">  &lt;Genotype hgvs="NC_000017.11:g.[30237328T&gt;C];[30237328=]" name="C645T "&gt; </v>
      </c>
    </row>
    <row r="833" spans="1:3" x14ac:dyDescent="0.25">
      <c r="A833" s="5" t="s">
        <v>36</v>
      </c>
      <c r="B833" s="27" t="s">
        <v>256</v>
      </c>
    </row>
    <row r="834" spans="1:3" x14ac:dyDescent="0.25">
      <c r="A834" s="5" t="s">
        <v>27</v>
      </c>
      <c r="B834" s="27" t="s">
        <v>257</v>
      </c>
      <c r="C834" t="s">
        <v>668</v>
      </c>
    </row>
    <row r="835" spans="1:3" x14ac:dyDescent="0.25">
      <c r="A835" s="5" t="s">
        <v>41</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13</v>
      </c>
    </row>
    <row r="836" spans="1:3" x14ac:dyDescent="0.25">
      <c r="A836" s="6" t="s">
        <v>42</v>
      </c>
      <c r="B836" s="27" t="s">
        <v>217</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43</v>
      </c>
      <c r="B837" s="27">
        <v>39.700000000000003</v>
      </c>
    </row>
    <row r="838" spans="1:3" x14ac:dyDescent="0.25">
      <c r="A838" s="5"/>
      <c r="B838" s="27"/>
      <c r="C838" t="s">
        <v>669</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670</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44</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45</v>
      </c>
      <c r="B847" s="27" t="s">
        <v>192</v>
      </c>
      <c r="C847" t="s">
        <v>13</v>
      </c>
    </row>
    <row r="848" spans="1:3" x14ac:dyDescent="0.25">
      <c r="A848" s="6" t="s">
        <v>43</v>
      </c>
      <c r="B848" s="27">
        <v>42.9</v>
      </c>
      <c r="C848" t="s">
        <v>668</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669</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670</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46</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47</v>
      </c>
      <c r="B861" s="27" t="s">
        <v>148</v>
      </c>
      <c r="C861" t="s">
        <v>13</v>
      </c>
    </row>
    <row r="862" spans="1:3" x14ac:dyDescent="0.25">
      <c r="A862" s="6" t="s">
        <v>43</v>
      </c>
      <c r="B862" s="27">
        <v>17.399999999999999</v>
      </c>
      <c r="C862" t="s">
        <v>668</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669</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670</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48</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48</v>
      </c>
      <c r="B875" s="27" t="s">
        <v>150</v>
      </c>
      <c r="C875" t="s">
        <v>13</v>
      </c>
    </row>
    <row r="876" spans="1:3" x14ac:dyDescent="0.25">
      <c r="A876" s="6" t="s">
        <v>43</v>
      </c>
      <c r="B876" s="27"/>
      <c r="C876" t="s">
        <v>668</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669</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670</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46</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47</v>
      </c>
      <c r="B889" s="27" t="s">
        <v>218</v>
      </c>
      <c r="C889" t="s">
        <v>13</v>
      </c>
    </row>
    <row r="890" spans="1:3" x14ac:dyDescent="0.25">
      <c r="A890" s="6" t="s">
        <v>43</v>
      </c>
      <c r="B890" s="27"/>
      <c r="C890" t="s">
        <v>668</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669</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670</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336</v>
      </c>
      <c r="C905" t="str">
        <f>CONCATENATE("&lt;GeneAnalysis gene=",CHAR(34),B905,CHAR(34)," interval=",CHAR(34),B906,CHAR(34),"&gt; ")</f>
        <v xml:space="preserve">&lt;GeneAnalysis gene="CHRNA3" interval="NC_000015.10:g.78593052_78621295"&gt; </v>
      </c>
    </row>
    <row r="906" spans="1:3" x14ac:dyDescent="0.25">
      <c r="A906" s="6" t="s">
        <v>23</v>
      </c>
      <c r="B906" s="27" t="s">
        <v>337</v>
      </c>
    </row>
    <row r="907" spans="1:3" x14ac:dyDescent="0.25">
      <c r="A907" s="6" t="s">
        <v>24</v>
      </c>
      <c r="B907" s="27" t="s">
        <v>333</v>
      </c>
      <c r="C907" t="str">
        <f>CONCATENATE("# What are some common mutations of ",B905,"?")</f>
        <v># What are some common mutations of CHRNA3?</v>
      </c>
    </row>
    <row r="908" spans="1:3" x14ac:dyDescent="0.25">
      <c r="A908" s="6" t="s">
        <v>20</v>
      </c>
      <c r="B908" s="27" t="s">
        <v>21</v>
      </c>
      <c r="C908" t="s">
        <v>13</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25</v>
      </c>
      <c r="B912" s="1" t="s">
        <v>338</v>
      </c>
      <c r="C912" t="str">
        <f>CONCATENATE("  &lt;Variant hgvs=",CHAR(34),B912,CHAR(34)," name=",CHAR(34),B913,CHAR(34),"&gt; ")</f>
        <v xml:space="preserve">  &lt;Variant hgvs="NC_000015.10:g.78606381C&gt;T" name="C78606381T"&gt; </v>
      </c>
    </row>
    <row r="913" spans="1:3" x14ac:dyDescent="0.25">
      <c r="A913" s="5" t="s">
        <v>26</v>
      </c>
      <c r="B913" s="30" t="s">
        <v>340</v>
      </c>
    </row>
    <row r="914" spans="1:3" x14ac:dyDescent="0.25">
      <c r="A914" s="5" t="s">
        <v>27</v>
      </c>
      <c r="B914" s="27" t="s">
        <v>208</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28</v>
      </c>
      <c r="B915" s="27" t="s">
        <v>33</v>
      </c>
      <c r="C915" t="s">
        <v>13</v>
      </c>
    </row>
    <row r="916" spans="1:3" x14ac:dyDescent="0.25">
      <c r="A916" s="5" t="s">
        <v>36</v>
      </c>
      <c r="B916" s="30" t="s">
        <v>342</v>
      </c>
      <c r="C916" t="str">
        <f>"  &lt;/Variant&gt;"</f>
        <v xml:space="preserve">  &lt;/Variant&gt;</v>
      </c>
    </row>
    <row r="917" spans="1:3" x14ac:dyDescent="0.25">
      <c r="B917" s="27"/>
      <c r="C917" t="str">
        <f>CONCATENATE("&lt;# ",B919," #&gt;")</f>
        <v>&lt;# C645T  #&gt;</v>
      </c>
    </row>
    <row r="918" spans="1:3" x14ac:dyDescent="0.25">
      <c r="A918" s="6" t="s">
        <v>25</v>
      </c>
      <c r="B918" s="1" t="s">
        <v>339</v>
      </c>
      <c r="C918" t="str">
        <f>CONCATENATE("  &lt;Variant hgvs=",CHAR(34),B918,CHAR(34)," name=",CHAR(34),B919,CHAR(34),"&gt; ")</f>
        <v xml:space="preserve">  &lt;Variant hgvs="NC_000015.10:g.78601997G&gt;A" name="C645T "&gt; </v>
      </c>
    </row>
    <row r="919" spans="1:3" x14ac:dyDescent="0.25">
      <c r="A919" s="5" t="s">
        <v>26</v>
      </c>
      <c r="B919" s="30" t="s">
        <v>341</v>
      </c>
    </row>
    <row r="920" spans="1:3" x14ac:dyDescent="0.25">
      <c r="A920" s="5" t="s">
        <v>27</v>
      </c>
      <c r="B920" s="27" t="s">
        <v>34</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28</v>
      </c>
      <c r="B921" s="27" t="s">
        <v>62</v>
      </c>
    </row>
    <row r="922" spans="1:3" x14ac:dyDescent="0.25">
      <c r="A922" s="6" t="s">
        <v>36</v>
      </c>
      <c r="B922" s="30" t="s">
        <v>352</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35</v>
      </c>
      <c r="B925" s="40" t="s">
        <v>343</v>
      </c>
      <c r="C925" t="str">
        <f>CONCATENATE("  &lt;Genotype hgvs=",CHAR(34),B925,B926,";",B927,CHAR(34)," name=",CHAR(34),B913,CHAR(34),"&gt; ")</f>
        <v xml:space="preserve">  &lt;Genotype hgvs="NC_000015.10:g.[78606381C&gt;T];[78606381=]" name="C78606381T"&gt; </v>
      </c>
    </row>
    <row r="926" spans="1:3" x14ac:dyDescent="0.25">
      <c r="A926" s="5" t="s">
        <v>36</v>
      </c>
      <c r="B926" s="27" t="s">
        <v>344</v>
      </c>
    </row>
    <row r="927" spans="1:3" x14ac:dyDescent="0.25">
      <c r="A927" s="5" t="s">
        <v>27</v>
      </c>
      <c r="B927" s="27" t="s">
        <v>345</v>
      </c>
      <c r="C927" t="s">
        <v>668</v>
      </c>
    </row>
    <row r="928" spans="1:3" x14ac:dyDescent="0.25">
      <c r="A928" s="5" t="s">
        <v>41</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13</v>
      </c>
    </row>
    <row r="929" spans="1:3" x14ac:dyDescent="0.25">
      <c r="A929" s="6" t="s">
        <v>42</v>
      </c>
      <c r="B929" s="27" t="s">
        <v>217</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43</v>
      </c>
      <c r="B930" s="27">
        <v>37.9</v>
      </c>
    </row>
    <row r="931" spans="1:3" x14ac:dyDescent="0.25">
      <c r="A931" s="5"/>
      <c r="B931" s="27"/>
      <c r="C931" t="s">
        <v>669</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670</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44</v>
      </c>
      <c r="B939" s="27" t="s">
        <v>346</v>
      </c>
      <c r="C939" t="str">
        <f>CONCATENATE("  &lt;Genotype hgvs=",CHAR(34),B925,B926,";",B926,CHAR(34)," name=",CHAR(34),B913,CHAR(34),"&gt; ")</f>
        <v xml:space="preserve">  &lt;Genotype hgvs="NC_000015.10:g.[78606381C&gt;T];[78606381C&gt;T]" name="C78606381T"&gt; </v>
      </c>
    </row>
    <row r="940" spans="1:3" x14ac:dyDescent="0.25">
      <c r="A940" s="6" t="s">
        <v>45</v>
      </c>
      <c r="B940" s="27" t="s">
        <v>192</v>
      </c>
      <c r="C940" t="s">
        <v>13</v>
      </c>
    </row>
    <row r="941" spans="1:3" x14ac:dyDescent="0.25">
      <c r="A941" s="6" t="s">
        <v>43</v>
      </c>
      <c r="B941" s="27">
        <v>15.9</v>
      </c>
      <c r="C941" t="s">
        <v>668</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669</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670</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46</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47</v>
      </c>
      <c r="B954" s="27" t="s">
        <v>148</v>
      </c>
      <c r="C954" t="s">
        <v>13</v>
      </c>
    </row>
    <row r="955" spans="1:3" x14ac:dyDescent="0.25">
      <c r="A955" s="6" t="s">
        <v>43</v>
      </c>
      <c r="B955" s="27">
        <v>46.2</v>
      </c>
      <c r="C955" t="s">
        <v>668</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669</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670</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35</v>
      </c>
      <c r="B968" s="1" t="s">
        <v>236</v>
      </c>
      <c r="C968" t="str">
        <f>CONCATENATE("  &lt;Genotype hgvs=",CHAR(34),B968,B969,";",B970,CHAR(34)," name=",CHAR(34),B919,CHAR(34),"&gt; ")</f>
        <v xml:space="preserve">  &lt;Genotype hgvs="NC_000017.11:g.[30237328T&gt;C];[30237328=]" name="C645T "&gt; </v>
      </c>
    </row>
    <row r="969" spans="1:3" x14ac:dyDescent="0.25">
      <c r="A969" s="5" t="s">
        <v>36</v>
      </c>
      <c r="B969" s="27" t="s">
        <v>256</v>
      </c>
    </row>
    <row r="970" spans="1:3" x14ac:dyDescent="0.25">
      <c r="A970" s="5" t="s">
        <v>27</v>
      </c>
      <c r="B970" s="27" t="s">
        <v>257</v>
      </c>
      <c r="C970" t="s">
        <v>668</v>
      </c>
    </row>
    <row r="971" spans="1:3" x14ac:dyDescent="0.25">
      <c r="A971" s="5" t="s">
        <v>41</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13</v>
      </c>
    </row>
    <row r="972" spans="1:3" x14ac:dyDescent="0.25">
      <c r="A972" s="6" t="s">
        <v>42</v>
      </c>
      <c r="B972" s="27" t="s">
        <v>217</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43</v>
      </c>
      <c r="B973" s="27">
        <v>39.700000000000003</v>
      </c>
    </row>
    <row r="974" spans="1:3" x14ac:dyDescent="0.25">
      <c r="A974" s="5"/>
      <c r="B974" s="27"/>
      <c r="C974" t="s">
        <v>669</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670</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44</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45</v>
      </c>
      <c r="B983" s="27" t="s">
        <v>192</v>
      </c>
      <c r="C983" t="s">
        <v>13</v>
      </c>
    </row>
    <row r="984" spans="1:3" x14ac:dyDescent="0.25">
      <c r="A984" s="6" t="s">
        <v>43</v>
      </c>
      <c r="B984" s="27">
        <v>42.9</v>
      </c>
      <c r="C984" t="s">
        <v>668</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669</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670</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46</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47</v>
      </c>
      <c r="B997" s="27" t="s">
        <v>148</v>
      </c>
      <c r="C997" t="s">
        <v>13</v>
      </c>
    </row>
    <row r="998" spans="1:3" x14ac:dyDescent="0.25">
      <c r="A998" s="6" t="s">
        <v>43</v>
      </c>
      <c r="B998" s="27">
        <v>17.399999999999999</v>
      </c>
      <c r="C998" t="s">
        <v>668</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669</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670</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48</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48</v>
      </c>
      <c r="B1011" s="27" t="s">
        <v>150</v>
      </c>
      <c r="C1011" t="s">
        <v>13</v>
      </c>
    </row>
    <row r="1012" spans="1:3" x14ac:dyDescent="0.25">
      <c r="A1012" s="6" t="s">
        <v>43</v>
      </c>
      <c r="B1012" s="27"/>
      <c r="C1012" t="s">
        <v>668</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669</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670</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46</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47</v>
      </c>
      <c r="B1025" s="27" t="s">
        <v>218</v>
      </c>
      <c r="C1025" t="s">
        <v>13</v>
      </c>
    </row>
    <row r="1026" spans="1:3" x14ac:dyDescent="0.25">
      <c r="A1026" s="6" t="s">
        <v>43</v>
      </c>
      <c r="B1026" s="27"/>
      <c r="C1026" t="s">
        <v>668</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669</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670</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336</v>
      </c>
      <c r="C1041" t="str">
        <f>CONCATENATE("&lt;GeneAnalysis gene=",CHAR(34),B1041,CHAR(34)," interval=",CHAR(34),B1042,CHAR(34),"&gt; ")</f>
        <v xml:space="preserve">&lt;GeneAnalysis gene="CHRNA3" interval="NC_000015.10:g.78593052_78621295"&gt; </v>
      </c>
    </row>
    <row r="1042" spans="1:3" x14ac:dyDescent="0.25">
      <c r="A1042" s="6" t="s">
        <v>23</v>
      </c>
      <c r="B1042" s="27" t="s">
        <v>337</v>
      </c>
    </row>
    <row r="1043" spans="1:3" x14ac:dyDescent="0.25">
      <c r="A1043" s="6" t="s">
        <v>24</v>
      </c>
      <c r="B1043" s="27" t="s">
        <v>333</v>
      </c>
      <c r="C1043" t="str">
        <f>CONCATENATE("# What are some common mutations of ",B1041,"?")</f>
        <v># What are some common mutations of CHRNA3?</v>
      </c>
    </row>
    <row r="1044" spans="1:3" x14ac:dyDescent="0.25">
      <c r="A1044" s="6" t="s">
        <v>20</v>
      </c>
      <c r="B1044" s="27" t="s">
        <v>21</v>
      </c>
      <c r="C1044" t="s">
        <v>13</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25</v>
      </c>
      <c r="B1048" s="1" t="s">
        <v>338</v>
      </c>
      <c r="C1048" t="str">
        <f>CONCATENATE("  &lt;Variant hgvs=",CHAR(34),B1048,CHAR(34)," name=",CHAR(34),B1049,CHAR(34),"&gt; ")</f>
        <v xml:space="preserve">  &lt;Variant hgvs="NC_000015.10:g.78606381C&gt;T" name="C78606381T"&gt; </v>
      </c>
    </row>
    <row r="1049" spans="1:3" x14ac:dyDescent="0.25">
      <c r="A1049" s="5" t="s">
        <v>26</v>
      </c>
      <c r="B1049" s="30" t="s">
        <v>340</v>
      </c>
    </row>
    <row r="1050" spans="1:3" x14ac:dyDescent="0.25">
      <c r="A1050" s="5" t="s">
        <v>27</v>
      </c>
      <c r="B1050" s="27" t="s">
        <v>208</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28</v>
      </c>
      <c r="B1051" s="27" t="s">
        <v>33</v>
      </c>
      <c r="C1051" t="s">
        <v>13</v>
      </c>
    </row>
    <row r="1052" spans="1:3" x14ac:dyDescent="0.25">
      <c r="A1052" s="5" t="s">
        <v>36</v>
      </c>
      <c r="B1052" s="30" t="s">
        <v>342</v>
      </c>
      <c r="C1052" t="str">
        <f>"  &lt;/Variant&gt;"</f>
        <v xml:space="preserve">  &lt;/Variant&gt;</v>
      </c>
    </row>
    <row r="1053" spans="1:3" x14ac:dyDescent="0.25">
      <c r="B1053" s="27"/>
      <c r="C1053" t="str">
        <f>CONCATENATE("&lt;# ",B1055," #&gt;")</f>
        <v>&lt;# C645T  #&gt;</v>
      </c>
    </row>
    <row r="1054" spans="1:3" x14ac:dyDescent="0.25">
      <c r="A1054" s="6" t="s">
        <v>25</v>
      </c>
      <c r="B1054" s="1" t="s">
        <v>339</v>
      </c>
      <c r="C1054" t="str">
        <f>CONCATENATE("  &lt;Variant hgvs=",CHAR(34),B1054,CHAR(34)," name=",CHAR(34),B1055,CHAR(34),"&gt; ")</f>
        <v xml:space="preserve">  &lt;Variant hgvs="NC_000015.10:g.78601997G&gt;A" name="C645T "&gt; </v>
      </c>
    </row>
    <row r="1055" spans="1:3" x14ac:dyDescent="0.25">
      <c r="A1055" s="5" t="s">
        <v>26</v>
      </c>
      <c r="B1055" s="30" t="s">
        <v>341</v>
      </c>
    </row>
    <row r="1056" spans="1:3" x14ac:dyDescent="0.25">
      <c r="A1056" s="5" t="s">
        <v>27</v>
      </c>
      <c r="B1056" s="27" t="s">
        <v>34</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28</v>
      </c>
      <c r="B1057" s="27" t="s">
        <v>62</v>
      </c>
    </row>
    <row r="1058" spans="1:3" x14ac:dyDescent="0.25">
      <c r="A1058" s="6" t="s">
        <v>36</v>
      </c>
      <c r="B1058" s="30" t="s">
        <v>352</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35</v>
      </c>
      <c r="B1061" s="40" t="s">
        <v>343</v>
      </c>
      <c r="C1061" t="str">
        <f>CONCATENATE("  &lt;Genotype hgvs=",CHAR(34),B1061,B1062,";",B1063,CHAR(34)," name=",CHAR(34),B1049,CHAR(34),"&gt; ")</f>
        <v xml:space="preserve">  &lt;Genotype hgvs="NC_000015.10:g.[78606381C&gt;T];[78606381=]" name="C78606381T"&gt; </v>
      </c>
    </row>
    <row r="1062" spans="1:3" x14ac:dyDescent="0.25">
      <c r="A1062" s="5" t="s">
        <v>36</v>
      </c>
      <c r="B1062" s="27" t="s">
        <v>344</v>
      </c>
    </row>
    <row r="1063" spans="1:3" x14ac:dyDescent="0.25">
      <c r="A1063" s="5" t="s">
        <v>27</v>
      </c>
      <c r="B1063" s="27" t="s">
        <v>345</v>
      </c>
      <c r="C1063" t="s">
        <v>668</v>
      </c>
    </row>
    <row r="1064" spans="1:3" x14ac:dyDescent="0.25">
      <c r="A1064" s="5" t="s">
        <v>41</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13</v>
      </c>
    </row>
    <row r="1065" spans="1:3" x14ac:dyDescent="0.25">
      <c r="A1065" s="6" t="s">
        <v>42</v>
      </c>
      <c r="B1065" s="27" t="s">
        <v>217</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43</v>
      </c>
      <c r="B1066" s="27">
        <v>37.9</v>
      </c>
    </row>
    <row r="1067" spans="1:3" x14ac:dyDescent="0.25">
      <c r="A1067" s="5"/>
      <c r="B1067" s="27"/>
      <c r="C1067" t="s">
        <v>669</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670</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44</v>
      </c>
      <c r="B1075" s="27" t="s">
        <v>346</v>
      </c>
      <c r="C1075" t="str">
        <f>CONCATENATE("  &lt;Genotype hgvs=",CHAR(34),B1061,B1062,";",B1062,CHAR(34)," name=",CHAR(34),B1049,CHAR(34),"&gt; ")</f>
        <v xml:space="preserve">  &lt;Genotype hgvs="NC_000015.10:g.[78606381C&gt;T];[78606381C&gt;T]" name="C78606381T"&gt; </v>
      </c>
    </row>
    <row r="1076" spans="1:3" x14ac:dyDescent="0.25">
      <c r="A1076" s="6" t="s">
        <v>45</v>
      </c>
      <c r="B1076" s="27" t="s">
        <v>192</v>
      </c>
      <c r="C1076" t="s">
        <v>13</v>
      </c>
    </row>
    <row r="1077" spans="1:3" x14ac:dyDescent="0.25">
      <c r="A1077" s="6" t="s">
        <v>43</v>
      </c>
      <c r="B1077" s="27">
        <v>15.9</v>
      </c>
      <c r="C1077" t="s">
        <v>668</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669</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670</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46</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47</v>
      </c>
      <c r="B1090" s="27" t="s">
        <v>148</v>
      </c>
      <c r="C1090" t="s">
        <v>13</v>
      </c>
    </row>
    <row r="1091" spans="1:3" x14ac:dyDescent="0.25">
      <c r="A1091" s="6" t="s">
        <v>43</v>
      </c>
      <c r="B1091" s="27">
        <v>46.2</v>
      </c>
      <c r="C1091" t="s">
        <v>668</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669</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670</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35</v>
      </c>
      <c r="B1104" s="1" t="s">
        <v>236</v>
      </c>
      <c r="C1104" t="str">
        <f>CONCATENATE("  &lt;Genotype hgvs=",CHAR(34),B1104,B1105,";",B1106,CHAR(34)," name=",CHAR(34),B1055,CHAR(34),"&gt; ")</f>
        <v xml:space="preserve">  &lt;Genotype hgvs="NC_000017.11:g.[30237328T&gt;C];[30237328=]" name="C645T "&gt; </v>
      </c>
    </row>
    <row r="1105" spans="1:3" x14ac:dyDescent="0.25">
      <c r="A1105" s="5" t="s">
        <v>36</v>
      </c>
      <c r="B1105" s="27" t="s">
        <v>256</v>
      </c>
    </row>
    <row r="1106" spans="1:3" x14ac:dyDescent="0.25">
      <c r="A1106" s="5" t="s">
        <v>27</v>
      </c>
      <c r="B1106" s="27" t="s">
        <v>257</v>
      </c>
      <c r="C1106" t="s">
        <v>668</v>
      </c>
    </row>
    <row r="1107" spans="1:3" x14ac:dyDescent="0.25">
      <c r="A1107" s="5" t="s">
        <v>41</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13</v>
      </c>
    </row>
    <row r="1108" spans="1:3" x14ac:dyDescent="0.25">
      <c r="A1108" s="6" t="s">
        <v>42</v>
      </c>
      <c r="B1108" s="27" t="s">
        <v>217</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43</v>
      </c>
      <c r="B1109" s="27">
        <v>39.700000000000003</v>
      </c>
    </row>
    <row r="1110" spans="1:3" x14ac:dyDescent="0.25">
      <c r="A1110" s="5"/>
      <c r="B1110" s="27"/>
      <c r="C1110" t="s">
        <v>669</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670</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44</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45</v>
      </c>
      <c r="B1119" s="27" t="s">
        <v>192</v>
      </c>
      <c r="C1119" t="s">
        <v>13</v>
      </c>
    </row>
    <row r="1120" spans="1:3" x14ac:dyDescent="0.25">
      <c r="A1120" s="6" t="s">
        <v>43</v>
      </c>
      <c r="B1120" s="27">
        <v>42.9</v>
      </c>
      <c r="C1120" t="s">
        <v>668</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669</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670</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46</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47</v>
      </c>
      <c r="B1133" s="27" t="s">
        <v>148</v>
      </c>
      <c r="C1133" t="s">
        <v>13</v>
      </c>
    </row>
    <row r="1134" spans="1:3" x14ac:dyDescent="0.25">
      <c r="A1134" s="6" t="s">
        <v>43</v>
      </c>
      <c r="B1134" s="27">
        <v>17.399999999999999</v>
      </c>
      <c r="C1134" t="s">
        <v>668</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669</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670</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48</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48</v>
      </c>
      <c r="B1147" s="27" t="s">
        <v>150</v>
      </c>
      <c r="C1147" t="s">
        <v>13</v>
      </c>
    </row>
    <row r="1148" spans="1:3" x14ac:dyDescent="0.25">
      <c r="A1148" s="6" t="s">
        <v>43</v>
      </c>
      <c r="B1148" s="27"/>
      <c r="C1148" t="s">
        <v>668</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669</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670</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46</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47</v>
      </c>
      <c r="B1161" s="27" t="s">
        <v>218</v>
      </c>
      <c r="C1161" t="s">
        <v>13</v>
      </c>
    </row>
    <row r="1162" spans="1:3" x14ac:dyDescent="0.25">
      <c r="A1162" s="6" t="s">
        <v>43</v>
      </c>
      <c r="B1162" s="27"/>
      <c r="C1162" t="s">
        <v>668</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669</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670</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336</v>
      </c>
      <c r="C1177" t="str">
        <f>CONCATENATE("&lt;GeneAnalysis gene=",CHAR(34),B1177,CHAR(34)," interval=",CHAR(34),B1178,CHAR(34),"&gt; ")</f>
        <v xml:space="preserve">&lt;GeneAnalysis gene="CHRNA3" interval="NC_000015.10:g.78593052_78621295"&gt; </v>
      </c>
    </row>
    <row r="1178" spans="1:3" x14ac:dyDescent="0.25">
      <c r="A1178" s="6" t="s">
        <v>23</v>
      </c>
      <c r="B1178" s="27" t="s">
        <v>337</v>
      </c>
    </row>
    <row r="1179" spans="1:3" x14ac:dyDescent="0.25">
      <c r="A1179" s="6" t="s">
        <v>24</v>
      </c>
      <c r="B1179" s="27" t="s">
        <v>333</v>
      </c>
      <c r="C1179" t="str">
        <f>CONCATENATE("# What are some common mutations of ",B1177,"?")</f>
        <v># What are some common mutations of CHRNA3?</v>
      </c>
    </row>
    <row r="1180" spans="1:3" x14ac:dyDescent="0.25">
      <c r="A1180" s="6" t="s">
        <v>20</v>
      </c>
      <c r="B1180" s="27" t="s">
        <v>21</v>
      </c>
      <c r="C1180" t="s">
        <v>13</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25</v>
      </c>
      <c r="B1184" s="1" t="s">
        <v>338</v>
      </c>
      <c r="C1184" t="str">
        <f>CONCATENATE("  &lt;Variant hgvs=",CHAR(34),B1184,CHAR(34)," name=",CHAR(34),B1185,CHAR(34),"&gt; ")</f>
        <v xml:space="preserve">  &lt;Variant hgvs="NC_000015.10:g.78606381C&gt;T" name="C78606381T"&gt; </v>
      </c>
    </row>
    <row r="1185" spans="1:3" x14ac:dyDescent="0.25">
      <c r="A1185" s="5" t="s">
        <v>26</v>
      </c>
      <c r="B1185" s="30" t="s">
        <v>340</v>
      </c>
    </row>
    <row r="1186" spans="1:3" x14ac:dyDescent="0.25">
      <c r="A1186" s="5" t="s">
        <v>27</v>
      </c>
      <c r="B1186" s="27" t="s">
        <v>208</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28</v>
      </c>
      <c r="B1187" s="27" t="s">
        <v>33</v>
      </c>
      <c r="C1187" t="s">
        <v>13</v>
      </c>
    </row>
    <row r="1188" spans="1:3" x14ac:dyDescent="0.25">
      <c r="A1188" s="5" t="s">
        <v>36</v>
      </c>
      <c r="B1188" s="30" t="s">
        <v>342</v>
      </c>
      <c r="C1188" t="str">
        <f>"  &lt;/Variant&gt;"</f>
        <v xml:space="preserve">  &lt;/Variant&gt;</v>
      </c>
    </row>
    <row r="1189" spans="1:3" x14ac:dyDescent="0.25">
      <c r="B1189" s="27"/>
      <c r="C1189" t="str">
        <f>CONCATENATE("&lt;# ",B1191," #&gt;")</f>
        <v>&lt;# C645T  #&gt;</v>
      </c>
    </row>
    <row r="1190" spans="1:3" x14ac:dyDescent="0.25">
      <c r="A1190" s="6" t="s">
        <v>25</v>
      </c>
      <c r="B1190" s="1" t="s">
        <v>339</v>
      </c>
      <c r="C1190" t="str">
        <f>CONCATENATE("  &lt;Variant hgvs=",CHAR(34),B1190,CHAR(34)," name=",CHAR(34),B1191,CHAR(34),"&gt; ")</f>
        <v xml:space="preserve">  &lt;Variant hgvs="NC_000015.10:g.78601997G&gt;A" name="C645T "&gt; </v>
      </c>
    </row>
    <row r="1191" spans="1:3" x14ac:dyDescent="0.25">
      <c r="A1191" s="5" t="s">
        <v>26</v>
      </c>
      <c r="B1191" s="30" t="s">
        <v>341</v>
      </c>
    </row>
    <row r="1192" spans="1:3" x14ac:dyDescent="0.25">
      <c r="A1192" s="5" t="s">
        <v>27</v>
      </c>
      <c r="B1192" s="27" t="s">
        <v>34</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28</v>
      </c>
      <c r="B1193" s="27" t="s">
        <v>62</v>
      </c>
    </row>
    <row r="1194" spans="1:3" x14ac:dyDescent="0.25">
      <c r="A1194" s="6" t="s">
        <v>36</v>
      </c>
      <c r="B1194" s="30" t="s">
        <v>352</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35</v>
      </c>
      <c r="B1197" s="40" t="s">
        <v>343</v>
      </c>
      <c r="C1197" t="str">
        <f>CONCATENATE("  &lt;Genotype hgvs=",CHAR(34),B1197,B1198,";",B1199,CHAR(34)," name=",CHAR(34),B1185,CHAR(34),"&gt; ")</f>
        <v xml:space="preserve">  &lt;Genotype hgvs="NC_000015.10:g.[78606381C&gt;T];[78606381=]" name="C78606381T"&gt; </v>
      </c>
    </row>
    <row r="1198" spans="1:3" x14ac:dyDescent="0.25">
      <c r="A1198" s="5" t="s">
        <v>36</v>
      </c>
      <c r="B1198" s="27" t="s">
        <v>344</v>
      </c>
    </row>
    <row r="1199" spans="1:3" x14ac:dyDescent="0.25">
      <c r="A1199" s="5" t="s">
        <v>27</v>
      </c>
      <c r="B1199" s="27" t="s">
        <v>345</v>
      </c>
      <c r="C1199" t="s">
        <v>668</v>
      </c>
    </row>
    <row r="1200" spans="1:3" x14ac:dyDescent="0.25">
      <c r="A1200" s="5" t="s">
        <v>41</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13</v>
      </c>
    </row>
    <row r="1201" spans="1:3" x14ac:dyDescent="0.25">
      <c r="A1201" s="6" t="s">
        <v>42</v>
      </c>
      <c r="B1201" s="27" t="s">
        <v>217</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43</v>
      </c>
      <c r="B1202" s="27">
        <v>37.9</v>
      </c>
    </row>
    <row r="1203" spans="1:3" x14ac:dyDescent="0.25">
      <c r="A1203" s="5"/>
      <c r="B1203" s="27"/>
      <c r="C1203" t="s">
        <v>669</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670</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44</v>
      </c>
      <c r="B1211" s="27" t="s">
        <v>346</v>
      </c>
      <c r="C1211" t="str">
        <f>CONCATENATE("  &lt;Genotype hgvs=",CHAR(34),B1197,B1198,";",B1198,CHAR(34)," name=",CHAR(34),B1185,CHAR(34),"&gt; ")</f>
        <v xml:space="preserve">  &lt;Genotype hgvs="NC_000015.10:g.[78606381C&gt;T];[78606381C&gt;T]" name="C78606381T"&gt; </v>
      </c>
    </row>
    <row r="1212" spans="1:3" x14ac:dyDescent="0.25">
      <c r="A1212" s="6" t="s">
        <v>45</v>
      </c>
      <c r="B1212" s="27" t="s">
        <v>192</v>
      </c>
      <c r="C1212" t="s">
        <v>13</v>
      </c>
    </row>
    <row r="1213" spans="1:3" x14ac:dyDescent="0.25">
      <c r="A1213" s="6" t="s">
        <v>43</v>
      </c>
      <c r="B1213" s="27">
        <v>15.9</v>
      </c>
      <c r="C1213" t="s">
        <v>668</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669</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670</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46</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47</v>
      </c>
      <c r="B1226" s="27" t="s">
        <v>148</v>
      </c>
      <c r="C1226" t="s">
        <v>13</v>
      </c>
    </row>
    <row r="1227" spans="1:3" x14ac:dyDescent="0.25">
      <c r="A1227" s="6" t="s">
        <v>43</v>
      </c>
      <c r="B1227" s="27">
        <v>46.2</v>
      </c>
      <c r="C1227" t="s">
        <v>668</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669</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670</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35</v>
      </c>
      <c r="B1240" s="1" t="s">
        <v>236</v>
      </c>
      <c r="C1240" t="str">
        <f>CONCATENATE("  &lt;Genotype hgvs=",CHAR(34),B1240,B1241,";",B1242,CHAR(34)," name=",CHAR(34),B1191,CHAR(34),"&gt; ")</f>
        <v xml:space="preserve">  &lt;Genotype hgvs="NC_000017.11:g.[30237328T&gt;C];[30237328=]" name="C645T "&gt; </v>
      </c>
    </row>
    <row r="1241" spans="1:3" x14ac:dyDescent="0.25">
      <c r="A1241" s="5" t="s">
        <v>36</v>
      </c>
      <c r="B1241" s="27" t="s">
        <v>256</v>
      </c>
    </row>
    <row r="1242" spans="1:3" x14ac:dyDescent="0.25">
      <c r="A1242" s="5" t="s">
        <v>27</v>
      </c>
      <c r="B1242" s="27" t="s">
        <v>257</v>
      </c>
      <c r="C1242" t="s">
        <v>668</v>
      </c>
    </row>
    <row r="1243" spans="1:3" x14ac:dyDescent="0.25">
      <c r="A1243" s="5" t="s">
        <v>41</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13</v>
      </c>
    </row>
    <row r="1244" spans="1:3" x14ac:dyDescent="0.25">
      <c r="A1244" s="6" t="s">
        <v>42</v>
      </c>
      <c r="B1244" s="27" t="s">
        <v>217</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43</v>
      </c>
      <c r="B1245" s="27">
        <v>39.700000000000003</v>
      </c>
    </row>
    <row r="1246" spans="1:3" x14ac:dyDescent="0.25">
      <c r="A1246" s="5"/>
      <c r="B1246" s="27"/>
      <c r="C1246" t="s">
        <v>669</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670</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44</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45</v>
      </c>
      <c r="B1255" s="27" t="s">
        <v>192</v>
      </c>
      <c r="C1255" t="s">
        <v>13</v>
      </c>
    </row>
    <row r="1256" spans="1:3" x14ac:dyDescent="0.25">
      <c r="A1256" s="6" t="s">
        <v>43</v>
      </c>
      <c r="B1256" s="27">
        <v>42.9</v>
      </c>
      <c r="C1256" t="s">
        <v>668</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669</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670</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46</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47</v>
      </c>
      <c r="B1269" s="27" t="s">
        <v>148</v>
      </c>
      <c r="C1269" t="s">
        <v>13</v>
      </c>
    </row>
    <row r="1270" spans="1:3" x14ac:dyDescent="0.25">
      <c r="A1270" s="6" t="s">
        <v>43</v>
      </c>
      <c r="B1270" s="27">
        <v>17.399999999999999</v>
      </c>
      <c r="C1270" t="s">
        <v>668</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669</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670</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48</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48</v>
      </c>
      <c r="B1283" s="27" t="s">
        <v>150</v>
      </c>
      <c r="C1283" t="s">
        <v>13</v>
      </c>
    </row>
    <row r="1284" spans="1:3" x14ac:dyDescent="0.25">
      <c r="A1284" s="6" t="s">
        <v>43</v>
      </c>
      <c r="B1284" s="27"/>
      <c r="C1284" t="s">
        <v>668</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669</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670</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46</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47</v>
      </c>
      <c r="B1297" s="27" t="s">
        <v>218</v>
      </c>
      <c r="C1297" t="s">
        <v>13</v>
      </c>
    </row>
    <row r="1298" spans="1:3" x14ac:dyDescent="0.25">
      <c r="A1298" s="6" t="s">
        <v>43</v>
      </c>
      <c r="B1298" s="27"/>
      <c r="C1298" t="s">
        <v>668</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669</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670</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336</v>
      </c>
      <c r="C1313" t="str">
        <f>CONCATENATE("&lt;GeneAnalysis gene=",CHAR(34),B1313,CHAR(34)," interval=",CHAR(34),B1314,CHAR(34),"&gt; ")</f>
        <v xml:space="preserve">&lt;GeneAnalysis gene="CHRNA3" interval="NC_000015.10:g.78593052_78621295"&gt; </v>
      </c>
    </row>
    <row r="1314" spans="1:3" x14ac:dyDescent="0.25">
      <c r="A1314" s="6" t="s">
        <v>23</v>
      </c>
      <c r="B1314" s="27" t="s">
        <v>337</v>
      </c>
    </row>
    <row r="1315" spans="1:3" x14ac:dyDescent="0.25">
      <c r="A1315" s="6" t="s">
        <v>24</v>
      </c>
      <c r="B1315" s="27" t="s">
        <v>333</v>
      </c>
      <c r="C1315" t="str">
        <f>CONCATENATE("# What are some common mutations of ",B1313,"?")</f>
        <v># What are some common mutations of CHRNA3?</v>
      </c>
    </row>
    <row r="1316" spans="1:3" x14ac:dyDescent="0.25">
      <c r="A1316" s="6" t="s">
        <v>20</v>
      </c>
      <c r="B1316" s="27" t="s">
        <v>21</v>
      </c>
      <c r="C1316" t="s">
        <v>13</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25</v>
      </c>
      <c r="B1320" s="1" t="s">
        <v>338</v>
      </c>
      <c r="C1320" t="str">
        <f>CONCATENATE("  &lt;Variant hgvs=",CHAR(34),B1320,CHAR(34)," name=",CHAR(34),B1321,CHAR(34),"&gt; ")</f>
        <v xml:space="preserve">  &lt;Variant hgvs="NC_000015.10:g.78606381C&gt;T" name="C78606381T"&gt; </v>
      </c>
    </row>
    <row r="1321" spans="1:3" x14ac:dyDescent="0.25">
      <c r="A1321" s="5" t="s">
        <v>26</v>
      </c>
      <c r="B1321" s="30" t="s">
        <v>340</v>
      </c>
    </row>
    <row r="1322" spans="1:3" x14ac:dyDescent="0.25">
      <c r="A1322" s="5" t="s">
        <v>27</v>
      </c>
      <c r="B1322" s="27" t="s">
        <v>208</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28</v>
      </c>
      <c r="B1323" s="27" t="s">
        <v>33</v>
      </c>
      <c r="C1323" t="s">
        <v>13</v>
      </c>
    </row>
    <row r="1324" spans="1:3" x14ac:dyDescent="0.25">
      <c r="A1324" s="5" t="s">
        <v>36</v>
      </c>
      <c r="B1324" s="30" t="s">
        <v>342</v>
      </c>
      <c r="C1324" t="str">
        <f>"  &lt;/Variant&gt;"</f>
        <v xml:space="preserve">  &lt;/Variant&gt;</v>
      </c>
    </row>
    <row r="1325" spans="1:3" x14ac:dyDescent="0.25">
      <c r="B1325" s="27"/>
      <c r="C1325" t="str">
        <f>CONCATENATE("&lt;# ",B1327," #&gt;")</f>
        <v>&lt;# C645T  #&gt;</v>
      </c>
    </row>
    <row r="1326" spans="1:3" x14ac:dyDescent="0.25">
      <c r="A1326" s="6" t="s">
        <v>25</v>
      </c>
      <c r="B1326" s="1" t="s">
        <v>339</v>
      </c>
      <c r="C1326" t="str">
        <f>CONCATENATE("  &lt;Variant hgvs=",CHAR(34),B1326,CHAR(34)," name=",CHAR(34),B1327,CHAR(34),"&gt; ")</f>
        <v xml:space="preserve">  &lt;Variant hgvs="NC_000015.10:g.78601997G&gt;A" name="C645T "&gt; </v>
      </c>
    </row>
    <row r="1327" spans="1:3" x14ac:dyDescent="0.25">
      <c r="A1327" s="5" t="s">
        <v>26</v>
      </c>
      <c r="B1327" s="30" t="s">
        <v>341</v>
      </c>
    </row>
    <row r="1328" spans="1:3" x14ac:dyDescent="0.25">
      <c r="A1328" s="5" t="s">
        <v>27</v>
      </c>
      <c r="B1328" s="27" t="s">
        <v>34</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28</v>
      </c>
      <c r="B1329" s="27" t="s">
        <v>62</v>
      </c>
    </row>
    <row r="1330" spans="1:3" x14ac:dyDescent="0.25">
      <c r="A1330" s="6" t="s">
        <v>36</v>
      </c>
      <c r="B1330" s="30" t="s">
        <v>352</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35</v>
      </c>
      <c r="B1333" s="40" t="s">
        <v>343</v>
      </c>
      <c r="C1333" t="str">
        <f>CONCATENATE("  &lt;Genotype hgvs=",CHAR(34),B1333,B1334,";",B1335,CHAR(34)," name=",CHAR(34),B1321,CHAR(34),"&gt; ")</f>
        <v xml:space="preserve">  &lt;Genotype hgvs="NC_000015.10:g.[78606381C&gt;T];[78606381=]" name="C78606381T"&gt; </v>
      </c>
    </row>
    <row r="1334" spans="1:3" x14ac:dyDescent="0.25">
      <c r="A1334" s="5" t="s">
        <v>36</v>
      </c>
      <c r="B1334" s="27" t="s">
        <v>344</v>
      </c>
    </row>
    <row r="1335" spans="1:3" x14ac:dyDescent="0.25">
      <c r="A1335" s="5" t="s">
        <v>27</v>
      </c>
      <c r="B1335" s="27" t="s">
        <v>345</v>
      </c>
      <c r="C1335" t="s">
        <v>668</v>
      </c>
    </row>
    <row r="1336" spans="1:3" x14ac:dyDescent="0.25">
      <c r="A1336" s="5" t="s">
        <v>41</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13</v>
      </c>
    </row>
    <row r="1337" spans="1:3" x14ac:dyDescent="0.25">
      <c r="A1337" s="6" t="s">
        <v>42</v>
      </c>
      <c r="B1337" s="27" t="s">
        <v>217</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43</v>
      </c>
      <c r="B1338" s="27">
        <v>37.9</v>
      </c>
    </row>
    <row r="1339" spans="1:3" x14ac:dyDescent="0.25">
      <c r="A1339" s="5"/>
      <c r="B1339" s="27"/>
      <c r="C1339" t="s">
        <v>669</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670</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44</v>
      </c>
      <c r="B1347" s="27" t="s">
        <v>346</v>
      </c>
      <c r="C1347" t="str">
        <f>CONCATENATE("  &lt;Genotype hgvs=",CHAR(34),B1333,B1334,";",B1334,CHAR(34)," name=",CHAR(34),B1321,CHAR(34),"&gt; ")</f>
        <v xml:space="preserve">  &lt;Genotype hgvs="NC_000015.10:g.[78606381C&gt;T];[78606381C&gt;T]" name="C78606381T"&gt; </v>
      </c>
    </row>
    <row r="1348" spans="1:3" x14ac:dyDescent="0.25">
      <c r="A1348" s="6" t="s">
        <v>45</v>
      </c>
      <c r="B1348" s="27" t="s">
        <v>192</v>
      </c>
      <c r="C1348" t="s">
        <v>13</v>
      </c>
    </row>
    <row r="1349" spans="1:3" x14ac:dyDescent="0.25">
      <c r="A1349" s="6" t="s">
        <v>43</v>
      </c>
      <c r="B1349" s="27">
        <v>15.9</v>
      </c>
      <c r="C1349" t="s">
        <v>668</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669</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670</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46</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47</v>
      </c>
      <c r="B1362" s="27" t="s">
        <v>148</v>
      </c>
      <c r="C1362" t="s">
        <v>13</v>
      </c>
    </row>
    <row r="1363" spans="1:3" x14ac:dyDescent="0.25">
      <c r="A1363" s="6" t="s">
        <v>43</v>
      </c>
      <c r="B1363" s="27">
        <v>46.2</v>
      </c>
      <c r="C1363" t="s">
        <v>668</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669</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670</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35</v>
      </c>
      <c r="B1376" s="1" t="s">
        <v>236</v>
      </c>
      <c r="C1376" t="str">
        <f>CONCATENATE("  &lt;Genotype hgvs=",CHAR(34),B1376,B1377,";",B1378,CHAR(34)," name=",CHAR(34),B1327,CHAR(34),"&gt; ")</f>
        <v xml:space="preserve">  &lt;Genotype hgvs="NC_000017.11:g.[30237328T&gt;C];[30237328=]" name="C645T "&gt; </v>
      </c>
    </row>
    <row r="1377" spans="1:3" x14ac:dyDescent="0.25">
      <c r="A1377" s="5" t="s">
        <v>36</v>
      </c>
      <c r="B1377" s="27" t="s">
        <v>256</v>
      </c>
    </row>
    <row r="1378" spans="1:3" x14ac:dyDescent="0.25">
      <c r="A1378" s="5" t="s">
        <v>27</v>
      </c>
      <c r="B1378" s="27" t="s">
        <v>257</v>
      </c>
      <c r="C1378" t="s">
        <v>668</v>
      </c>
    </row>
    <row r="1379" spans="1:3" x14ac:dyDescent="0.25">
      <c r="A1379" s="5" t="s">
        <v>41</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13</v>
      </c>
    </row>
    <row r="1380" spans="1:3" x14ac:dyDescent="0.25">
      <c r="A1380" s="6" t="s">
        <v>42</v>
      </c>
      <c r="B1380" s="27" t="s">
        <v>217</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43</v>
      </c>
      <c r="B1381" s="27">
        <v>39.700000000000003</v>
      </c>
    </row>
    <row r="1382" spans="1:3" x14ac:dyDescent="0.25">
      <c r="A1382" s="5"/>
      <c r="B1382" s="27"/>
      <c r="C1382" t="s">
        <v>669</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670</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44</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45</v>
      </c>
      <c r="B1391" s="27" t="s">
        <v>192</v>
      </c>
      <c r="C1391" t="s">
        <v>13</v>
      </c>
    </row>
    <row r="1392" spans="1:3" x14ac:dyDescent="0.25">
      <c r="A1392" s="6" t="s">
        <v>43</v>
      </c>
      <c r="B1392" s="27">
        <v>42.9</v>
      </c>
      <c r="C1392" t="s">
        <v>668</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669</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670</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46</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47</v>
      </c>
      <c r="B1405" s="27" t="s">
        <v>148</v>
      </c>
      <c r="C1405" t="s">
        <v>13</v>
      </c>
    </row>
    <row r="1406" spans="1:3" x14ac:dyDescent="0.25">
      <c r="A1406" s="6" t="s">
        <v>43</v>
      </c>
      <c r="B1406" s="27">
        <v>17.399999999999999</v>
      </c>
      <c r="C1406" t="s">
        <v>668</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669</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670</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48</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48</v>
      </c>
      <c r="B1419" s="27" t="s">
        <v>150</v>
      </c>
      <c r="C1419" t="s">
        <v>13</v>
      </c>
    </row>
    <row r="1420" spans="1:3" x14ac:dyDescent="0.25">
      <c r="A1420" s="6" t="s">
        <v>43</v>
      </c>
      <c r="B1420" s="27"/>
      <c r="C1420" t="s">
        <v>668</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669</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670</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46</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47</v>
      </c>
      <c r="B1433" s="27" t="s">
        <v>218</v>
      </c>
      <c r="C1433" t="s">
        <v>13</v>
      </c>
    </row>
    <row r="1434" spans="1:3" x14ac:dyDescent="0.25">
      <c r="A1434" s="6" t="s">
        <v>43</v>
      </c>
      <c r="B1434" s="27"/>
      <c r="C1434" t="s">
        <v>668</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669</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670</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336</v>
      </c>
      <c r="C1449" t="str">
        <f>CONCATENATE("&lt;GeneAnalysis gene=",CHAR(34),B1449,CHAR(34)," interval=",CHAR(34),B1450,CHAR(34),"&gt; ")</f>
        <v xml:space="preserve">&lt;GeneAnalysis gene="CHRNA3" interval="NC_000015.10:g.78593052_78621295"&gt; </v>
      </c>
    </row>
    <row r="1450" spans="1:3" x14ac:dyDescent="0.25">
      <c r="A1450" s="6" t="s">
        <v>23</v>
      </c>
      <c r="B1450" s="27" t="s">
        <v>337</v>
      </c>
    </row>
    <row r="1451" spans="1:3" x14ac:dyDescent="0.25">
      <c r="A1451" s="6" t="s">
        <v>24</v>
      </c>
      <c r="B1451" s="27" t="s">
        <v>333</v>
      </c>
      <c r="C1451" t="str">
        <f>CONCATENATE("# What are some common mutations of ",B1449,"?")</f>
        <v># What are some common mutations of CHRNA3?</v>
      </c>
    </row>
    <row r="1452" spans="1:3" x14ac:dyDescent="0.25">
      <c r="A1452" s="6" t="s">
        <v>20</v>
      </c>
      <c r="B1452" s="27" t="s">
        <v>21</v>
      </c>
      <c r="C1452" t="s">
        <v>13</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25</v>
      </c>
      <c r="B1456" s="1" t="s">
        <v>338</v>
      </c>
      <c r="C1456" t="str">
        <f>CONCATENATE("  &lt;Variant hgvs=",CHAR(34),B1456,CHAR(34)," name=",CHAR(34),B1457,CHAR(34),"&gt; ")</f>
        <v xml:space="preserve">  &lt;Variant hgvs="NC_000015.10:g.78606381C&gt;T" name="C78606381T"&gt; </v>
      </c>
    </row>
    <row r="1457" spans="1:3" x14ac:dyDescent="0.25">
      <c r="A1457" s="5" t="s">
        <v>26</v>
      </c>
      <c r="B1457" s="30" t="s">
        <v>340</v>
      </c>
    </row>
    <row r="1458" spans="1:3" x14ac:dyDescent="0.25">
      <c r="A1458" s="5" t="s">
        <v>27</v>
      </c>
      <c r="B1458" s="27" t="s">
        <v>208</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28</v>
      </c>
      <c r="B1459" s="27" t="s">
        <v>33</v>
      </c>
      <c r="C1459" t="s">
        <v>13</v>
      </c>
    </row>
    <row r="1460" spans="1:3" x14ac:dyDescent="0.25">
      <c r="A1460" s="5" t="s">
        <v>36</v>
      </c>
      <c r="B1460" s="30" t="s">
        <v>342</v>
      </c>
      <c r="C1460" t="str">
        <f>"  &lt;/Variant&gt;"</f>
        <v xml:space="preserve">  &lt;/Variant&gt;</v>
      </c>
    </row>
    <row r="1461" spans="1:3" x14ac:dyDescent="0.25">
      <c r="B1461" s="27"/>
      <c r="C1461" t="str">
        <f>CONCATENATE("&lt;# ",B1463," #&gt;")</f>
        <v>&lt;# C645T  #&gt;</v>
      </c>
    </row>
    <row r="1462" spans="1:3" x14ac:dyDescent="0.25">
      <c r="A1462" s="6" t="s">
        <v>25</v>
      </c>
      <c r="B1462" s="1" t="s">
        <v>339</v>
      </c>
      <c r="C1462" t="str">
        <f>CONCATENATE("  &lt;Variant hgvs=",CHAR(34),B1462,CHAR(34)," name=",CHAR(34),B1463,CHAR(34),"&gt; ")</f>
        <v xml:space="preserve">  &lt;Variant hgvs="NC_000015.10:g.78601997G&gt;A" name="C645T "&gt; </v>
      </c>
    </row>
    <row r="1463" spans="1:3" x14ac:dyDescent="0.25">
      <c r="A1463" s="5" t="s">
        <v>26</v>
      </c>
      <c r="B1463" s="30" t="s">
        <v>341</v>
      </c>
    </row>
    <row r="1464" spans="1:3" x14ac:dyDescent="0.25">
      <c r="A1464" s="5" t="s">
        <v>27</v>
      </c>
      <c r="B1464" s="27" t="s">
        <v>34</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28</v>
      </c>
      <c r="B1465" s="27" t="s">
        <v>62</v>
      </c>
    </row>
    <row r="1466" spans="1:3" x14ac:dyDescent="0.25">
      <c r="A1466" s="6" t="s">
        <v>36</v>
      </c>
      <c r="B1466" s="30" t="s">
        <v>352</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35</v>
      </c>
      <c r="B1469" s="40" t="s">
        <v>343</v>
      </c>
      <c r="C1469" t="str">
        <f>CONCATENATE("  &lt;Genotype hgvs=",CHAR(34),B1469,B1470,";",B1471,CHAR(34)," name=",CHAR(34),B1457,CHAR(34),"&gt; ")</f>
        <v xml:space="preserve">  &lt;Genotype hgvs="NC_000015.10:g.[78606381C&gt;T];[78606381=]" name="C78606381T"&gt; </v>
      </c>
    </row>
    <row r="1470" spans="1:3" x14ac:dyDescent="0.25">
      <c r="A1470" s="5" t="s">
        <v>36</v>
      </c>
      <c r="B1470" s="27" t="s">
        <v>344</v>
      </c>
    </row>
    <row r="1471" spans="1:3" x14ac:dyDescent="0.25">
      <c r="A1471" s="5" t="s">
        <v>27</v>
      </c>
      <c r="B1471" s="27" t="s">
        <v>345</v>
      </c>
      <c r="C1471" t="s">
        <v>668</v>
      </c>
    </row>
    <row r="1472" spans="1:3" x14ac:dyDescent="0.25">
      <c r="A1472" s="5" t="s">
        <v>41</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13</v>
      </c>
    </row>
    <row r="1473" spans="1:3" x14ac:dyDescent="0.25">
      <c r="A1473" s="6" t="s">
        <v>42</v>
      </c>
      <c r="B1473" s="27" t="s">
        <v>217</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43</v>
      </c>
      <c r="B1474" s="27">
        <v>37.9</v>
      </c>
    </row>
    <row r="1475" spans="1:3" x14ac:dyDescent="0.25">
      <c r="A1475" s="5"/>
      <c r="B1475" s="27"/>
      <c r="C1475" t="s">
        <v>669</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670</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44</v>
      </c>
      <c r="B1483" s="27" t="s">
        <v>346</v>
      </c>
      <c r="C1483" t="str">
        <f>CONCATENATE("  &lt;Genotype hgvs=",CHAR(34),B1469,B1470,";",B1470,CHAR(34)," name=",CHAR(34),B1457,CHAR(34),"&gt; ")</f>
        <v xml:space="preserve">  &lt;Genotype hgvs="NC_000015.10:g.[78606381C&gt;T];[78606381C&gt;T]" name="C78606381T"&gt; </v>
      </c>
    </row>
    <row r="1484" spans="1:3" x14ac:dyDescent="0.25">
      <c r="A1484" s="6" t="s">
        <v>45</v>
      </c>
      <c r="B1484" s="27" t="s">
        <v>192</v>
      </c>
      <c r="C1484" t="s">
        <v>13</v>
      </c>
    </row>
    <row r="1485" spans="1:3" x14ac:dyDescent="0.25">
      <c r="A1485" s="6" t="s">
        <v>43</v>
      </c>
      <c r="B1485" s="27">
        <v>15.9</v>
      </c>
      <c r="C1485" t="s">
        <v>668</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669</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670</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46</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47</v>
      </c>
      <c r="B1498" s="27" t="s">
        <v>148</v>
      </c>
      <c r="C1498" t="s">
        <v>13</v>
      </c>
    </row>
    <row r="1499" spans="1:3" x14ac:dyDescent="0.25">
      <c r="A1499" s="6" t="s">
        <v>43</v>
      </c>
      <c r="B1499" s="27">
        <v>46.2</v>
      </c>
      <c r="C1499" t="s">
        <v>668</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669</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670</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35</v>
      </c>
      <c r="B1512" s="1" t="s">
        <v>236</v>
      </c>
      <c r="C1512" t="str">
        <f>CONCATENATE("  &lt;Genotype hgvs=",CHAR(34),B1512,B1513,";",B1514,CHAR(34)," name=",CHAR(34),B1463,CHAR(34),"&gt; ")</f>
        <v xml:space="preserve">  &lt;Genotype hgvs="NC_000017.11:g.[30237328T&gt;C];[30237328=]" name="C645T "&gt; </v>
      </c>
    </row>
    <row r="1513" spans="1:3" x14ac:dyDescent="0.25">
      <c r="A1513" s="5" t="s">
        <v>36</v>
      </c>
      <c r="B1513" s="27" t="s">
        <v>256</v>
      </c>
    </row>
    <row r="1514" spans="1:3" x14ac:dyDescent="0.25">
      <c r="A1514" s="5" t="s">
        <v>27</v>
      </c>
      <c r="B1514" s="27" t="s">
        <v>257</v>
      </c>
      <c r="C1514" t="s">
        <v>668</v>
      </c>
    </row>
    <row r="1515" spans="1:3" x14ac:dyDescent="0.25">
      <c r="A1515" s="5" t="s">
        <v>41</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13</v>
      </c>
    </row>
    <row r="1516" spans="1:3" x14ac:dyDescent="0.25">
      <c r="A1516" s="6" t="s">
        <v>42</v>
      </c>
      <c r="B1516" s="27" t="s">
        <v>217</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43</v>
      </c>
      <c r="B1517" s="27">
        <v>39.700000000000003</v>
      </c>
    </row>
    <row r="1518" spans="1:3" x14ac:dyDescent="0.25">
      <c r="A1518" s="5"/>
      <c r="B1518" s="27"/>
      <c r="C1518" t="s">
        <v>669</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670</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44</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45</v>
      </c>
      <c r="B1527" s="27" t="s">
        <v>192</v>
      </c>
      <c r="C1527" t="s">
        <v>13</v>
      </c>
    </row>
    <row r="1528" spans="1:3" x14ac:dyDescent="0.25">
      <c r="A1528" s="6" t="s">
        <v>43</v>
      </c>
      <c r="B1528" s="27">
        <v>42.9</v>
      </c>
      <c r="C1528" t="s">
        <v>668</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669</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670</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46</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47</v>
      </c>
      <c r="B1541" s="27" t="s">
        <v>148</v>
      </c>
      <c r="C1541" t="s">
        <v>13</v>
      </c>
    </row>
    <row r="1542" spans="1:3" x14ac:dyDescent="0.25">
      <c r="A1542" s="6" t="s">
        <v>43</v>
      </c>
      <c r="B1542" s="27">
        <v>17.399999999999999</v>
      </c>
      <c r="C1542" t="s">
        <v>668</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669</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670</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48</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48</v>
      </c>
      <c r="B1555" s="27" t="s">
        <v>150</v>
      </c>
      <c r="C1555" t="s">
        <v>13</v>
      </c>
    </row>
    <row r="1556" spans="1:3" x14ac:dyDescent="0.25">
      <c r="A1556" s="6" t="s">
        <v>43</v>
      </c>
      <c r="B1556" s="27"/>
      <c r="C1556" t="s">
        <v>668</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669</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46</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47</v>
      </c>
      <c r="B1569" s="27" t="s">
        <v>218</v>
      </c>
      <c r="C1569" t="s">
        <v>13</v>
      </c>
    </row>
    <row r="1570" spans="1:3" x14ac:dyDescent="0.25">
      <c r="A1570" s="6" t="s">
        <v>43</v>
      </c>
      <c r="B1570" s="27"/>
      <c r="C1570" t="s">
        <v>668</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670</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336</v>
      </c>
      <c r="C1585" t="str">
        <f>CONCATENATE("&lt;GeneAnalysis gene=",CHAR(34),B1585,CHAR(34)," interval=",CHAR(34),B1586,CHAR(34),"&gt; ")</f>
        <v xml:space="preserve">&lt;GeneAnalysis gene="CHRNA3" interval="NC_000015.10:g.78593052_78621295"&gt; </v>
      </c>
    </row>
    <row r="1586" spans="1:3" x14ac:dyDescent="0.25">
      <c r="A1586" s="6" t="s">
        <v>23</v>
      </c>
      <c r="B1586" s="27" t="s">
        <v>337</v>
      </c>
    </row>
    <row r="1587" spans="1:3" x14ac:dyDescent="0.25">
      <c r="A1587" s="6" t="s">
        <v>24</v>
      </c>
      <c r="B1587" s="27" t="s">
        <v>333</v>
      </c>
      <c r="C1587" t="str">
        <f>CONCATENATE("# What are some common mutations of ",B1585,"?")</f>
        <v># What are some common mutations of CHRNA3?</v>
      </c>
    </row>
    <row r="1588" spans="1:3" x14ac:dyDescent="0.25">
      <c r="A1588" s="6" t="s">
        <v>20</v>
      </c>
      <c r="B1588" s="27" t="s">
        <v>21</v>
      </c>
      <c r="C1588" t="s">
        <v>13</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25</v>
      </c>
      <c r="B1592" s="1" t="s">
        <v>338</v>
      </c>
      <c r="C1592" t="str">
        <f>CONCATENATE("  &lt;Variant hgvs=",CHAR(34),B1592,CHAR(34)," name=",CHAR(34),B1593,CHAR(34),"&gt; ")</f>
        <v xml:space="preserve">  &lt;Variant hgvs="NC_000015.10:g.78606381C&gt;T" name="C78606381T"&gt; </v>
      </c>
    </row>
    <row r="1593" spans="1:3" x14ac:dyDescent="0.25">
      <c r="A1593" s="5" t="s">
        <v>26</v>
      </c>
      <c r="B1593" s="30" t="s">
        <v>340</v>
      </c>
    </row>
    <row r="1594" spans="1:3" x14ac:dyDescent="0.25">
      <c r="A1594" s="5" t="s">
        <v>27</v>
      </c>
      <c r="B1594" s="27" t="s">
        <v>208</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28</v>
      </c>
      <c r="B1595" s="27" t="s">
        <v>33</v>
      </c>
      <c r="C1595" t="s">
        <v>13</v>
      </c>
    </row>
    <row r="1596" spans="1:3" x14ac:dyDescent="0.25">
      <c r="A1596" s="5" t="s">
        <v>36</v>
      </c>
      <c r="B1596" s="30" t="s">
        <v>342</v>
      </c>
      <c r="C1596" t="str">
        <f>"  &lt;/Variant&gt;"</f>
        <v xml:space="preserve">  &lt;/Variant&gt;</v>
      </c>
    </row>
    <row r="1597" spans="1:3" x14ac:dyDescent="0.25">
      <c r="B1597" s="27"/>
      <c r="C1597" t="str">
        <f>CONCATENATE("&lt;# ",B1599," #&gt;")</f>
        <v>&lt;# C645T  #&gt;</v>
      </c>
    </row>
    <row r="1598" spans="1:3" x14ac:dyDescent="0.25">
      <c r="A1598" s="6" t="s">
        <v>25</v>
      </c>
      <c r="B1598" s="1" t="s">
        <v>339</v>
      </c>
      <c r="C1598" t="str">
        <f>CONCATENATE("  &lt;Variant hgvs=",CHAR(34),B1598,CHAR(34)," name=",CHAR(34),B1599,CHAR(34),"&gt; ")</f>
        <v xml:space="preserve">  &lt;Variant hgvs="NC_000015.10:g.78601997G&gt;A" name="C645T "&gt; </v>
      </c>
    </row>
    <row r="1599" spans="1:3" x14ac:dyDescent="0.25">
      <c r="A1599" s="5" t="s">
        <v>26</v>
      </c>
      <c r="B1599" s="30" t="s">
        <v>341</v>
      </c>
    </row>
    <row r="1600" spans="1:3" x14ac:dyDescent="0.25">
      <c r="A1600" s="5" t="s">
        <v>27</v>
      </c>
      <c r="B1600" s="27" t="s">
        <v>34</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28</v>
      </c>
      <c r="B1601" s="27" t="s">
        <v>62</v>
      </c>
    </row>
    <row r="1602" spans="1:3" x14ac:dyDescent="0.25">
      <c r="A1602" s="6" t="s">
        <v>36</v>
      </c>
      <c r="B1602" s="30" t="s">
        <v>352</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35</v>
      </c>
      <c r="B1605" s="40" t="s">
        <v>343</v>
      </c>
      <c r="C1605" t="str">
        <f>CONCATENATE("  &lt;Genotype hgvs=",CHAR(34),B1605,B1606,";",B1607,CHAR(34)," name=",CHAR(34),B1593,CHAR(34),"&gt; ")</f>
        <v xml:space="preserve">  &lt;Genotype hgvs="NC_000015.10:g.[78606381C&gt;T];[78606381=]" name="C78606381T"&gt; </v>
      </c>
    </row>
    <row r="1606" spans="1:3" x14ac:dyDescent="0.25">
      <c r="A1606" s="5" t="s">
        <v>36</v>
      </c>
      <c r="B1606" s="27" t="s">
        <v>344</v>
      </c>
    </row>
    <row r="1607" spans="1:3" x14ac:dyDescent="0.25">
      <c r="A1607" s="5" t="s">
        <v>27</v>
      </c>
      <c r="B1607" s="27" t="s">
        <v>345</v>
      </c>
      <c r="C1607" t="s">
        <v>668</v>
      </c>
    </row>
    <row r="1608" spans="1:3" x14ac:dyDescent="0.25">
      <c r="A1608" s="5" t="s">
        <v>41</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13</v>
      </c>
    </row>
    <row r="1609" spans="1:3" x14ac:dyDescent="0.25">
      <c r="A1609" s="6" t="s">
        <v>42</v>
      </c>
      <c r="B1609" s="27" t="s">
        <v>217</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43</v>
      </c>
      <c r="B1610" s="27">
        <v>37.9</v>
      </c>
    </row>
    <row r="1611" spans="1:3" x14ac:dyDescent="0.25">
      <c r="A1611" s="5"/>
      <c r="B1611" s="27"/>
      <c r="C1611" t="s">
        <v>669</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670</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44</v>
      </c>
      <c r="B1619" s="27" t="s">
        <v>346</v>
      </c>
      <c r="C1619" t="str">
        <f>CONCATENATE("  &lt;Genotype hgvs=",CHAR(34),B1605,B1606,";",B1606,CHAR(34)," name=",CHAR(34),B1593,CHAR(34),"&gt; ")</f>
        <v xml:space="preserve">  &lt;Genotype hgvs="NC_000015.10:g.[78606381C&gt;T];[78606381C&gt;T]" name="C78606381T"&gt; </v>
      </c>
    </row>
    <row r="1620" spans="1:3" x14ac:dyDescent="0.25">
      <c r="A1620" s="6" t="s">
        <v>45</v>
      </c>
      <c r="B1620" s="27" t="s">
        <v>192</v>
      </c>
      <c r="C1620" t="s">
        <v>13</v>
      </c>
    </row>
    <row r="1621" spans="1:3" x14ac:dyDescent="0.25">
      <c r="A1621" s="6" t="s">
        <v>43</v>
      </c>
      <c r="B1621" s="27">
        <v>15.9</v>
      </c>
      <c r="C1621" t="s">
        <v>668</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669</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670</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46</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47</v>
      </c>
      <c r="B1634" s="27" t="s">
        <v>148</v>
      </c>
      <c r="C1634" t="s">
        <v>13</v>
      </c>
    </row>
    <row r="1635" spans="1:3" x14ac:dyDescent="0.25">
      <c r="A1635" s="6" t="s">
        <v>43</v>
      </c>
      <c r="B1635" s="27">
        <v>46.2</v>
      </c>
      <c r="C1635" t="s">
        <v>668</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669</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670</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35</v>
      </c>
      <c r="B1648" s="1" t="s">
        <v>236</v>
      </c>
      <c r="C1648" t="str">
        <f>CONCATENATE("  &lt;Genotype hgvs=",CHAR(34),B1648,B1649,";",B1650,CHAR(34)," name=",CHAR(34),B1599,CHAR(34),"&gt; ")</f>
        <v xml:space="preserve">  &lt;Genotype hgvs="NC_000017.11:g.[30237328T&gt;C];[30237328=]" name="C645T "&gt; </v>
      </c>
    </row>
    <row r="1649" spans="1:3" x14ac:dyDescent="0.25">
      <c r="A1649" s="5" t="s">
        <v>36</v>
      </c>
      <c r="B1649" s="27" t="s">
        <v>256</v>
      </c>
    </row>
    <row r="1650" spans="1:3" x14ac:dyDescent="0.25">
      <c r="A1650" s="5" t="s">
        <v>27</v>
      </c>
      <c r="B1650" s="27" t="s">
        <v>257</v>
      </c>
      <c r="C1650" t="s">
        <v>668</v>
      </c>
    </row>
    <row r="1651" spans="1:3" x14ac:dyDescent="0.25">
      <c r="A1651" s="5" t="s">
        <v>41</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13</v>
      </c>
    </row>
    <row r="1652" spans="1:3" x14ac:dyDescent="0.25">
      <c r="A1652" s="6" t="s">
        <v>42</v>
      </c>
      <c r="B1652" s="27" t="s">
        <v>217</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43</v>
      </c>
      <c r="B1653" s="27">
        <v>39.700000000000003</v>
      </c>
    </row>
    <row r="1654" spans="1:3" x14ac:dyDescent="0.25">
      <c r="A1654" s="5"/>
      <c r="B1654" s="27"/>
      <c r="C1654" t="s">
        <v>669</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670</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44</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45</v>
      </c>
      <c r="B1663" s="27" t="s">
        <v>192</v>
      </c>
      <c r="C1663" t="s">
        <v>13</v>
      </c>
    </row>
    <row r="1664" spans="1:3" x14ac:dyDescent="0.25">
      <c r="A1664" s="6" t="s">
        <v>43</v>
      </c>
      <c r="B1664" s="27">
        <v>42.9</v>
      </c>
      <c r="C1664" t="s">
        <v>668</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669</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670</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46</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47</v>
      </c>
      <c r="B1677" s="27" t="s">
        <v>148</v>
      </c>
      <c r="C1677" t="s">
        <v>13</v>
      </c>
    </row>
    <row r="1678" spans="1:3" x14ac:dyDescent="0.25">
      <c r="A1678" s="6" t="s">
        <v>43</v>
      </c>
      <c r="B1678" s="27">
        <v>17.399999999999999</v>
      </c>
      <c r="C1678" t="s">
        <v>668</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669</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670</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48</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48</v>
      </c>
      <c r="B1691" s="27" t="s">
        <v>150</v>
      </c>
      <c r="C1691" t="s">
        <v>13</v>
      </c>
    </row>
    <row r="1692" spans="1:3" x14ac:dyDescent="0.25">
      <c r="A1692" s="6" t="s">
        <v>43</v>
      </c>
      <c r="B1692" s="27"/>
      <c r="C1692" t="s">
        <v>668</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669</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670</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46</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47</v>
      </c>
      <c r="B1705" s="27" t="s">
        <v>218</v>
      </c>
      <c r="C1705" t="s">
        <v>13</v>
      </c>
    </row>
    <row r="1706" spans="1:3" x14ac:dyDescent="0.25">
      <c r="A1706" s="6" t="s">
        <v>43</v>
      </c>
      <c r="B1706" s="27"/>
      <c r="C1706" t="s">
        <v>668</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669</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670</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336</v>
      </c>
      <c r="C1721" t="str">
        <f>CONCATENATE("&lt;GeneAnalysis gene=",CHAR(34),B1721,CHAR(34)," interval=",CHAR(34),B1722,CHAR(34),"&gt; ")</f>
        <v xml:space="preserve">&lt;GeneAnalysis gene="CHRNA3" interval="NC_000015.10:g.78593052_78621295"&gt; </v>
      </c>
    </row>
    <row r="1722" spans="1:3" x14ac:dyDescent="0.25">
      <c r="A1722" s="6" t="s">
        <v>23</v>
      </c>
      <c r="B1722" s="27" t="s">
        <v>337</v>
      </c>
    </row>
    <row r="1723" spans="1:3" x14ac:dyDescent="0.25">
      <c r="A1723" s="6" t="s">
        <v>24</v>
      </c>
      <c r="B1723" s="27" t="s">
        <v>333</v>
      </c>
      <c r="C1723" t="str">
        <f>CONCATENATE("# What are some common mutations of ",B1721,"?")</f>
        <v># What are some common mutations of CHRNA3?</v>
      </c>
    </row>
    <row r="1724" spans="1:3" x14ac:dyDescent="0.25">
      <c r="A1724" s="6" t="s">
        <v>20</v>
      </c>
      <c r="B1724" s="27" t="s">
        <v>21</v>
      </c>
      <c r="C1724" t="s">
        <v>13</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25</v>
      </c>
      <c r="B1728" s="1" t="s">
        <v>338</v>
      </c>
      <c r="C1728" t="str">
        <f>CONCATENATE("  &lt;Variant hgvs=",CHAR(34),B1728,CHAR(34)," name=",CHAR(34),B1729,CHAR(34),"&gt; ")</f>
        <v xml:space="preserve">  &lt;Variant hgvs="NC_000015.10:g.78606381C&gt;T" name="C78606381T"&gt; </v>
      </c>
    </row>
    <row r="1729" spans="1:3" x14ac:dyDescent="0.25">
      <c r="A1729" s="5" t="s">
        <v>26</v>
      </c>
      <c r="B1729" s="30" t="s">
        <v>340</v>
      </c>
    </row>
    <row r="1730" spans="1:3" x14ac:dyDescent="0.25">
      <c r="A1730" s="5" t="s">
        <v>27</v>
      </c>
      <c r="B1730" s="27" t="s">
        <v>208</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28</v>
      </c>
      <c r="B1731" s="27" t="s">
        <v>33</v>
      </c>
      <c r="C1731" t="s">
        <v>13</v>
      </c>
    </row>
    <row r="1732" spans="1:3" x14ac:dyDescent="0.25">
      <c r="A1732" s="5" t="s">
        <v>36</v>
      </c>
      <c r="B1732" s="30" t="s">
        <v>342</v>
      </c>
      <c r="C1732" t="str">
        <f>"  &lt;/Variant&gt;"</f>
        <v xml:space="preserve">  &lt;/Variant&gt;</v>
      </c>
    </row>
    <row r="1733" spans="1:3" x14ac:dyDescent="0.25">
      <c r="B1733" s="27"/>
      <c r="C1733" t="str">
        <f>CONCATENATE("&lt;# ",B1735," #&gt;")</f>
        <v>&lt;# C645T  #&gt;</v>
      </c>
    </row>
    <row r="1734" spans="1:3" x14ac:dyDescent="0.25">
      <c r="A1734" s="6" t="s">
        <v>25</v>
      </c>
      <c r="B1734" s="1" t="s">
        <v>339</v>
      </c>
      <c r="C1734" t="str">
        <f>CONCATENATE("  &lt;Variant hgvs=",CHAR(34),B1734,CHAR(34)," name=",CHAR(34),B1735,CHAR(34),"&gt; ")</f>
        <v xml:space="preserve">  &lt;Variant hgvs="NC_000015.10:g.78601997G&gt;A" name="C645T "&gt; </v>
      </c>
    </row>
    <row r="1735" spans="1:3" x14ac:dyDescent="0.25">
      <c r="A1735" s="5" t="s">
        <v>26</v>
      </c>
      <c r="B1735" s="30" t="s">
        <v>341</v>
      </c>
    </row>
    <row r="1736" spans="1:3" x14ac:dyDescent="0.25">
      <c r="A1736" s="5" t="s">
        <v>27</v>
      </c>
      <c r="B1736" s="27" t="s">
        <v>34</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28</v>
      </c>
      <c r="B1737" s="27" t="s">
        <v>62</v>
      </c>
    </row>
    <row r="1738" spans="1:3" x14ac:dyDescent="0.25">
      <c r="A1738" s="6" t="s">
        <v>36</v>
      </c>
      <c r="B1738" s="30" t="s">
        <v>352</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35</v>
      </c>
      <c r="B1741" s="40" t="s">
        <v>343</v>
      </c>
      <c r="C1741" t="str">
        <f>CONCATENATE("  &lt;Genotype hgvs=",CHAR(34),B1741,B1742,";",B1743,CHAR(34)," name=",CHAR(34),B1729,CHAR(34),"&gt; ")</f>
        <v xml:space="preserve">  &lt;Genotype hgvs="NC_000015.10:g.[78606381C&gt;T];[78606381=]" name="C78606381T"&gt; </v>
      </c>
    </row>
    <row r="1742" spans="1:3" x14ac:dyDescent="0.25">
      <c r="A1742" s="5" t="s">
        <v>36</v>
      </c>
      <c r="B1742" s="27" t="s">
        <v>344</v>
      </c>
    </row>
    <row r="1743" spans="1:3" x14ac:dyDescent="0.25">
      <c r="A1743" s="5" t="s">
        <v>27</v>
      </c>
      <c r="B1743" s="27" t="s">
        <v>345</v>
      </c>
      <c r="C1743" t="s">
        <v>668</v>
      </c>
    </row>
    <row r="1744" spans="1:3" x14ac:dyDescent="0.25">
      <c r="A1744" s="5" t="s">
        <v>41</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13</v>
      </c>
    </row>
    <row r="1745" spans="1:3" x14ac:dyDescent="0.25">
      <c r="A1745" s="6" t="s">
        <v>42</v>
      </c>
      <c r="B1745" s="27" t="s">
        <v>217</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43</v>
      </c>
      <c r="B1746" s="27">
        <v>37.9</v>
      </c>
    </row>
    <row r="1747" spans="1:3" x14ac:dyDescent="0.25">
      <c r="A1747" s="5"/>
      <c r="B1747" s="27"/>
      <c r="C1747" t="s">
        <v>669</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670</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44</v>
      </c>
      <c r="B1755" s="27" t="s">
        <v>346</v>
      </c>
      <c r="C1755" t="str">
        <f>CONCATENATE("  &lt;Genotype hgvs=",CHAR(34),B1741,B1742,";",B1742,CHAR(34)," name=",CHAR(34),B1729,CHAR(34),"&gt; ")</f>
        <v xml:space="preserve">  &lt;Genotype hgvs="NC_000015.10:g.[78606381C&gt;T];[78606381C&gt;T]" name="C78606381T"&gt; </v>
      </c>
    </row>
    <row r="1756" spans="1:3" x14ac:dyDescent="0.25">
      <c r="A1756" s="6" t="s">
        <v>45</v>
      </c>
      <c r="B1756" s="27" t="s">
        <v>192</v>
      </c>
      <c r="C1756" t="s">
        <v>13</v>
      </c>
    </row>
    <row r="1757" spans="1:3" x14ac:dyDescent="0.25">
      <c r="A1757" s="6" t="s">
        <v>43</v>
      </c>
      <c r="B1757" s="27">
        <v>15.9</v>
      </c>
      <c r="C1757" t="s">
        <v>668</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669</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670</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46</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47</v>
      </c>
      <c r="B1770" s="27" t="s">
        <v>148</v>
      </c>
      <c r="C1770" t="s">
        <v>13</v>
      </c>
    </row>
    <row r="1771" spans="1:3" x14ac:dyDescent="0.25">
      <c r="A1771" s="6" t="s">
        <v>43</v>
      </c>
      <c r="B1771" s="27">
        <v>46.2</v>
      </c>
      <c r="C1771" t="s">
        <v>668</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669</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670</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35</v>
      </c>
      <c r="B1784" s="1" t="s">
        <v>236</v>
      </c>
      <c r="C1784" t="str">
        <f>CONCATENATE("  &lt;Genotype hgvs=",CHAR(34),B1784,B1785,";",B1786,CHAR(34)," name=",CHAR(34),B1735,CHAR(34),"&gt; ")</f>
        <v xml:space="preserve">  &lt;Genotype hgvs="NC_000017.11:g.[30237328T&gt;C];[30237328=]" name="C645T "&gt; </v>
      </c>
    </row>
    <row r="1785" spans="1:3" x14ac:dyDescent="0.25">
      <c r="A1785" s="5" t="s">
        <v>36</v>
      </c>
      <c r="B1785" s="27" t="s">
        <v>256</v>
      </c>
    </row>
    <row r="1786" spans="1:3" x14ac:dyDescent="0.25">
      <c r="A1786" s="5" t="s">
        <v>27</v>
      </c>
      <c r="B1786" s="27" t="s">
        <v>257</v>
      </c>
      <c r="C1786" t="s">
        <v>668</v>
      </c>
    </row>
    <row r="1787" spans="1:3" x14ac:dyDescent="0.25">
      <c r="A1787" s="5" t="s">
        <v>41</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13</v>
      </c>
    </row>
    <row r="1788" spans="1:3" x14ac:dyDescent="0.25">
      <c r="A1788" s="6" t="s">
        <v>42</v>
      </c>
      <c r="B1788" s="27" t="s">
        <v>217</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43</v>
      </c>
      <c r="B1789" s="27">
        <v>39.700000000000003</v>
      </c>
    </row>
    <row r="1790" spans="1:3" x14ac:dyDescent="0.25">
      <c r="A1790" s="5"/>
      <c r="B1790" s="27"/>
      <c r="C1790" t="s">
        <v>669</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670</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44</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45</v>
      </c>
      <c r="B1799" s="27" t="s">
        <v>192</v>
      </c>
      <c r="C1799" t="s">
        <v>13</v>
      </c>
    </row>
    <row r="1800" spans="1:3" x14ac:dyDescent="0.25">
      <c r="A1800" s="6" t="s">
        <v>43</v>
      </c>
      <c r="B1800" s="27">
        <v>42.9</v>
      </c>
      <c r="C1800" t="s">
        <v>668</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669</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670</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46</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47</v>
      </c>
      <c r="B1813" s="27" t="s">
        <v>148</v>
      </c>
      <c r="C1813" t="s">
        <v>13</v>
      </c>
    </row>
    <row r="1814" spans="1:3" x14ac:dyDescent="0.25">
      <c r="A1814" s="6" t="s">
        <v>43</v>
      </c>
      <c r="B1814" s="27">
        <v>17.399999999999999</v>
      </c>
      <c r="C1814" t="s">
        <v>668</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669</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670</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48</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48</v>
      </c>
      <c r="B1827" s="27" t="s">
        <v>150</v>
      </c>
      <c r="C1827" t="s">
        <v>13</v>
      </c>
    </row>
    <row r="1828" spans="1:3" x14ac:dyDescent="0.25">
      <c r="A1828" s="6" t="s">
        <v>43</v>
      </c>
      <c r="B1828" s="27"/>
      <c r="C1828" t="s">
        <v>668</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669</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670</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46</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47</v>
      </c>
      <c r="B1841" s="27" t="s">
        <v>218</v>
      </c>
      <c r="C1841" t="s">
        <v>13</v>
      </c>
    </row>
    <row r="1842" spans="1:3" x14ac:dyDescent="0.25">
      <c r="A1842" s="6" t="s">
        <v>43</v>
      </c>
      <c r="B1842" s="27"/>
      <c r="C1842" t="s">
        <v>668</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669</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670</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336</v>
      </c>
      <c r="C1857" t="str">
        <f>CONCATENATE("&lt;GeneAnalysis gene=",CHAR(34),B1857,CHAR(34)," interval=",CHAR(34),B1858,CHAR(34),"&gt; ")</f>
        <v xml:space="preserve">&lt;GeneAnalysis gene="CHRNA3" interval="NC_000015.10:g.78593052_78621295"&gt; </v>
      </c>
    </row>
    <row r="1858" spans="1:3" x14ac:dyDescent="0.25">
      <c r="A1858" s="6" t="s">
        <v>23</v>
      </c>
      <c r="B1858" s="27" t="s">
        <v>337</v>
      </c>
    </row>
    <row r="1859" spans="1:3" x14ac:dyDescent="0.25">
      <c r="A1859" s="6" t="s">
        <v>24</v>
      </c>
      <c r="B1859" s="27" t="s">
        <v>333</v>
      </c>
      <c r="C1859" t="str">
        <f>CONCATENATE("# What are some common mutations of ",B1857,"?")</f>
        <v># What are some common mutations of CHRNA3?</v>
      </c>
    </row>
    <row r="1860" spans="1:3" x14ac:dyDescent="0.25">
      <c r="A1860" s="6" t="s">
        <v>20</v>
      </c>
      <c r="B1860" s="27" t="s">
        <v>21</v>
      </c>
      <c r="C1860" t="s">
        <v>13</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25</v>
      </c>
      <c r="B1864" s="1" t="s">
        <v>338</v>
      </c>
      <c r="C1864" t="str">
        <f>CONCATENATE("  &lt;Variant hgvs=",CHAR(34),B1864,CHAR(34)," name=",CHAR(34),B1865,CHAR(34),"&gt; ")</f>
        <v xml:space="preserve">  &lt;Variant hgvs="NC_000015.10:g.78606381C&gt;T" name="C78606381T"&gt; </v>
      </c>
    </row>
    <row r="1865" spans="1:3" x14ac:dyDescent="0.25">
      <c r="A1865" s="5" t="s">
        <v>26</v>
      </c>
      <c r="B1865" s="30" t="s">
        <v>340</v>
      </c>
    </row>
    <row r="1866" spans="1:3" x14ac:dyDescent="0.25">
      <c r="A1866" s="5" t="s">
        <v>27</v>
      </c>
      <c r="B1866" s="27" t="s">
        <v>208</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28</v>
      </c>
      <c r="B1867" s="27" t="s">
        <v>33</v>
      </c>
      <c r="C1867" t="s">
        <v>13</v>
      </c>
    </row>
    <row r="1868" spans="1:3" x14ac:dyDescent="0.25">
      <c r="A1868" s="5" t="s">
        <v>36</v>
      </c>
      <c r="B1868" s="30" t="s">
        <v>342</v>
      </c>
      <c r="C1868" t="str">
        <f>"  &lt;/Variant&gt;"</f>
        <v xml:space="preserve">  &lt;/Variant&gt;</v>
      </c>
    </row>
    <row r="1869" spans="1:3" x14ac:dyDescent="0.25">
      <c r="B1869" s="27"/>
      <c r="C1869" t="str">
        <f>CONCATENATE("&lt;# ",B1871," #&gt;")</f>
        <v>&lt;# C645T  #&gt;</v>
      </c>
    </row>
    <row r="1870" spans="1:3" x14ac:dyDescent="0.25">
      <c r="A1870" s="6" t="s">
        <v>25</v>
      </c>
      <c r="B1870" s="1" t="s">
        <v>339</v>
      </c>
      <c r="C1870" t="str">
        <f>CONCATENATE("  &lt;Variant hgvs=",CHAR(34),B1870,CHAR(34)," name=",CHAR(34),B1871,CHAR(34),"&gt; ")</f>
        <v xml:space="preserve">  &lt;Variant hgvs="NC_000015.10:g.78601997G&gt;A" name="C645T "&gt; </v>
      </c>
    </row>
    <row r="1871" spans="1:3" x14ac:dyDescent="0.25">
      <c r="A1871" s="5" t="s">
        <v>26</v>
      </c>
      <c r="B1871" s="30" t="s">
        <v>341</v>
      </c>
    </row>
    <row r="1872" spans="1:3" x14ac:dyDescent="0.25">
      <c r="A1872" s="5" t="s">
        <v>27</v>
      </c>
      <c r="B1872" s="27" t="s">
        <v>34</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28</v>
      </c>
      <c r="B1873" s="27" t="s">
        <v>62</v>
      </c>
    </row>
    <row r="1874" spans="1:3" x14ac:dyDescent="0.25">
      <c r="A1874" s="6" t="s">
        <v>36</v>
      </c>
      <c r="B1874" s="30" t="s">
        <v>352</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35</v>
      </c>
      <c r="B1877" s="40" t="s">
        <v>343</v>
      </c>
      <c r="C1877" t="str">
        <f>CONCATENATE("  &lt;Genotype hgvs=",CHAR(34),B1877,B1878,";",B1879,CHAR(34)," name=",CHAR(34),B1865,CHAR(34),"&gt; ")</f>
        <v xml:space="preserve">  &lt;Genotype hgvs="NC_000015.10:g.[78606381C&gt;T];[78606381=]" name="C78606381T"&gt; </v>
      </c>
    </row>
    <row r="1878" spans="1:3" x14ac:dyDescent="0.25">
      <c r="A1878" s="5" t="s">
        <v>36</v>
      </c>
      <c r="B1878" s="27" t="s">
        <v>344</v>
      </c>
    </row>
    <row r="1879" spans="1:3" x14ac:dyDescent="0.25">
      <c r="A1879" s="5" t="s">
        <v>27</v>
      </c>
      <c r="B1879" s="27" t="s">
        <v>345</v>
      </c>
      <c r="C1879" t="s">
        <v>668</v>
      </c>
    </row>
    <row r="1880" spans="1:3" x14ac:dyDescent="0.25">
      <c r="A1880" s="5" t="s">
        <v>41</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13</v>
      </c>
    </row>
    <row r="1881" spans="1:3" x14ac:dyDescent="0.25">
      <c r="A1881" s="6" t="s">
        <v>42</v>
      </c>
      <c r="B1881" s="27" t="s">
        <v>217</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43</v>
      </c>
      <c r="B1882" s="27">
        <v>37.9</v>
      </c>
    </row>
    <row r="1883" spans="1:3" x14ac:dyDescent="0.25">
      <c r="A1883" s="5"/>
      <c r="B1883" s="27"/>
      <c r="C1883" t="s">
        <v>669</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670</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44</v>
      </c>
      <c r="B1891" s="27" t="s">
        <v>346</v>
      </c>
      <c r="C1891" t="str">
        <f>CONCATENATE("  &lt;Genotype hgvs=",CHAR(34),B1877,B1878,";",B1878,CHAR(34)," name=",CHAR(34),B1865,CHAR(34),"&gt; ")</f>
        <v xml:space="preserve">  &lt;Genotype hgvs="NC_000015.10:g.[78606381C&gt;T];[78606381C&gt;T]" name="C78606381T"&gt; </v>
      </c>
    </row>
    <row r="1892" spans="1:3" x14ac:dyDescent="0.25">
      <c r="A1892" s="6" t="s">
        <v>45</v>
      </c>
      <c r="B1892" s="27" t="s">
        <v>192</v>
      </c>
      <c r="C1892" t="s">
        <v>13</v>
      </c>
    </row>
    <row r="1893" spans="1:3" x14ac:dyDescent="0.25">
      <c r="A1893" s="6" t="s">
        <v>43</v>
      </c>
      <c r="B1893" s="27">
        <v>15.9</v>
      </c>
      <c r="C1893" t="s">
        <v>668</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669</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670</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46</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47</v>
      </c>
      <c r="B1906" s="27" t="s">
        <v>148</v>
      </c>
      <c r="C1906" t="s">
        <v>13</v>
      </c>
    </row>
    <row r="1907" spans="1:3" x14ac:dyDescent="0.25">
      <c r="A1907" s="6" t="s">
        <v>43</v>
      </c>
      <c r="B1907" s="27">
        <v>46.2</v>
      </c>
      <c r="C1907" t="s">
        <v>668</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669</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670</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35</v>
      </c>
      <c r="B1920" s="1" t="s">
        <v>236</v>
      </c>
      <c r="C1920" t="str">
        <f>CONCATENATE("  &lt;Genotype hgvs=",CHAR(34),B1920,B1921,";",B1922,CHAR(34)," name=",CHAR(34),B1871,CHAR(34),"&gt; ")</f>
        <v xml:space="preserve">  &lt;Genotype hgvs="NC_000017.11:g.[30237328T&gt;C];[30237328=]" name="C645T "&gt; </v>
      </c>
    </row>
    <row r="1921" spans="1:3" x14ac:dyDescent="0.25">
      <c r="A1921" s="5" t="s">
        <v>36</v>
      </c>
      <c r="B1921" s="27" t="s">
        <v>256</v>
      </c>
    </row>
    <row r="1922" spans="1:3" x14ac:dyDescent="0.25">
      <c r="A1922" s="5" t="s">
        <v>27</v>
      </c>
      <c r="B1922" s="27" t="s">
        <v>257</v>
      </c>
      <c r="C1922" t="s">
        <v>668</v>
      </c>
    </row>
    <row r="1923" spans="1:3" x14ac:dyDescent="0.25">
      <c r="A1923" s="5" t="s">
        <v>41</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13</v>
      </c>
    </row>
    <row r="1924" spans="1:3" x14ac:dyDescent="0.25">
      <c r="A1924" s="6" t="s">
        <v>42</v>
      </c>
      <c r="B1924" s="27" t="s">
        <v>217</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43</v>
      </c>
      <c r="B1925" s="27">
        <v>39.700000000000003</v>
      </c>
    </row>
    <row r="1926" spans="1:3" x14ac:dyDescent="0.25">
      <c r="A1926" s="5"/>
      <c r="B1926" s="27"/>
      <c r="C1926" t="s">
        <v>669</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670</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44</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45</v>
      </c>
      <c r="B1935" s="27" t="s">
        <v>192</v>
      </c>
      <c r="C1935" t="s">
        <v>13</v>
      </c>
    </row>
    <row r="1936" spans="1:3" x14ac:dyDescent="0.25">
      <c r="A1936" s="6" t="s">
        <v>43</v>
      </c>
      <c r="B1936" s="27">
        <v>42.9</v>
      </c>
      <c r="C1936" t="s">
        <v>668</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669</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670</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46</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47</v>
      </c>
      <c r="B1949" s="27" t="s">
        <v>148</v>
      </c>
      <c r="C1949" t="s">
        <v>13</v>
      </c>
    </row>
    <row r="1950" spans="1:3" x14ac:dyDescent="0.25">
      <c r="A1950" s="6" t="s">
        <v>43</v>
      </c>
      <c r="B1950" s="27">
        <v>17.399999999999999</v>
      </c>
      <c r="C1950" t="s">
        <v>668</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669</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670</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48</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48</v>
      </c>
      <c r="B1963" s="27" t="s">
        <v>150</v>
      </c>
      <c r="C1963" t="s">
        <v>13</v>
      </c>
    </row>
    <row r="1964" spans="1:3" x14ac:dyDescent="0.25">
      <c r="A1964" s="6" t="s">
        <v>43</v>
      </c>
      <c r="B1964" s="27"/>
      <c r="C1964" t="s">
        <v>668</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669</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670</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46</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47</v>
      </c>
      <c r="B1977" s="27" t="s">
        <v>218</v>
      </c>
      <c r="C1977" t="s">
        <v>13</v>
      </c>
    </row>
    <row r="1978" spans="1:3" x14ac:dyDescent="0.25">
      <c r="A1978" s="6" t="s">
        <v>43</v>
      </c>
      <c r="B1978" s="27"/>
      <c r="C1978" t="s">
        <v>668</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669</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670</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336</v>
      </c>
      <c r="C1993" t="str">
        <f>CONCATENATE("&lt;GeneAnalysis gene=",CHAR(34),B1993,CHAR(34)," interval=",CHAR(34),B1994,CHAR(34),"&gt; ")</f>
        <v xml:space="preserve">&lt;GeneAnalysis gene="CHRNA3" interval="NC_000015.10:g.78593052_78621295"&gt; </v>
      </c>
    </row>
    <row r="1994" spans="1:3" x14ac:dyDescent="0.25">
      <c r="A1994" s="6" t="s">
        <v>23</v>
      </c>
      <c r="B1994" s="27" t="s">
        <v>337</v>
      </c>
    </row>
    <row r="1995" spans="1:3" x14ac:dyDescent="0.25">
      <c r="A1995" s="6" t="s">
        <v>24</v>
      </c>
      <c r="B1995" s="27" t="s">
        <v>333</v>
      </c>
      <c r="C1995" t="str">
        <f>CONCATENATE("# What are some common mutations of ",B1993,"?")</f>
        <v># What are some common mutations of CHRNA3?</v>
      </c>
    </row>
    <row r="1996" spans="1:3" x14ac:dyDescent="0.25">
      <c r="A1996" s="6" t="s">
        <v>20</v>
      </c>
      <c r="B1996" s="27" t="s">
        <v>21</v>
      </c>
      <c r="C1996" t="s">
        <v>13</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25</v>
      </c>
      <c r="B2000" s="1" t="s">
        <v>338</v>
      </c>
      <c r="C2000" t="str">
        <f>CONCATENATE("  &lt;Variant hgvs=",CHAR(34),B2000,CHAR(34)," name=",CHAR(34),B2001,CHAR(34),"&gt; ")</f>
        <v xml:space="preserve">  &lt;Variant hgvs="NC_000015.10:g.78606381C&gt;T" name="C78606381T"&gt; </v>
      </c>
    </row>
    <row r="2001" spans="1:3" x14ac:dyDescent="0.25">
      <c r="A2001" s="5" t="s">
        <v>26</v>
      </c>
      <c r="B2001" s="30" t="s">
        <v>340</v>
      </c>
    </row>
    <row r="2002" spans="1:3" x14ac:dyDescent="0.25">
      <c r="A2002" s="5" t="s">
        <v>27</v>
      </c>
      <c r="B2002" s="27" t="s">
        <v>208</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28</v>
      </c>
      <c r="B2003" s="27" t="s">
        <v>33</v>
      </c>
      <c r="C2003" t="s">
        <v>13</v>
      </c>
    </row>
    <row r="2004" spans="1:3" x14ac:dyDescent="0.25">
      <c r="A2004" s="5" t="s">
        <v>36</v>
      </c>
      <c r="B2004" s="30" t="s">
        <v>342</v>
      </c>
      <c r="C2004" t="str">
        <f>"  &lt;/Variant&gt;"</f>
        <v xml:space="preserve">  &lt;/Variant&gt;</v>
      </c>
    </row>
    <row r="2005" spans="1:3" x14ac:dyDescent="0.25">
      <c r="B2005" s="27"/>
      <c r="C2005" t="str">
        <f>CONCATENATE("&lt;# ",B2007," #&gt;")</f>
        <v>&lt;# C645T  #&gt;</v>
      </c>
    </row>
    <row r="2006" spans="1:3" x14ac:dyDescent="0.25">
      <c r="A2006" s="6" t="s">
        <v>25</v>
      </c>
      <c r="B2006" s="1" t="s">
        <v>339</v>
      </c>
      <c r="C2006" t="str">
        <f>CONCATENATE("  &lt;Variant hgvs=",CHAR(34),B2006,CHAR(34)," name=",CHAR(34),B2007,CHAR(34),"&gt; ")</f>
        <v xml:space="preserve">  &lt;Variant hgvs="NC_000015.10:g.78601997G&gt;A" name="C645T "&gt; </v>
      </c>
    </row>
    <row r="2007" spans="1:3" x14ac:dyDescent="0.25">
      <c r="A2007" s="5" t="s">
        <v>26</v>
      </c>
      <c r="B2007" s="30" t="s">
        <v>341</v>
      </c>
    </row>
    <row r="2008" spans="1:3" x14ac:dyDescent="0.25">
      <c r="A2008" s="5" t="s">
        <v>27</v>
      </c>
      <c r="B2008" s="27" t="s">
        <v>34</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28</v>
      </c>
      <c r="B2009" s="27" t="s">
        <v>62</v>
      </c>
    </row>
    <row r="2010" spans="1:3" x14ac:dyDescent="0.25">
      <c r="A2010" s="6" t="s">
        <v>36</v>
      </c>
      <c r="B2010" s="30" t="s">
        <v>352</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35</v>
      </c>
      <c r="B2013" s="40" t="s">
        <v>343</v>
      </c>
      <c r="C2013" t="str">
        <f>CONCATENATE("  &lt;Genotype hgvs=",CHAR(34),B2013,B2014,";",B2015,CHAR(34)," name=",CHAR(34),B2001,CHAR(34),"&gt; ")</f>
        <v xml:space="preserve">  &lt;Genotype hgvs="NC_000015.10:g.[78606381C&gt;T];[78606381=]" name="C78606381T"&gt; </v>
      </c>
    </row>
    <row r="2014" spans="1:3" x14ac:dyDescent="0.25">
      <c r="A2014" s="5" t="s">
        <v>36</v>
      </c>
      <c r="B2014" s="27" t="s">
        <v>344</v>
      </c>
    </row>
    <row r="2015" spans="1:3" x14ac:dyDescent="0.25">
      <c r="A2015" s="5" t="s">
        <v>27</v>
      </c>
      <c r="B2015" s="27" t="s">
        <v>345</v>
      </c>
      <c r="C2015" t="s">
        <v>668</v>
      </c>
    </row>
    <row r="2016" spans="1:3" x14ac:dyDescent="0.25">
      <c r="A2016" s="5" t="s">
        <v>41</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13</v>
      </c>
    </row>
    <row r="2017" spans="1:3" x14ac:dyDescent="0.25">
      <c r="A2017" s="6" t="s">
        <v>42</v>
      </c>
      <c r="B2017" s="27" t="s">
        <v>217</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43</v>
      </c>
      <c r="B2018" s="27">
        <v>37.9</v>
      </c>
    </row>
    <row r="2019" spans="1:3" x14ac:dyDescent="0.25">
      <c r="A2019" s="5"/>
      <c r="B2019" s="27"/>
      <c r="C2019" t="s">
        <v>669</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670</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44</v>
      </c>
      <c r="B2027" s="27" t="s">
        <v>346</v>
      </c>
      <c r="C2027" t="str">
        <f>CONCATENATE("  &lt;Genotype hgvs=",CHAR(34),B2013,B2014,";",B2014,CHAR(34)," name=",CHAR(34),B2001,CHAR(34),"&gt; ")</f>
        <v xml:space="preserve">  &lt;Genotype hgvs="NC_000015.10:g.[78606381C&gt;T];[78606381C&gt;T]" name="C78606381T"&gt; </v>
      </c>
    </row>
    <row r="2028" spans="1:3" x14ac:dyDescent="0.25">
      <c r="A2028" s="6" t="s">
        <v>45</v>
      </c>
      <c r="B2028" s="27" t="s">
        <v>192</v>
      </c>
      <c r="C2028" t="s">
        <v>13</v>
      </c>
    </row>
    <row r="2029" spans="1:3" x14ac:dyDescent="0.25">
      <c r="A2029" s="6" t="s">
        <v>43</v>
      </c>
      <c r="B2029" s="27">
        <v>15.9</v>
      </c>
      <c r="C2029" t="s">
        <v>668</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669</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670</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46</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47</v>
      </c>
      <c r="B2042" s="27" t="s">
        <v>148</v>
      </c>
      <c r="C2042" t="s">
        <v>13</v>
      </c>
    </row>
    <row r="2043" spans="1:3" x14ac:dyDescent="0.25">
      <c r="A2043" s="6" t="s">
        <v>43</v>
      </c>
      <c r="B2043" s="27">
        <v>46.2</v>
      </c>
      <c r="C2043" t="s">
        <v>668</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669</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670</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35</v>
      </c>
      <c r="B2056" s="1" t="s">
        <v>236</v>
      </c>
      <c r="C2056" t="str">
        <f>CONCATENATE("  &lt;Genotype hgvs=",CHAR(34),B2056,B2057,";",B2058,CHAR(34)," name=",CHAR(34),B2007,CHAR(34),"&gt; ")</f>
        <v xml:space="preserve">  &lt;Genotype hgvs="NC_000017.11:g.[30237328T&gt;C];[30237328=]" name="C645T "&gt; </v>
      </c>
    </row>
    <row r="2057" spans="1:3" x14ac:dyDescent="0.25">
      <c r="A2057" s="5" t="s">
        <v>36</v>
      </c>
      <c r="B2057" s="27" t="s">
        <v>256</v>
      </c>
    </row>
    <row r="2058" spans="1:3" x14ac:dyDescent="0.25">
      <c r="A2058" s="5" t="s">
        <v>27</v>
      </c>
      <c r="B2058" s="27" t="s">
        <v>257</v>
      </c>
      <c r="C2058" t="s">
        <v>668</v>
      </c>
    </row>
    <row r="2059" spans="1:3" x14ac:dyDescent="0.25">
      <c r="A2059" s="5" t="s">
        <v>41</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13</v>
      </c>
    </row>
    <row r="2060" spans="1:3" x14ac:dyDescent="0.25">
      <c r="A2060" s="6" t="s">
        <v>42</v>
      </c>
      <c r="B2060" s="27" t="s">
        <v>217</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43</v>
      </c>
      <c r="B2061" s="27">
        <v>39.700000000000003</v>
      </c>
    </row>
    <row r="2062" spans="1:3" x14ac:dyDescent="0.25">
      <c r="A2062" s="5"/>
      <c r="B2062" s="27"/>
      <c r="C2062" t="s">
        <v>669</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670</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44</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45</v>
      </c>
      <c r="B2071" s="27" t="s">
        <v>192</v>
      </c>
      <c r="C2071" t="s">
        <v>13</v>
      </c>
    </row>
    <row r="2072" spans="1:3" x14ac:dyDescent="0.25">
      <c r="A2072" s="6" t="s">
        <v>43</v>
      </c>
      <c r="B2072" s="27">
        <v>42.9</v>
      </c>
      <c r="C2072" t="s">
        <v>668</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669</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670</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46</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47</v>
      </c>
      <c r="B2085" s="27" t="s">
        <v>148</v>
      </c>
      <c r="C2085" t="s">
        <v>13</v>
      </c>
    </row>
    <row r="2086" spans="1:3" x14ac:dyDescent="0.25">
      <c r="A2086" s="6" t="s">
        <v>43</v>
      </c>
      <c r="B2086" s="27">
        <v>17.399999999999999</v>
      </c>
      <c r="C2086" t="s">
        <v>668</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669</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670</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48</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48</v>
      </c>
      <c r="B2099" s="27" t="s">
        <v>150</v>
      </c>
      <c r="C2099" t="s">
        <v>13</v>
      </c>
    </row>
    <row r="2100" spans="1:3" x14ac:dyDescent="0.25">
      <c r="A2100" s="6" t="s">
        <v>43</v>
      </c>
      <c r="B2100" s="27"/>
      <c r="C2100" t="s">
        <v>668</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669</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670</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46</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47</v>
      </c>
      <c r="B2113" s="27" t="s">
        <v>218</v>
      </c>
      <c r="C2113" t="s">
        <v>13</v>
      </c>
    </row>
    <row r="2114" spans="1:3" x14ac:dyDescent="0.25">
      <c r="A2114" s="6" t="s">
        <v>43</v>
      </c>
      <c r="B2114" s="27"/>
      <c r="C2114" t="s">
        <v>668</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669</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670</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336</v>
      </c>
      <c r="C2129" t="str">
        <f>CONCATENATE("&lt;GeneAnalysis gene=",CHAR(34),B2129,CHAR(34)," interval=",CHAR(34),B2130,CHAR(34),"&gt; ")</f>
        <v xml:space="preserve">&lt;GeneAnalysis gene="CHRNA3" interval="NC_000015.10:g.78593052_78621295"&gt; </v>
      </c>
    </row>
    <row r="2130" spans="1:3" x14ac:dyDescent="0.25">
      <c r="A2130" s="6" t="s">
        <v>23</v>
      </c>
      <c r="B2130" s="27" t="s">
        <v>337</v>
      </c>
    </row>
    <row r="2131" spans="1:3" x14ac:dyDescent="0.25">
      <c r="A2131" s="6" t="s">
        <v>24</v>
      </c>
      <c r="B2131" s="27" t="s">
        <v>333</v>
      </c>
      <c r="C2131" t="str">
        <f>CONCATENATE("# What are some common mutations of ",B2129,"?")</f>
        <v># What are some common mutations of CHRNA3?</v>
      </c>
    </row>
    <row r="2132" spans="1:3" x14ac:dyDescent="0.25">
      <c r="A2132" s="6" t="s">
        <v>20</v>
      </c>
      <c r="B2132" s="27" t="s">
        <v>21</v>
      </c>
      <c r="C2132" t="s">
        <v>13</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25</v>
      </c>
      <c r="B2136" s="1" t="s">
        <v>338</v>
      </c>
      <c r="C2136" t="str">
        <f>CONCATENATE("  &lt;Variant hgvs=",CHAR(34),B2136,CHAR(34)," name=",CHAR(34),B2137,CHAR(34),"&gt; ")</f>
        <v xml:space="preserve">  &lt;Variant hgvs="NC_000015.10:g.78606381C&gt;T" name="C78606381T"&gt; </v>
      </c>
    </row>
    <row r="2137" spans="1:3" x14ac:dyDescent="0.25">
      <c r="A2137" s="5" t="s">
        <v>26</v>
      </c>
      <c r="B2137" s="30" t="s">
        <v>340</v>
      </c>
    </row>
    <row r="2138" spans="1:3" x14ac:dyDescent="0.25">
      <c r="A2138" s="5" t="s">
        <v>27</v>
      </c>
      <c r="B2138" s="27" t="s">
        <v>208</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28</v>
      </c>
      <c r="B2139" s="27" t="s">
        <v>33</v>
      </c>
      <c r="C2139" t="s">
        <v>13</v>
      </c>
    </row>
    <row r="2140" spans="1:3" x14ac:dyDescent="0.25">
      <c r="A2140" s="5" t="s">
        <v>36</v>
      </c>
      <c r="B2140" s="30" t="s">
        <v>342</v>
      </c>
      <c r="C2140" t="str">
        <f>"  &lt;/Variant&gt;"</f>
        <v xml:space="preserve">  &lt;/Variant&gt;</v>
      </c>
    </row>
    <row r="2141" spans="1:3" x14ac:dyDescent="0.25">
      <c r="B2141" s="27"/>
      <c r="C2141" t="str">
        <f>CONCATENATE("&lt;# ",B2143," #&gt;")</f>
        <v>&lt;# C645T  #&gt;</v>
      </c>
    </row>
    <row r="2142" spans="1:3" x14ac:dyDescent="0.25">
      <c r="A2142" s="6" t="s">
        <v>25</v>
      </c>
      <c r="B2142" s="1" t="s">
        <v>339</v>
      </c>
      <c r="C2142" t="str">
        <f>CONCATENATE("  &lt;Variant hgvs=",CHAR(34),B2142,CHAR(34)," name=",CHAR(34),B2143,CHAR(34),"&gt; ")</f>
        <v xml:space="preserve">  &lt;Variant hgvs="NC_000015.10:g.78601997G&gt;A" name="C645T "&gt; </v>
      </c>
    </row>
    <row r="2143" spans="1:3" x14ac:dyDescent="0.25">
      <c r="A2143" s="5" t="s">
        <v>26</v>
      </c>
      <c r="B2143" s="30" t="s">
        <v>341</v>
      </c>
    </row>
    <row r="2144" spans="1:3" x14ac:dyDescent="0.25">
      <c r="A2144" s="5" t="s">
        <v>27</v>
      </c>
      <c r="B2144" s="27" t="s">
        <v>34</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28</v>
      </c>
      <c r="B2145" s="27" t="s">
        <v>62</v>
      </c>
    </row>
    <row r="2146" spans="1:3" x14ac:dyDescent="0.25">
      <c r="A2146" s="6" t="s">
        <v>36</v>
      </c>
      <c r="B2146" s="30" t="s">
        <v>352</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35</v>
      </c>
      <c r="B2149" s="40" t="s">
        <v>343</v>
      </c>
      <c r="C2149" t="str">
        <f>CONCATENATE("  &lt;Genotype hgvs=",CHAR(34),B2149,B2150,";",B2151,CHAR(34)," name=",CHAR(34),B2137,CHAR(34),"&gt; ")</f>
        <v xml:space="preserve">  &lt;Genotype hgvs="NC_000015.10:g.[78606381C&gt;T];[78606381=]" name="C78606381T"&gt; </v>
      </c>
    </row>
    <row r="2150" spans="1:3" x14ac:dyDescent="0.25">
      <c r="A2150" s="5" t="s">
        <v>36</v>
      </c>
      <c r="B2150" s="27" t="s">
        <v>344</v>
      </c>
    </row>
    <row r="2151" spans="1:3" x14ac:dyDescent="0.25">
      <c r="A2151" s="5" t="s">
        <v>27</v>
      </c>
      <c r="B2151" s="27" t="s">
        <v>345</v>
      </c>
      <c r="C2151" t="s">
        <v>668</v>
      </c>
    </row>
    <row r="2152" spans="1:3" x14ac:dyDescent="0.25">
      <c r="A2152" s="5" t="s">
        <v>41</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13</v>
      </c>
    </row>
    <row r="2153" spans="1:3" x14ac:dyDescent="0.25">
      <c r="A2153" s="6" t="s">
        <v>42</v>
      </c>
      <c r="B2153" s="27" t="s">
        <v>217</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43</v>
      </c>
      <c r="B2154" s="27">
        <v>37.9</v>
      </c>
    </row>
    <row r="2155" spans="1:3" x14ac:dyDescent="0.25">
      <c r="A2155" s="5"/>
      <c r="B2155" s="27"/>
      <c r="C2155" t="s">
        <v>669</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670</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44</v>
      </c>
      <c r="B2163" s="27" t="s">
        <v>346</v>
      </c>
      <c r="C2163" t="str">
        <f>CONCATENATE("  &lt;Genotype hgvs=",CHAR(34),B2149,B2150,";",B2150,CHAR(34)," name=",CHAR(34),B2137,CHAR(34),"&gt; ")</f>
        <v xml:space="preserve">  &lt;Genotype hgvs="NC_000015.10:g.[78606381C&gt;T];[78606381C&gt;T]" name="C78606381T"&gt; </v>
      </c>
    </row>
    <row r="2164" spans="1:3" x14ac:dyDescent="0.25">
      <c r="A2164" s="6" t="s">
        <v>45</v>
      </c>
      <c r="B2164" s="27" t="s">
        <v>192</v>
      </c>
      <c r="C2164" t="s">
        <v>13</v>
      </c>
    </row>
    <row r="2165" spans="1:3" x14ac:dyDescent="0.25">
      <c r="A2165" s="6" t="s">
        <v>43</v>
      </c>
      <c r="B2165" s="27">
        <v>15.9</v>
      </c>
      <c r="C2165" t="s">
        <v>668</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669</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670</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46</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47</v>
      </c>
      <c r="B2178" s="27" t="s">
        <v>148</v>
      </c>
      <c r="C2178" t="s">
        <v>13</v>
      </c>
    </row>
    <row r="2179" spans="1:3" x14ac:dyDescent="0.25">
      <c r="A2179" s="6" t="s">
        <v>43</v>
      </c>
      <c r="B2179" s="27">
        <v>46.2</v>
      </c>
      <c r="C2179" t="s">
        <v>668</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669</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670</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35</v>
      </c>
      <c r="B2192" s="1" t="s">
        <v>236</v>
      </c>
      <c r="C2192" t="str">
        <f>CONCATENATE("  &lt;Genotype hgvs=",CHAR(34),B2192,B2193,";",B2194,CHAR(34)," name=",CHAR(34),B2143,CHAR(34),"&gt; ")</f>
        <v xml:space="preserve">  &lt;Genotype hgvs="NC_000017.11:g.[30237328T&gt;C];[30237328=]" name="C645T "&gt; </v>
      </c>
    </row>
    <row r="2193" spans="1:3" x14ac:dyDescent="0.25">
      <c r="A2193" s="5" t="s">
        <v>36</v>
      </c>
      <c r="B2193" s="27" t="s">
        <v>256</v>
      </c>
    </row>
    <row r="2194" spans="1:3" x14ac:dyDescent="0.25">
      <c r="A2194" s="5" t="s">
        <v>27</v>
      </c>
      <c r="B2194" s="27" t="s">
        <v>257</v>
      </c>
      <c r="C2194" t="s">
        <v>668</v>
      </c>
    </row>
    <row r="2195" spans="1:3" x14ac:dyDescent="0.25">
      <c r="A2195" s="5" t="s">
        <v>41</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13</v>
      </c>
    </row>
    <row r="2196" spans="1:3" x14ac:dyDescent="0.25">
      <c r="A2196" s="6" t="s">
        <v>42</v>
      </c>
      <c r="B2196" s="27" t="s">
        <v>217</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43</v>
      </c>
      <c r="B2197" s="27">
        <v>39.700000000000003</v>
      </c>
    </row>
    <row r="2198" spans="1:3" x14ac:dyDescent="0.25">
      <c r="A2198" s="5"/>
      <c r="B2198" s="27"/>
      <c r="C2198" t="s">
        <v>669</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670</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44</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45</v>
      </c>
      <c r="B2207" s="27" t="s">
        <v>192</v>
      </c>
      <c r="C2207" t="s">
        <v>13</v>
      </c>
    </row>
    <row r="2208" spans="1:3" x14ac:dyDescent="0.25">
      <c r="A2208" s="6" t="s">
        <v>43</v>
      </c>
      <c r="B2208" s="27">
        <v>42.9</v>
      </c>
      <c r="C2208" t="s">
        <v>668</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669</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670</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46</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47</v>
      </c>
      <c r="B2221" s="27" t="s">
        <v>148</v>
      </c>
      <c r="C2221" t="s">
        <v>13</v>
      </c>
    </row>
    <row r="2222" spans="1:3" x14ac:dyDescent="0.25">
      <c r="A2222" s="6" t="s">
        <v>43</v>
      </c>
      <c r="B2222" s="27">
        <v>17.399999999999999</v>
      </c>
      <c r="C2222" t="s">
        <v>668</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669</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670</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48</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48</v>
      </c>
      <c r="B2235" s="27" t="s">
        <v>150</v>
      </c>
      <c r="C2235" t="s">
        <v>13</v>
      </c>
    </row>
    <row r="2236" spans="1:3" x14ac:dyDescent="0.25">
      <c r="A2236" s="6" t="s">
        <v>43</v>
      </c>
      <c r="B2236" s="27"/>
      <c r="C2236" t="s">
        <v>668</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669</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670</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46</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47</v>
      </c>
      <c r="B2249" s="27" t="s">
        <v>218</v>
      </c>
      <c r="C2249" t="s">
        <v>13</v>
      </c>
    </row>
    <row r="2250" spans="1:3" x14ac:dyDescent="0.25">
      <c r="A2250" s="6" t="s">
        <v>43</v>
      </c>
      <c r="B2250" s="27"/>
      <c r="C2250" t="s">
        <v>668</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669</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670</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336</v>
      </c>
      <c r="C2265" t="str">
        <f>CONCATENATE("&lt;GeneAnalysis gene=",CHAR(34),B2265,CHAR(34)," interval=",CHAR(34),B2266,CHAR(34),"&gt; ")</f>
        <v xml:space="preserve">&lt;GeneAnalysis gene="CHRNA3" interval="NC_000015.10:g.78593052_78621295"&gt; </v>
      </c>
    </row>
    <row r="2266" spans="1:3" x14ac:dyDescent="0.25">
      <c r="A2266" s="6" t="s">
        <v>23</v>
      </c>
      <c r="B2266" s="27" t="s">
        <v>337</v>
      </c>
    </row>
    <row r="2267" spans="1:3" x14ac:dyDescent="0.25">
      <c r="A2267" s="6" t="s">
        <v>24</v>
      </c>
      <c r="B2267" s="27" t="s">
        <v>333</v>
      </c>
      <c r="C2267" t="str">
        <f>CONCATENATE("# What are some common mutations of ",B2265,"?")</f>
        <v># What are some common mutations of CHRNA3?</v>
      </c>
    </row>
    <row r="2268" spans="1:3" x14ac:dyDescent="0.25">
      <c r="A2268" s="6" t="s">
        <v>20</v>
      </c>
      <c r="B2268" s="27" t="s">
        <v>21</v>
      </c>
      <c r="C2268" t="s">
        <v>13</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25</v>
      </c>
      <c r="B2272" s="1" t="s">
        <v>338</v>
      </c>
      <c r="C2272" t="str">
        <f>CONCATENATE("  &lt;Variant hgvs=",CHAR(34),B2272,CHAR(34)," name=",CHAR(34),B2273,CHAR(34),"&gt; ")</f>
        <v xml:space="preserve">  &lt;Variant hgvs="NC_000015.10:g.78606381C&gt;T" name="C78606381T"&gt; </v>
      </c>
    </row>
    <row r="2273" spans="1:3" x14ac:dyDescent="0.25">
      <c r="A2273" s="5" t="s">
        <v>26</v>
      </c>
      <c r="B2273" s="30" t="s">
        <v>340</v>
      </c>
    </row>
    <row r="2274" spans="1:3" x14ac:dyDescent="0.25">
      <c r="A2274" s="5" t="s">
        <v>27</v>
      </c>
      <c r="B2274" s="27" t="s">
        <v>208</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28</v>
      </c>
      <c r="B2275" s="27" t="s">
        <v>33</v>
      </c>
      <c r="C2275" t="s">
        <v>13</v>
      </c>
    </row>
    <row r="2276" spans="1:3" x14ac:dyDescent="0.25">
      <c r="A2276" s="5" t="s">
        <v>36</v>
      </c>
      <c r="B2276" s="30" t="s">
        <v>342</v>
      </c>
      <c r="C2276" t="str">
        <f>"  &lt;/Variant&gt;"</f>
        <v xml:space="preserve">  &lt;/Variant&gt;</v>
      </c>
    </row>
    <row r="2277" spans="1:3" x14ac:dyDescent="0.25">
      <c r="B2277" s="27"/>
      <c r="C2277" t="str">
        <f>CONCATENATE("&lt;# ",B2279," #&gt;")</f>
        <v>&lt;# C645T  #&gt;</v>
      </c>
    </row>
    <row r="2278" spans="1:3" x14ac:dyDescent="0.25">
      <c r="A2278" s="6" t="s">
        <v>25</v>
      </c>
      <c r="B2278" s="1" t="s">
        <v>339</v>
      </c>
      <c r="C2278" t="str">
        <f>CONCATENATE("  &lt;Variant hgvs=",CHAR(34),B2278,CHAR(34)," name=",CHAR(34),B2279,CHAR(34),"&gt; ")</f>
        <v xml:space="preserve">  &lt;Variant hgvs="NC_000015.10:g.78601997G&gt;A" name="C645T "&gt; </v>
      </c>
    </row>
    <row r="2279" spans="1:3" x14ac:dyDescent="0.25">
      <c r="A2279" s="5" t="s">
        <v>26</v>
      </c>
      <c r="B2279" s="30" t="s">
        <v>341</v>
      </c>
    </row>
    <row r="2280" spans="1:3" x14ac:dyDescent="0.25">
      <c r="A2280" s="5" t="s">
        <v>27</v>
      </c>
      <c r="B2280" s="27" t="s">
        <v>34</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28</v>
      </c>
      <c r="B2281" s="27" t="s">
        <v>62</v>
      </c>
    </row>
    <row r="2282" spans="1:3" x14ac:dyDescent="0.25">
      <c r="A2282" s="6" t="s">
        <v>36</v>
      </c>
      <c r="B2282" s="30" t="s">
        <v>352</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35</v>
      </c>
      <c r="B2285" s="40" t="s">
        <v>343</v>
      </c>
      <c r="C2285" t="str">
        <f>CONCATENATE("  &lt;Genotype hgvs=",CHAR(34),B2285,B2286,";",B2287,CHAR(34)," name=",CHAR(34),B2273,CHAR(34),"&gt; ")</f>
        <v xml:space="preserve">  &lt;Genotype hgvs="NC_000015.10:g.[78606381C&gt;T];[78606381=]" name="C78606381T"&gt; </v>
      </c>
    </row>
    <row r="2286" spans="1:3" x14ac:dyDescent="0.25">
      <c r="A2286" s="5" t="s">
        <v>36</v>
      </c>
      <c r="B2286" s="27" t="s">
        <v>344</v>
      </c>
    </row>
    <row r="2287" spans="1:3" x14ac:dyDescent="0.25">
      <c r="A2287" s="5" t="s">
        <v>27</v>
      </c>
      <c r="B2287" s="27" t="s">
        <v>345</v>
      </c>
      <c r="C2287" t="s">
        <v>668</v>
      </c>
    </row>
    <row r="2288" spans="1:3" x14ac:dyDescent="0.25">
      <c r="A2288" s="5" t="s">
        <v>41</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13</v>
      </c>
    </row>
    <row r="2289" spans="1:3" x14ac:dyDescent="0.25">
      <c r="A2289" s="6" t="s">
        <v>42</v>
      </c>
      <c r="B2289" s="27" t="s">
        <v>217</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43</v>
      </c>
      <c r="B2290" s="27">
        <v>37.9</v>
      </c>
    </row>
    <row r="2291" spans="1:3" x14ac:dyDescent="0.25">
      <c r="A2291" s="5"/>
      <c r="B2291" s="27"/>
      <c r="C2291" t="s">
        <v>669</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670</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44</v>
      </c>
      <c r="B2299" s="27" t="s">
        <v>346</v>
      </c>
      <c r="C2299" t="str">
        <f>CONCATENATE("  &lt;Genotype hgvs=",CHAR(34),B2285,B2286,";",B2286,CHAR(34)," name=",CHAR(34),B2273,CHAR(34),"&gt; ")</f>
        <v xml:space="preserve">  &lt;Genotype hgvs="NC_000015.10:g.[78606381C&gt;T];[78606381C&gt;T]" name="C78606381T"&gt; </v>
      </c>
    </row>
    <row r="2300" spans="1:3" x14ac:dyDescent="0.25">
      <c r="A2300" s="6" t="s">
        <v>45</v>
      </c>
      <c r="B2300" s="27" t="s">
        <v>192</v>
      </c>
      <c r="C2300" t="s">
        <v>13</v>
      </c>
    </row>
    <row r="2301" spans="1:3" x14ac:dyDescent="0.25">
      <c r="A2301" s="6" t="s">
        <v>43</v>
      </c>
      <c r="B2301" s="27">
        <v>15.9</v>
      </c>
      <c r="C2301" t="s">
        <v>668</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669</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670</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46</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47</v>
      </c>
      <c r="B2314" s="27" t="s">
        <v>148</v>
      </c>
      <c r="C2314" t="s">
        <v>13</v>
      </c>
    </row>
    <row r="2315" spans="1:3" x14ac:dyDescent="0.25">
      <c r="A2315" s="6" t="s">
        <v>43</v>
      </c>
      <c r="B2315" s="27">
        <v>46.2</v>
      </c>
      <c r="C2315" t="s">
        <v>668</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669</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670</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35</v>
      </c>
      <c r="B2328" s="1" t="s">
        <v>236</v>
      </c>
      <c r="C2328" t="str">
        <f>CONCATENATE("  &lt;Genotype hgvs=",CHAR(34),B2328,B2329,";",B2330,CHAR(34)," name=",CHAR(34),B2279,CHAR(34),"&gt; ")</f>
        <v xml:space="preserve">  &lt;Genotype hgvs="NC_000017.11:g.[30237328T&gt;C];[30237328=]" name="C645T "&gt; </v>
      </c>
    </row>
    <row r="2329" spans="1:3" x14ac:dyDescent="0.25">
      <c r="A2329" s="5" t="s">
        <v>36</v>
      </c>
      <c r="B2329" s="27" t="s">
        <v>256</v>
      </c>
    </row>
    <row r="2330" spans="1:3" x14ac:dyDescent="0.25">
      <c r="A2330" s="5" t="s">
        <v>27</v>
      </c>
      <c r="B2330" s="27" t="s">
        <v>257</v>
      </c>
      <c r="C2330" t="s">
        <v>668</v>
      </c>
    </row>
    <row r="2331" spans="1:3" x14ac:dyDescent="0.25">
      <c r="A2331" s="5" t="s">
        <v>41</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13</v>
      </c>
    </row>
    <row r="2332" spans="1:3" x14ac:dyDescent="0.25">
      <c r="A2332" s="6" t="s">
        <v>42</v>
      </c>
      <c r="B2332" s="27" t="s">
        <v>217</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43</v>
      </c>
      <c r="B2333" s="27">
        <v>39.700000000000003</v>
      </c>
    </row>
    <row r="2334" spans="1:3" x14ac:dyDescent="0.25">
      <c r="A2334" s="5"/>
      <c r="B2334" s="27"/>
      <c r="C2334" t="s">
        <v>669</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670</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44</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45</v>
      </c>
      <c r="B2343" s="27" t="s">
        <v>192</v>
      </c>
      <c r="C2343" t="s">
        <v>13</v>
      </c>
    </row>
    <row r="2344" spans="1:3" x14ac:dyDescent="0.25">
      <c r="A2344" s="6" t="s">
        <v>43</v>
      </c>
      <c r="B2344" s="27">
        <v>42.9</v>
      </c>
      <c r="C2344" t="s">
        <v>668</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669</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670</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46</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47</v>
      </c>
      <c r="B2357" s="27" t="s">
        <v>148</v>
      </c>
      <c r="C2357" t="s">
        <v>13</v>
      </c>
    </row>
    <row r="2358" spans="1:3" x14ac:dyDescent="0.25">
      <c r="A2358" s="6" t="s">
        <v>43</v>
      </c>
      <c r="B2358" s="27">
        <v>17.399999999999999</v>
      </c>
      <c r="C2358" t="s">
        <v>668</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669</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670</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48</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48</v>
      </c>
      <c r="B2371" s="27" t="s">
        <v>150</v>
      </c>
      <c r="C2371" t="s">
        <v>13</v>
      </c>
    </row>
    <row r="2372" spans="1:3" x14ac:dyDescent="0.25">
      <c r="A2372" s="6" t="s">
        <v>43</v>
      </c>
      <c r="B2372" s="27"/>
      <c r="C2372" t="s">
        <v>668</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669</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670</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46</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47</v>
      </c>
      <c r="B2385" s="27" t="s">
        <v>218</v>
      </c>
      <c r="C2385" t="s">
        <v>13</v>
      </c>
    </row>
    <row r="2386" spans="1:3" x14ac:dyDescent="0.25">
      <c r="A2386" s="6" t="s">
        <v>43</v>
      </c>
      <c r="B2386" s="27"/>
      <c r="C2386" t="s">
        <v>668</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669</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670</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336</v>
      </c>
      <c r="C2401" t="str">
        <f>CONCATENATE("&lt;GeneAnalysis gene=",CHAR(34),B2401,CHAR(34)," interval=",CHAR(34),B2402,CHAR(34),"&gt; ")</f>
        <v xml:space="preserve">&lt;GeneAnalysis gene="CHRNA3" interval="NC_000015.10:g.78593052_78621295"&gt; </v>
      </c>
    </row>
    <row r="2402" spans="1:3" x14ac:dyDescent="0.25">
      <c r="A2402" s="6" t="s">
        <v>23</v>
      </c>
      <c r="B2402" s="27" t="s">
        <v>337</v>
      </c>
    </row>
    <row r="2403" spans="1:3" x14ac:dyDescent="0.25">
      <c r="A2403" s="6" t="s">
        <v>24</v>
      </c>
      <c r="B2403" s="27" t="s">
        <v>333</v>
      </c>
      <c r="C2403" t="str">
        <f>CONCATENATE("# What are some common mutations of ",B2401,"?")</f>
        <v># What are some common mutations of CHRNA3?</v>
      </c>
    </row>
    <row r="2404" spans="1:3" x14ac:dyDescent="0.25">
      <c r="A2404" s="6" t="s">
        <v>20</v>
      </c>
      <c r="B2404" s="27" t="s">
        <v>21</v>
      </c>
      <c r="C2404" t="s">
        <v>13</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25</v>
      </c>
      <c r="B2408" s="1" t="s">
        <v>338</v>
      </c>
      <c r="C2408" t="str">
        <f>CONCATENATE("  &lt;Variant hgvs=",CHAR(34),B2408,CHAR(34)," name=",CHAR(34),B2409,CHAR(34),"&gt; ")</f>
        <v xml:space="preserve">  &lt;Variant hgvs="NC_000015.10:g.78606381C&gt;T" name="C78606381T"&gt; </v>
      </c>
    </row>
    <row r="2409" spans="1:3" x14ac:dyDescent="0.25">
      <c r="A2409" s="5" t="s">
        <v>26</v>
      </c>
      <c r="B2409" s="30" t="s">
        <v>340</v>
      </c>
    </row>
    <row r="2410" spans="1:3" x14ac:dyDescent="0.25">
      <c r="A2410" s="5" t="s">
        <v>27</v>
      </c>
      <c r="B2410" s="27" t="s">
        <v>208</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28</v>
      </c>
      <c r="B2411" s="27" t="s">
        <v>33</v>
      </c>
      <c r="C2411" t="s">
        <v>13</v>
      </c>
    </row>
    <row r="2412" spans="1:3" x14ac:dyDescent="0.25">
      <c r="A2412" s="5" t="s">
        <v>36</v>
      </c>
      <c r="B2412" s="30" t="s">
        <v>342</v>
      </c>
      <c r="C2412" t="str">
        <f>"  &lt;/Variant&gt;"</f>
        <v xml:space="preserve">  &lt;/Variant&gt;</v>
      </c>
    </row>
    <row r="2413" spans="1:3" x14ac:dyDescent="0.25">
      <c r="B2413" s="27"/>
      <c r="C2413" t="str">
        <f>CONCATENATE("&lt;# ",B2415," #&gt;")</f>
        <v>&lt;# C645T  #&gt;</v>
      </c>
    </row>
    <row r="2414" spans="1:3" x14ac:dyDescent="0.25">
      <c r="A2414" s="6" t="s">
        <v>25</v>
      </c>
      <c r="B2414" s="1" t="s">
        <v>339</v>
      </c>
      <c r="C2414" t="str">
        <f>CONCATENATE("  &lt;Variant hgvs=",CHAR(34),B2414,CHAR(34)," name=",CHAR(34),B2415,CHAR(34),"&gt; ")</f>
        <v xml:space="preserve">  &lt;Variant hgvs="NC_000015.10:g.78601997G&gt;A" name="C645T "&gt; </v>
      </c>
    </row>
    <row r="2415" spans="1:3" x14ac:dyDescent="0.25">
      <c r="A2415" s="5" t="s">
        <v>26</v>
      </c>
      <c r="B2415" s="30" t="s">
        <v>341</v>
      </c>
    </row>
    <row r="2416" spans="1:3" x14ac:dyDescent="0.25">
      <c r="A2416" s="5" t="s">
        <v>27</v>
      </c>
      <c r="B2416" s="27" t="s">
        <v>34</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28</v>
      </c>
      <c r="B2417" s="27" t="s">
        <v>62</v>
      </c>
    </row>
    <row r="2418" spans="1:3" x14ac:dyDescent="0.25">
      <c r="A2418" s="6" t="s">
        <v>36</v>
      </c>
      <c r="B2418" s="30" t="s">
        <v>352</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35</v>
      </c>
      <c r="B2421" s="40" t="s">
        <v>343</v>
      </c>
      <c r="C2421" t="str">
        <f>CONCATENATE("  &lt;Genotype hgvs=",CHAR(34),B2421,B2422,";",B2423,CHAR(34)," name=",CHAR(34),B2409,CHAR(34),"&gt; ")</f>
        <v xml:space="preserve">  &lt;Genotype hgvs="NC_000015.10:g.[78606381C&gt;T];[78606381=]" name="C78606381T"&gt; </v>
      </c>
    </row>
    <row r="2422" spans="1:3" x14ac:dyDescent="0.25">
      <c r="A2422" s="5" t="s">
        <v>36</v>
      </c>
      <c r="B2422" s="27" t="s">
        <v>344</v>
      </c>
    </row>
    <row r="2423" spans="1:3" x14ac:dyDescent="0.25">
      <c r="A2423" s="5" t="s">
        <v>27</v>
      </c>
      <c r="B2423" s="27" t="s">
        <v>345</v>
      </c>
      <c r="C2423" t="s">
        <v>668</v>
      </c>
    </row>
    <row r="2424" spans="1:3" x14ac:dyDescent="0.25">
      <c r="A2424" s="5" t="s">
        <v>41</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13</v>
      </c>
    </row>
    <row r="2425" spans="1:3" x14ac:dyDescent="0.25">
      <c r="A2425" s="6" t="s">
        <v>42</v>
      </c>
      <c r="B2425" s="27" t="s">
        <v>217</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43</v>
      </c>
      <c r="B2426" s="27">
        <v>37.9</v>
      </c>
    </row>
    <row r="2427" spans="1:3" x14ac:dyDescent="0.25">
      <c r="A2427" s="5"/>
      <c r="B2427" s="27"/>
      <c r="C2427" t="s">
        <v>669</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670</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44</v>
      </c>
      <c r="B2435" s="27" t="s">
        <v>346</v>
      </c>
      <c r="C2435" t="str">
        <f>CONCATENATE("  &lt;Genotype hgvs=",CHAR(34),B2421,B2422,";",B2422,CHAR(34)," name=",CHAR(34),B2409,CHAR(34),"&gt; ")</f>
        <v xml:space="preserve">  &lt;Genotype hgvs="NC_000015.10:g.[78606381C&gt;T];[78606381C&gt;T]" name="C78606381T"&gt; </v>
      </c>
    </row>
    <row r="2436" spans="1:3" x14ac:dyDescent="0.25">
      <c r="A2436" s="6" t="s">
        <v>45</v>
      </c>
      <c r="B2436" s="27" t="s">
        <v>192</v>
      </c>
      <c r="C2436" t="s">
        <v>13</v>
      </c>
    </row>
    <row r="2437" spans="1:3" x14ac:dyDescent="0.25">
      <c r="A2437" s="6" t="s">
        <v>43</v>
      </c>
      <c r="B2437" s="27">
        <v>15.9</v>
      </c>
      <c r="C2437" t="s">
        <v>668</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669</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670</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46</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47</v>
      </c>
      <c r="B2450" s="27" t="s">
        <v>148</v>
      </c>
      <c r="C2450" t="s">
        <v>13</v>
      </c>
    </row>
    <row r="2451" spans="1:3" x14ac:dyDescent="0.25">
      <c r="A2451" s="6" t="s">
        <v>43</v>
      </c>
      <c r="B2451" s="27">
        <v>46.2</v>
      </c>
      <c r="C2451" t="s">
        <v>668</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669</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670</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35</v>
      </c>
      <c r="B2464" s="1" t="s">
        <v>236</v>
      </c>
      <c r="C2464" t="str">
        <f>CONCATENATE("  &lt;Genotype hgvs=",CHAR(34),B2464,B2465,";",B2466,CHAR(34)," name=",CHAR(34),B2415,CHAR(34),"&gt; ")</f>
        <v xml:space="preserve">  &lt;Genotype hgvs="NC_000017.11:g.[30237328T&gt;C];[30237328=]" name="C645T "&gt; </v>
      </c>
    </row>
    <row r="2465" spans="1:3" x14ac:dyDescent="0.25">
      <c r="A2465" s="5" t="s">
        <v>36</v>
      </c>
      <c r="B2465" s="27" t="s">
        <v>256</v>
      </c>
    </row>
    <row r="2466" spans="1:3" x14ac:dyDescent="0.25">
      <c r="A2466" s="5" t="s">
        <v>27</v>
      </c>
      <c r="B2466" s="27" t="s">
        <v>257</v>
      </c>
      <c r="C2466" t="s">
        <v>668</v>
      </c>
    </row>
    <row r="2467" spans="1:3" x14ac:dyDescent="0.25">
      <c r="A2467" s="5" t="s">
        <v>41</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13</v>
      </c>
    </row>
    <row r="2468" spans="1:3" x14ac:dyDescent="0.25">
      <c r="A2468" s="6" t="s">
        <v>42</v>
      </c>
      <c r="B2468" s="27" t="s">
        <v>217</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43</v>
      </c>
      <c r="B2469" s="27">
        <v>39.700000000000003</v>
      </c>
    </row>
    <row r="2470" spans="1:3" x14ac:dyDescent="0.25">
      <c r="A2470" s="5"/>
      <c r="B2470" s="27"/>
      <c r="C2470" t="s">
        <v>669</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670</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44</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45</v>
      </c>
      <c r="B2479" s="27" t="s">
        <v>192</v>
      </c>
      <c r="C2479" t="s">
        <v>13</v>
      </c>
    </row>
    <row r="2480" spans="1:3" x14ac:dyDescent="0.25">
      <c r="A2480" s="6" t="s">
        <v>43</v>
      </c>
      <c r="B2480" s="27">
        <v>42.9</v>
      </c>
      <c r="C2480" t="s">
        <v>668</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669</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670</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46</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47</v>
      </c>
      <c r="B2493" s="27" t="s">
        <v>148</v>
      </c>
      <c r="C2493" t="s">
        <v>13</v>
      </c>
    </row>
    <row r="2494" spans="1:3" x14ac:dyDescent="0.25">
      <c r="A2494" s="6" t="s">
        <v>43</v>
      </c>
      <c r="B2494" s="27">
        <v>17.399999999999999</v>
      </c>
      <c r="C2494" t="s">
        <v>668</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669</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670</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48</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48</v>
      </c>
      <c r="B2507" s="27" t="s">
        <v>150</v>
      </c>
      <c r="C2507" t="s">
        <v>13</v>
      </c>
    </row>
    <row r="2508" spans="1:3" x14ac:dyDescent="0.25">
      <c r="A2508" s="6" t="s">
        <v>43</v>
      </c>
      <c r="B2508" s="27"/>
      <c r="C2508" t="s">
        <v>668</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669</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670</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46</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47</v>
      </c>
      <c r="B2521" s="27" t="s">
        <v>218</v>
      </c>
      <c r="C2521" t="s">
        <v>13</v>
      </c>
    </row>
    <row r="2522" spans="1:3" x14ac:dyDescent="0.25">
      <c r="A2522" s="6" t="s">
        <v>43</v>
      </c>
      <c r="B2522" s="27"/>
      <c r="C2522" t="s">
        <v>668</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669</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670</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336</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23</v>
      </c>
      <c r="B2538" s="27" t="s">
        <v>337</v>
      </c>
    </row>
    <row r="2539" spans="1:27" x14ac:dyDescent="0.25">
      <c r="A2539" s="6" t="s">
        <v>24</v>
      </c>
      <c r="B2539" s="27" t="s">
        <v>333</v>
      </c>
      <c r="C2539" t="str">
        <f>CONCATENATE("# What are some common mutations of ",B2537,"?")</f>
        <v># What are some common mutations of CHRNA3?</v>
      </c>
    </row>
    <row r="2540" spans="1:27" x14ac:dyDescent="0.25">
      <c r="A2540" s="6" t="s">
        <v>20</v>
      </c>
      <c r="B2540" s="27" t="s">
        <v>21</v>
      </c>
      <c r="C2540" t="s">
        <v>13</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25</v>
      </c>
      <c r="B2544" s="1" t="s">
        <v>338</v>
      </c>
      <c r="C2544" t="str">
        <f>CONCATENATE("  &lt;Variant hgvs=",CHAR(34),B2544,CHAR(34)," name=",CHAR(34),B2545,CHAR(34),"&gt; ")</f>
        <v xml:space="preserve">  &lt;Variant hgvs="NC_000015.10:g.78606381C&gt;T" name="C78606381T"&gt; </v>
      </c>
    </row>
    <row r="2545" spans="1:3" x14ac:dyDescent="0.25">
      <c r="A2545" s="5" t="s">
        <v>26</v>
      </c>
      <c r="B2545" s="30" t="s">
        <v>340</v>
      </c>
    </row>
    <row r="2546" spans="1:3" x14ac:dyDescent="0.25">
      <c r="A2546" s="5" t="s">
        <v>27</v>
      </c>
      <c r="B2546" s="27" t="s">
        <v>208</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28</v>
      </c>
      <c r="B2547" s="27" t="s">
        <v>33</v>
      </c>
      <c r="C2547" t="s">
        <v>13</v>
      </c>
    </row>
    <row r="2548" spans="1:3" x14ac:dyDescent="0.25">
      <c r="A2548" s="5" t="s">
        <v>36</v>
      </c>
      <c r="B2548" s="30" t="s">
        <v>342</v>
      </c>
      <c r="C2548" t="str">
        <f>"  &lt;/Variant&gt;"</f>
        <v xml:space="preserve">  &lt;/Variant&gt;</v>
      </c>
    </row>
    <row r="2549" spans="1:3" x14ac:dyDescent="0.25">
      <c r="B2549" s="27"/>
      <c r="C2549" t="str">
        <f>CONCATENATE("&lt;# ",B2551," #&gt;")</f>
        <v>&lt;# C645T  #&gt;</v>
      </c>
    </row>
    <row r="2550" spans="1:3" x14ac:dyDescent="0.25">
      <c r="A2550" s="6" t="s">
        <v>25</v>
      </c>
      <c r="B2550" s="1" t="s">
        <v>339</v>
      </c>
      <c r="C2550" t="str">
        <f>CONCATENATE("  &lt;Variant hgvs=",CHAR(34),B2550,CHAR(34)," name=",CHAR(34),B2551,CHAR(34),"&gt; ")</f>
        <v xml:space="preserve">  &lt;Variant hgvs="NC_000015.10:g.78601997G&gt;A" name="C645T "&gt; </v>
      </c>
    </row>
    <row r="2551" spans="1:3" x14ac:dyDescent="0.25">
      <c r="A2551" s="5" t="s">
        <v>26</v>
      </c>
      <c r="B2551" s="30" t="s">
        <v>341</v>
      </c>
    </row>
    <row r="2552" spans="1:3" x14ac:dyDescent="0.25">
      <c r="A2552" s="5" t="s">
        <v>27</v>
      </c>
      <c r="B2552" s="27" t="s">
        <v>34</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28</v>
      </c>
      <c r="B2553" s="27" t="s">
        <v>62</v>
      </c>
    </row>
    <row r="2554" spans="1:3" x14ac:dyDescent="0.25">
      <c r="A2554" s="6" t="s">
        <v>36</v>
      </c>
      <c r="B2554" s="30" t="s">
        <v>352</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35</v>
      </c>
      <c r="B2557" s="40" t="s">
        <v>343</v>
      </c>
      <c r="C2557" t="str">
        <f>CONCATENATE("  &lt;Genotype hgvs=",CHAR(34),B2557,B2558,";",B2559,CHAR(34)," name=",CHAR(34),B2545,CHAR(34),"&gt; ")</f>
        <v xml:space="preserve">  &lt;Genotype hgvs="NC_000015.10:g.[78606381C&gt;T];[78606381=]" name="C78606381T"&gt; </v>
      </c>
    </row>
    <row r="2558" spans="1:3" x14ac:dyDescent="0.25">
      <c r="A2558" s="5" t="s">
        <v>36</v>
      </c>
      <c r="B2558" s="27" t="s">
        <v>344</v>
      </c>
    </row>
    <row r="2559" spans="1:3" x14ac:dyDescent="0.25">
      <c r="A2559" s="5" t="s">
        <v>27</v>
      </c>
      <c r="B2559" s="27" t="s">
        <v>345</v>
      </c>
      <c r="C2559" t="s">
        <v>668</v>
      </c>
    </row>
    <row r="2560" spans="1:3" x14ac:dyDescent="0.25">
      <c r="A2560" s="5" t="s">
        <v>41</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13</v>
      </c>
    </row>
    <row r="2561" spans="1:27" x14ac:dyDescent="0.25">
      <c r="A2561" s="6" t="s">
        <v>42</v>
      </c>
      <c r="B2561" s="27" t="s">
        <v>217</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43</v>
      </c>
      <c r="B2562" s="27">
        <v>37.9</v>
      </c>
    </row>
    <row r="2563" spans="1:27" x14ac:dyDescent="0.25">
      <c r="A2563" s="5"/>
      <c r="B2563" s="27"/>
      <c r="C2563" t="s">
        <v>669</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670</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44</v>
      </c>
      <c r="B2571" s="27" t="s">
        <v>346</v>
      </c>
      <c r="C2571" t="str">
        <f>CONCATENATE("  &lt;Genotype hgvs=",CHAR(34),B2557,B2558,";",B2558,CHAR(34)," name=",CHAR(34),B2545,CHAR(34),"&gt; ")</f>
        <v xml:space="preserve">  &lt;Genotype hgvs="NC_000015.10:g.[78606381C&gt;T];[78606381C&gt;T]" name="C78606381T"&gt; </v>
      </c>
    </row>
    <row r="2572" spans="1:27" x14ac:dyDescent="0.25">
      <c r="A2572" s="6" t="s">
        <v>45</v>
      </c>
      <c r="B2572" s="27" t="s">
        <v>192</v>
      </c>
      <c r="C2572" t="s">
        <v>13</v>
      </c>
    </row>
    <row r="2573" spans="1:27" x14ac:dyDescent="0.25">
      <c r="A2573" s="6" t="s">
        <v>43</v>
      </c>
      <c r="B2573" s="27">
        <v>15.9</v>
      </c>
      <c r="C2573" t="s">
        <v>668</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669</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670</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46</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47</v>
      </c>
      <c r="B2586" s="27" t="s">
        <v>148</v>
      </c>
      <c r="C2586" t="s">
        <v>13</v>
      </c>
      <c r="X2586" s="49"/>
      <c r="Y2586" s="49"/>
      <c r="Z2586" s="49"/>
      <c r="AA2586" s="49"/>
    </row>
    <row r="2587" spans="1:27" x14ac:dyDescent="0.25">
      <c r="A2587" s="6" t="s">
        <v>43</v>
      </c>
      <c r="B2587" s="27">
        <v>46.2</v>
      </c>
      <c r="C2587" t="s">
        <v>668</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669</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670</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35</v>
      </c>
      <c r="B2600" s="1" t="s">
        <v>236</v>
      </c>
      <c r="C2600" t="str">
        <f>CONCATENATE("  &lt;Genotype hgvs=",CHAR(34),B2600,B2601,";",B2602,CHAR(34)," name=",CHAR(34),B2551,CHAR(34),"&gt; ")</f>
        <v xml:space="preserve">  &lt;Genotype hgvs="NC_000017.11:g.[30237328T&gt;C];[30237328=]" name="C645T "&gt; </v>
      </c>
    </row>
    <row r="2601" spans="1:27" x14ac:dyDescent="0.25">
      <c r="A2601" s="5" t="s">
        <v>36</v>
      </c>
      <c r="B2601" s="27" t="s">
        <v>256</v>
      </c>
    </row>
    <row r="2602" spans="1:27" x14ac:dyDescent="0.25">
      <c r="A2602" s="5" t="s">
        <v>27</v>
      </c>
      <c r="B2602" s="27" t="s">
        <v>257</v>
      </c>
      <c r="C2602" t="s">
        <v>668</v>
      </c>
    </row>
    <row r="2603" spans="1:27" x14ac:dyDescent="0.25">
      <c r="A2603" s="5" t="s">
        <v>41</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13</v>
      </c>
    </row>
    <row r="2604" spans="1:27" x14ac:dyDescent="0.25">
      <c r="A2604" s="6" t="s">
        <v>42</v>
      </c>
      <c r="B2604" s="27" t="s">
        <v>217</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43</v>
      </c>
      <c r="B2605" s="27">
        <v>39.700000000000003</v>
      </c>
    </row>
    <row r="2606" spans="1:27" x14ac:dyDescent="0.25">
      <c r="A2606" s="5"/>
      <c r="B2606" s="27"/>
      <c r="C2606" t="s">
        <v>669</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670</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44</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45</v>
      </c>
      <c r="B2615" s="27" t="s">
        <v>192</v>
      </c>
      <c r="C2615" t="s">
        <v>13</v>
      </c>
    </row>
    <row r="2616" spans="1:3" x14ac:dyDescent="0.25">
      <c r="A2616" s="6" t="s">
        <v>43</v>
      </c>
      <c r="B2616" s="27">
        <v>42.9</v>
      </c>
      <c r="C2616" t="s">
        <v>668</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669</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670</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46</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47</v>
      </c>
      <c r="B2629" s="27" t="s">
        <v>148</v>
      </c>
      <c r="C2629" t="s">
        <v>13</v>
      </c>
    </row>
    <row r="2630" spans="1:3" x14ac:dyDescent="0.25">
      <c r="A2630" s="6" t="s">
        <v>43</v>
      </c>
      <c r="B2630" s="27">
        <v>17.399999999999999</v>
      </c>
      <c r="C2630" t="s">
        <v>668</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669</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670</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48</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48</v>
      </c>
      <c r="B2643" s="27" t="s">
        <v>150</v>
      </c>
      <c r="C2643" t="s">
        <v>13</v>
      </c>
    </row>
    <row r="2644" spans="1:3" x14ac:dyDescent="0.25">
      <c r="A2644" s="6" t="s">
        <v>43</v>
      </c>
      <c r="B2644" s="27"/>
      <c r="C2644" t="s">
        <v>668</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669</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670</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46</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47</v>
      </c>
      <c r="B2657" s="27" t="s">
        <v>218</v>
      </c>
      <c r="C2657" t="s">
        <v>13</v>
      </c>
    </row>
    <row r="2658" spans="1:3" x14ac:dyDescent="0.25">
      <c r="A2658" s="6" t="s">
        <v>43</v>
      </c>
      <c r="B2658" s="27"/>
      <c r="C2658" t="s">
        <v>668</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669</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670</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81</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23</v>
      </c>
      <c r="B2" s="27" t="s">
        <v>547</v>
      </c>
    </row>
    <row r="3" spans="1:14" x14ac:dyDescent="0.25">
      <c r="A3" s="6" t="s">
        <v>24</v>
      </c>
      <c r="B3" s="27" t="s">
        <v>335</v>
      </c>
      <c r="C3" t="str">
        <f>CONCATENATE("# What are some common mutations of ",B1,"?")</f>
        <v># What are some common mutations of C5orf66?</v>
      </c>
    </row>
    <row r="4" spans="1:14" x14ac:dyDescent="0.25">
      <c r="A4" s="6" t="s">
        <v>548</v>
      </c>
      <c r="B4" s="27" t="s">
        <v>21</v>
      </c>
      <c r="C4" t="s">
        <v>13</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25</v>
      </c>
      <c r="B8" s="1" t="s">
        <v>464</v>
      </c>
      <c r="C8" t="str">
        <f>CONCATENATE("  &lt;Variant hgvs=",CHAR(34),B8,CHAR(34)," name=",CHAR(34),B9,CHAR(34),"&gt; ")</f>
        <v xml:space="preserve">  &lt;Variant hgvs="NC_000005.10:g.135086514T&gt;C" name="T135086514C"&gt; </v>
      </c>
    </row>
    <row r="9" spans="1:14" x14ac:dyDescent="0.25">
      <c r="A9" s="5" t="s">
        <v>26</v>
      </c>
      <c r="B9" s="1" t="s">
        <v>549</v>
      </c>
    </row>
    <row r="10" spans="1:14" x14ac:dyDescent="0.25">
      <c r="A10" s="5" t="s">
        <v>27</v>
      </c>
      <c r="B10" s="27" t="s">
        <v>33</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28</v>
      </c>
      <c r="B11" s="27" t="str">
        <f>"cytosine (C)"</f>
        <v>cytosine (C)</v>
      </c>
      <c r="C11" t="s">
        <v>13</v>
      </c>
    </row>
    <row r="12" spans="1:14" x14ac:dyDescent="0.25">
      <c r="A12" s="5" t="s">
        <v>36</v>
      </c>
      <c r="B12" s="30" t="s">
        <v>550</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35</v>
      </c>
      <c r="B15" s="1" t="s">
        <v>551</v>
      </c>
      <c r="C15" t="str">
        <f>CONCATENATE("  &lt;Genotype hgvs=",CHAR(34),B15,B16,";",B17,CHAR(34)," name=",CHAR(34),B9,CHAR(34),"&gt; ")</f>
        <v xml:space="preserve">  &lt;Genotype hgvs="NC_000005.10:g.[135086514T&gt;C];[135086514=]" name="T135086514C"&gt; </v>
      </c>
    </row>
    <row r="16" spans="1:14" x14ac:dyDescent="0.25">
      <c r="A16" s="5" t="s">
        <v>36</v>
      </c>
      <c r="B16" s="27" t="s">
        <v>552</v>
      </c>
    </row>
    <row r="17" spans="1:3" x14ac:dyDescent="0.25">
      <c r="A17" s="5" t="s">
        <v>27</v>
      </c>
      <c r="B17" s="27" t="s">
        <v>553</v>
      </c>
      <c r="C17" t="s">
        <v>668</v>
      </c>
    </row>
    <row r="18" spans="1:3" x14ac:dyDescent="0.25">
      <c r="A18" s="5" t="s">
        <v>41</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13</v>
      </c>
    </row>
    <row r="19" spans="1:3" x14ac:dyDescent="0.25">
      <c r="A19" s="6" t="s">
        <v>42</v>
      </c>
      <c r="B19" s="27" t="s">
        <v>217</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43</v>
      </c>
      <c r="B20" s="27">
        <v>46.2</v>
      </c>
    </row>
    <row r="21" spans="1:3" x14ac:dyDescent="0.25">
      <c r="A21" s="5"/>
      <c r="B21" s="27"/>
      <c r="C21" t="s">
        <v>669</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670</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44</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45</v>
      </c>
      <c r="B30" s="27" t="s">
        <v>217</v>
      </c>
      <c r="C30" t="s">
        <v>13</v>
      </c>
    </row>
    <row r="31" spans="1:3" x14ac:dyDescent="0.25">
      <c r="A31" s="6" t="s">
        <v>43</v>
      </c>
      <c r="B31" s="27">
        <v>24.7</v>
      </c>
      <c r="C31" t="s">
        <v>668</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669</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670</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46</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47</v>
      </c>
      <c r="B44" s="27" t="s">
        <v>218</v>
      </c>
      <c r="C44" t="s">
        <v>13</v>
      </c>
    </row>
    <row r="45" spans="1:3" x14ac:dyDescent="0.25">
      <c r="A45" s="6" t="s">
        <v>43</v>
      </c>
      <c r="B45" s="27">
        <v>29.1</v>
      </c>
      <c r="C45" t="s">
        <v>668</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669</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670</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48</v>
      </c>
      <c r="B57" s="27" t="str">
        <f>CONCATENATE("Your ",B1," gene has an unknown variant.")</f>
        <v>Your C5orf66 gene has an unknown variant.</v>
      </c>
      <c r="C57" t="str">
        <f>CONCATENATE("  &lt;Genotype hgvs=",CHAR(34),"unknown",CHAR(34),"&gt; ")</f>
        <v xml:space="preserve">  &lt;Genotype hgvs="unknown"&gt; </v>
      </c>
    </row>
    <row r="58" spans="1:3" x14ac:dyDescent="0.25">
      <c r="A58" s="6" t="s">
        <v>48</v>
      </c>
      <c r="B58" s="27" t="s">
        <v>150</v>
      </c>
      <c r="C58" t="s">
        <v>13</v>
      </c>
    </row>
    <row r="59" spans="1:3" x14ac:dyDescent="0.25">
      <c r="A59" s="6" t="s">
        <v>43</v>
      </c>
      <c r="B59" s="27"/>
      <c r="C59" t="s">
        <v>668</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669</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670</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46</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47</v>
      </c>
      <c r="B72" s="64" t="s">
        <v>148</v>
      </c>
      <c r="C72" s="62" t="s">
        <v>13</v>
      </c>
      <c r="J72"/>
      <c r="K72"/>
      <c r="L72"/>
      <c r="M72"/>
      <c r="N72"/>
    </row>
    <row r="73" spans="1:14" s="62" customFormat="1" x14ac:dyDescent="0.25">
      <c r="A73" s="63" t="s">
        <v>43</v>
      </c>
      <c r="B73" s="64"/>
      <c r="C73" s="62" t="s">
        <v>668</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669</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670</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79</v>
      </c>
      <c r="J87"/>
      <c r="K87"/>
      <c r="L87"/>
      <c r="M87"/>
      <c r="N87"/>
    </row>
    <row r="88" spans="1:14" s="33" customFormat="1" x14ac:dyDescent="0.25">
      <c r="J88"/>
      <c r="K88"/>
      <c r="L88"/>
      <c r="M88"/>
      <c r="N88"/>
    </row>
    <row r="89" spans="1:14" x14ac:dyDescent="0.25">
      <c r="A89" s="6" t="s">
        <v>4</v>
      </c>
      <c r="B89" s="27" t="s">
        <v>78</v>
      </c>
      <c r="C89" t="str">
        <f>CONCATENATE("&lt;GeneAnalysis gene=",CHAR(34),B89,CHAR(34)," interval=",CHAR(34),B90,CHAR(34),"&gt; ")</f>
        <v xml:space="preserve">&lt;GeneAnalysis gene="EPHA6" interval="NC_000003.12:g.96814581_97761532"&gt; </v>
      </c>
    </row>
    <row r="90" spans="1:14" x14ac:dyDescent="0.25">
      <c r="A90" s="6" t="s">
        <v>23</v>
      </c>
      <c r="B90" s="27" t="s">
        <v>554</v>
      </c>
    </row>
    <row r="91" spans="1:14" x14ac:dyDescent="0.25">
      <c r="A91" s="6" t="s">
        <v>24</v>
      </c>
      <c r="B91" s="27" t="s">
        <v>335</v>
      </c>
      <c r="C91" t="str">
        <f>CONCATENATE("# What are some common mutations of ",B89,"?")</f>
        <v># What are some common mutations of EPHA6?</v>
      </c>
    </row>
    <row r="92" spans="1:14" x14ac:dyDescent="0.25">
      <c r="A92" s="6" t="s">
        <v>548</v>
      </c>
      <c r="B92" s="27" t="s">
        <v>21</v>
      </c>
      <c r="C92" t="s">
        <v>13</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25</v>
      </c>
      <c r="B96" s="1" t="s">
        <v>466</v>
      </c>
      <c r="C96" t="str">
        <f>CONCATENATE("  &lt;Variant hgvs=",CHAR(34),B96,CHAR(34)," name=",CHAR(34),B97,CHAR(34),"&gt; ")</f>
        <v xml:space="preserve">  &lt;Variant hgvs="NC_000003.12:g.97300204A&gt;T" name="A97300204T"&gt; </v>
      </c>
    </row>
    <row r="97" spans="1:3" x14ac:dyDescent="0.25">
      <c r="A97" s="5" t="s">
        <v>26</v>
      </c>
      <c r="B97" s="1" t="s">
        <v>555</v>
      </c>
    </row>
    <row r="98" spans="1:3" x14ac:dyDescent="0.25">
      <c r="A98" s="5" t="s">
        <v>27</v>
      </c>
      <c r="B98" t="s">
        <v>62</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556</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35</v>
      </c>
      <c r="B103" s="1" t="s">
        <v>557</v>
      </c>
      <c r="C103" t="str">
        <f>CONCATENATE("  &lt;Genotype hgvs=",CHAR(34),B103,B104,";",B105,CHAR(34)," name=",CHAR(34),B97,CHAR(34),"&gt; ")</f>
        <v xml:space="preserve">  &lt;Genotype hgvs="NC_000003.12:g.[97300204A&gt;T];[97300204=]" name="A97300204T"&gt; </v>
      </c>
    </row>
    <row r="104" spans="1:3" x14ac:dyDescent="0.25">
      <c r="A104" s="5" t="s">
        <v>36</v>
      </c>
      <c r="B104" s="27" t="s">
        <v>558</v>
      </c>
    </row>
    <row r="105" spans="1:3" x14ac:dyDescent="0.25">
      <c r="A105" s="5" t="s">
        <v>27</v>
      </c>
      <c r="B105" s="27" t="s">
        <v>559</v>
      </c>
      <c r="C105" t="s">
        <v>668</v>
      </c>
    </row>
    <row r="106" spans="1:3" x14ac:dyDescent="0.25">
      <c r="A106" s="5" t="s">
        <v>41</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13</v>
      </c>
    </row>
    <row r="107" spans="1:3" x14ac:dyDescent="0.25">
      <c r="A107" s="6" t="s">
        <v>42</v>
      </c>
      <c r="B107" s="27" t="s">
        <v>217</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43</v>
      </c>
      <c r="B108" s="27">
        <v>5.5</v>
      </c>
    </row>
    <row r="109" spans="1:3" x14ac:dyDescent="0.25">
      <c r="A109" s="5"/>
      <c r="B109" s="27"/>
      <c r="C109" t="s">
        <v>669</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670</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44</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45</v>
      </c>
      <c r="B118" s="27" t="s">
        <v>218</v>
      </c>
      <c r="C118" t="s">
        <v>13</v>
      </c>
    </row>
    <row r="119" spans="1:3" x14ac:dyDescent="0.25">
      <c r="A119" s="6" t="s">
        <v>43</v>
      </c>
      <c r="B119" s="27">
        <v>1.5</v>
      </c>
      <c r="C119" t="s">
        <v>668</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669</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670</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46</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47</v>
      </c>
      <c r="B132" s="27" t="s">
        <v>218</v>
      </c>
      <c r="C132" t="s">
        <v>13</v>
      </c>
    </row>
    <row r="133" spans="1:3" x14ac:dyDescent="0.25">
      <c r="A133" s="6" t="s">
        <v>43</v>
      </c>
      <c r="B133" s="27">
        <v>93</v>
      </c>
      <c r="C133" t="s">
        <v>668</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669</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670</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48</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48</v>
      </c>
      <c r="B146" s="27" t="s">
        <v>150</v>
      </c>
      <c r="C146" t="s">
        <v>13</v>
      </c>
    </row>
    <row r="147" spans="1:3" x14ac:dyDescent="0.25">
      <c r="A147" s="6" t="s">
        <v>43</v>
      </c>
      <c r="B147" s="27"/>
      <c r="C147" t="s">
        <v>668</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669</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670</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46</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47</v>
      </c>
      <c r="B160" s="64" t="s">
        <v>148</v>
      </c>
      <c r="C160" s="62" t="s">
        <v>13</v>
      </c>
    </row>
    <row r="161" spans="1:3" x14ac:dyDescent="0.25">
      <c r="A161" s="63" t="s">
        <v>43</v>
      </c>
      <c r="B161" s="64"/>
      <c r="C161" s="62" t="s">
        <v>668</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669</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670</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560</v>
      </c>
      <c r="C177" t="str">
        <f>CONCATENATE("&lt;GeneAnalysis gene=",CHAR(34),B177,CHAR(34)," interval=",CHAR(34),B178,CHAR(34),"&gt; ")</f>
        <v xml:space="preserve">&lt;GeneAnalysis gene="EIF3A" interval="NC_000010.11:g.119033670_119080884"&gt; </v>
      </c>
    </row>
    <row r="178" spans="1:3" x14ac:dyDescent="0.25">
      <c r="A178" s="6" t="s">
        <v>23</v>
      </c>
      <c r="B178" s="27" t="s">
        <v>561</v>
      </c>
    </row>
    <row r="179" spans="1:3" x14ac:dyDescent="0.25">
      <c r="A179" s="6" t="s">
        <v>24</v>
      </c>
      <c r="B179" s="27" t="s">
        <v>335</v>
      </c>
      <c r="C179" t="str">
        <f>CONCATENATE("# What are some common mutations of ",B177,"?")</f>
        <v># What are some common mutations of EIF3A?</v>
      </c>
    </row>
    <row r="180" spans="1:3" x14ac:dyDescent="0.25">
      <c r="A180" s="6" t="s">
        <v>548</v>
      </c>
      <c r="B180" s="27" t="s">
        <v>21</v>
      </c>
      <c r="C180" t="s">
        <v>13</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25</v>
      </c>
      <c r="B184" s="1" t="s">
        <v>562</v>
      </c>
      <c r="C184" t="str">
        <f>CONCATENATE("  &lt;Variant hgvs=",CHAR(34),B184,CHAR(34)," name=",CHAR(34),B185,CHAR(34),"&gt; ")</f>
        <v xml:space="preserve">  &lt;Variant hgvs="NC_000010.11:g.119059941A&gt;G" name="A119059941G"&gt; </v>
      </c>
    </row>
    <row r="185" spans="1:3" x14ac:dyDescent="0.25">
      <c r="A185" s="5" t="s">
        <v>26</v>
      </c>
      <c r="B185" s="1" t="s">
        <v>563</v>
      </c>
    </row>
    <row r="186" spans="1:3" x14ac:dyDescent="0.25">
      <c r="A186" s="5" t="s">
        <v>27</v>
      </c>
      <c r="B186" t="s">
        <v>62</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28</v>
      </c>
      <c r="B187" s="27" t="s">
        <v>34</v>
      </c>
      <c r="C187" t="s">
        <v>13</v>
      </c>
    </row>
    <row r="188" spans="1:3" x14ac:dyDescent="0.25">
      <c r="A188" s="5" t="s">
        <v>36</v>
      </c>
      <c r="B188" s="30" t="s">
        <v>564</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35</v>
      </c>
      <c r="B191" s="1" t="s">
        <v>565</v>
      </c>
      <c r="C191" t="str">
        <f>CONCATENATE("  &lt;Genotype hgvs=",CHAR(34),B191,B192,";",B193,CHAR(34)," name=",CHAR(34),B185,CHAR(34),"&gt; ")</f>
        <v xml:space="preserve">  &lt;Genotype hgvs="NC_000010.11:g.[119059941A&gt;G];[119059941=]" name="A119059941G"&gt; </v>
      </c>
    </row>
    <row r="192" spans="1:3" x14ac:dyDescent="0.25">
      <c r="A192" s="5" t="s">
        <v>36</v>
      </c>
      <c r="B192" s="27" t="s">
        <v>566</v>
      </c>
    </row>
    <row r="193" spans="1:3" x14ac:dyDescent="0.25">
      <c r="A193" s="5" t="s">
        <v>27</v>
      </c>
      <c r="B193" s="27" t="s">
        <v>567</v>
      </c>
      <c r="C193" t="s">
        <v>668</v>
      </c>
    </row>
    <row r="194" spans="1:3" x14ac:dyDescent="0.25">
      <c r="A194" s="5" t="s">
        <v>41</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13</v>
      </c>
    </row>
    <row r="195" spans="1:3" x14ac:dyDescent="0.25">
      <c r="A195" s="6" t="s">
        <v>42</v>
      </c>
      <c r="B195" s="27" t="s">
        <v>217</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43</v>
      </c>
      <c r="B196" s="27">
        <v>43.6</v>
      </c>
    </row>
    <row r="197" spans="1:3" x14ac:dyDescent="0.25">
      <c r="A197" s="5"/>
      <c r="B197" s="27"/>
      <c r="C197" t="s">
        <v>669</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670</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44</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45</v>
      </c>
      <c r="B206" s="27" t="s">
        <v>192</v>
      </c>
      <c r="C206" t="s">
        <v>13</v>
      </c>
    </row>
    <row r="207" spans="1:3" x14ac:dyDescent="0.25">
      <c r="A207" s="6" t="s">
        <v>43</v>
      </c>
      <c r="B207" s="27">
        <v>21.2</v>
      </c>
      <c r="C207" t="s">
        <v>668</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669</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670</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46</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47</v>
      </c>
      <c r="B220" s="27" t="s">
        <v>218</v>
      </c>
      <c r="C220" t="s">
        <v>13</v>
      </c>
    </row>
    <row r="221" spans="1:3" x14ac:dyDescent="0.25">
      <c r="A221" s="6" t="s">
        <v>43</v>
      </c>
      <c r="B221" s="27">
        <v>35.299999999999997</v>
      </c>
      <c r="C221" t="s">
        <v>668</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669</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670</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48</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48</v>
      </c>
      <c r="B234" s="27" t="s">
        <v>150</v>
      </c>
      <c r="C234" t="s">
        <v>13</v>
      </c>
    </row>
    <row r="235" spans="1:3" x14ac:dyDescent="0.25">
      <c r="A235" s="6" t="s">
        <v>43</v>
      </c>
      <c r="B235" s="27"/>
      <c r="C235" t="s">
        <v>668</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669</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670</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46</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47</v>
      </c>
      <c r="B248" s="64" t="s">
        <v>148</v>
      </c>
      <c r="C248" s="62" t="s">
        <v>13</v>
      </c>
    </row>
    <row r="249" spans="1:3" x14ac:dyDescent="0.25">
      <c r="A249" s="63" t="s">
        <v>43</v>
      </c>
      <c r="B249" s="64"/>
      <c r="C249" s="62" t="s">
        <v>668</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669</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670</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468</v>
      </c>
      <c r="C265" t="str">
        <f>CONCATENATE("&lt;GeneAnalysis gene=",CHAR(34),B265,CHAR(34)," interval=",CHAR(34),B266,CHAR(34),"&gt; ")</f>
        <v xml:space="preserve">&lt;GeneAnalysis gene="IL1A" interval="NC_000002.12:g.112773915_112785398"&gt; </v>
      </c>
      <c r="O265" s="67"/>
    </row>
    <row r="266" spans="1:15" x14ac:dyDescent="0.25">
      <c r="A266" s="6" t="s">
        <v>23</v>
      </c>
      <c r="B266" s="27" t="s">
        <v>568</v>
      </c>
    </row>
    <row r="267" spans="1:15" x14ac:dyDescent="0.25">
      <c r="A267" s="6" t="s">
        <v>24</v>
      </c>
      <c r="B267" s="27" t="s">
        <v>335</v>
      </c>
      <c r="C267" t="str">
        <f>CONCATENATE("# What are some common mutations of ",B265,"?")</f>
        <v># What are some common mutations of IL1A?</v>
      </c>
    </row>
    <row r="268" spans="1:15" x14ac:dyDescent="0.25">
      <c r="A268" s="6" t="s">
        <v>548</v>
      </c>
      <c r="B268" s="27" t="s">
        <v>21</v>
      </c>
      <c r="C268" t="s">
        <v>13</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25</v>
      </c>
      <c r="B272" s="1" t="s">
        <v>470</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26</v>
      </c>
      <c r="B273" s="1" t="s">
        <v>569</v>
      </c>
      <c r="J273" s="33"/>
      <c r="K273" s="33"/>
      <c r="L273" s="33"/>
      <c r="M273" s="33"/>
      <c r="N273" s="33"/>
    </row>
    <row r="274" spans="1:14" x14ac:dyDescent="0.25">
      <c r="A274" s="5" t="s">
        <v>27</v>
      </c>
      <c r="B274" t="s">
        <v>34</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28</v>
      </c>
      <c r="B275" s="27" t="s">
        <v>33</v>
      </c>
      <c r="C275" t="s">
        <v>13</v>
      </c>
    </row>
    <row r="276" spans="1:14" x14ac:dyDescent="0.25">
      <c r="A276" s="5" t="s">
        <v>36</v>
      </c>
      <c r="B276" s="30" t="s">
        <v>570</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35</v>
      </c>
      <c r="B279" s="1" t="s">
        <v>124</v>
      </c>
      <c r="C279" t="str">
        <f>CONCATENATE("  &lt;Genotype hgvs=",CHAR(34),B279,B280,";",B281,CHAR(34)," name=",CHAR(34),B273,CHAR(34),"&gt; ")</f>
        <v xml:space="preserve">  &lt;Genotype hgvs="NC_000002.12:g.[112777818G&gt;T];[112777818=]" name="G112777818T"&gt; </v>
      </c>
    </row>
    <row r="280" spans="1:14" x14ac:dyDescent="0.25">
      <c r="A280" s="5" t="s">
        <v>36</v>
      </c>
      <c r="B280" s="27" t="s">
        <v>571</v>
      </c>
    </row>
    <row r="281" spans="1:14" x14ac:dyDescent="0.25">
      <c r="A281" s="5" t="s">
        <v>27</v>
      </c>
      <c r="B281" s="27" t="s">
        <v>572</v>
      </c>
      <c r="C281" t="s">
        <v>668</v>
      </c>
    </row>
    <row r="282" spans="1:14" x14ac:dyDescent="0.25">
      <c r="A282" s="5" t="s">
        <v>41</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13</v>
      </c>
    </row>
    <row r="283" spans="1:14" x14ac:dyDescent="0.25">
      <c r="A283" s="6" t="s">
        <v>42</v>
      </c>
      <c r="B283" s="27" t="s">
        <v>217</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43</v>
      </c>
      <c r="B284" s="27">
        <v>47.1</v>
      </c>
    </row>
    <row r="285" spans="1:14" x14ac:dyDescent="0.25">
      <c r="A285" s="5"/>
      <c r="B285" s="27"/>
      <c r="C285" t="s">
        <v>669</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670</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44</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45</v>
      </c>
      <c r="B294" s="27" t="s">
        <v>192</v>
      </c>
      <c r="C294" t="s">
        <v>13</v>
      </c>
    </row>
    <row r="295" spans="1:3" x14ac:dyDescent="0.25">
      <c r="A295" s="6" t="s">
        <v>43</v>
      </c>
      <c r="B295" s="27">
        <v>26.2</v>
      </c>
      <c r="C295" t="s">
        <v>668</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669</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670</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46</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47</v>
      </c>
      <c r="B308" s="27" t="s">
        <v>218</v>
      </c>
      <c r="C308" t="s">
        <v>13</v>
      </c>
    </row>
    <row r="309" spans="1:3" x14ac:dyDescent="0.25">
      <c r="A309" s="6" t="s">
        <v>43</v>
      </c>
      <c r="B309" s="27">
        <v>26.7</v>
      </c>
      <c r="C309" t="s">
        <v>668</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669</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670</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48</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48</v>
      </c>
      <c r="B322" s="27" t="s">
        <v>150</v>
      </c>
      <c r="C322" t="s">
        <v>13</v>
      </c>
    </row>
    <row r="323" spans="1:3" x14ac:dyDescent="0.25">
      <c r="A323" s="6" t="s">
        <v>43</v>
      </c>
      <c r="B323" s="27"/>
      <c r="C323" t="s">
        <v>668</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669</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670</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46</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47</v>
      </c>
      <c r="B336" s="64" t="s">
        <v>148</v>
      </c>
      <c r="C336" s="62" t="s">
        <v>13</v>
      </c>
    </row>
    <row r="337" spans="1:14" x14ac:dyDescent="0.25">
      <c r="A337" s="63" t="s">
        <v>43</v>
      </c>
      <c r="B337" s="64"/>
      <c r="C337" s="62" t="s">
        <v>668</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669</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670</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472</v>
      </c>
      <c r="C353" t="str">
        <f>CONCATENATE("&lt;GeneAnalysis gene=",CHAR(34),B353,CHAR(34)," interval=",CHAR(34),B354,CHAR(34),"&gt; ")</f>
        <v xml:space="preserve">&lt;GeneAnalysis gene="KRT18P33" interval="NC_000002.12:g.65666469_65667794"&gt; </v>
      </c>
      <c r="O353" s="59"/>
    </row>
    <row r="354" spans="1:15" x14ac:dyDescent="0.25">
      <c r="A354" s="6" t="s">
        <v>23</v>
      </c>
      <c r="B354" s="27" t="s">
        <v>573</v>
      </c>
    </row>
    <row r="355" spans="1:15" x14ac:dyDescent="0.25">
      <c r="A355" s="6" t="s">
        <v>24</v>
      </c>
      <c r="B355" s="27" t="s">
        <v>335</v>
      </c>
      <c r="C355" t="str">
        <f>CONCATENATE("# What are some common mutations of ",B353,"?")</f>
        <v># What are some common mutations of KRT18P33?</v>
      </c>
    </row>
    <row r="356" spans="1:15" x14ac:dyDescent="0.25">
      <c r="A356" s="6" t="s">
        <v>548</v>
      </c>
      <c r="B356" s="27" t="s">
        <v>574</v>
      </c>
      <c r="C356" t="s">
        <v>13</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25</v>
      </c>
      <c r="B360" s="1" t="s">
        <v>405</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26</v>
      </c>
      <c r="B361" s="1" t="s">
        <v>495</v>
      </c>
      <c r="J361" s="33"/>
      <c r="K361" s="33"/>
      <c r="L361" s="33"/>
      <c r="M361" s="33"/>
      <c r="N361" s="33"/>
    </row>
    <row r="362" spans="1:15" x14ac:dyDescent="0.25">
      <c r="A362" s="5" t="s">
        <v>27</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28</v>
      </c>
      <c r="B363" s="27" t="s">
        <v>33</v>
      </c>
      <c r="C363" t="s">
        <v>13</v>
      </c>
    </row>
    <row r="364" spans="1:15" x14ac:dyDescent="0.25">
      <c r="A364" s="5" t="s">
        <v>36</v>
      </c>
      <c r="B364" s="30" t="s">
        <v>575</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35</v>
      </c>
      <c r="B367" s="1" t="s">
        <v>124</v>
      </c>
      <c r="C367" t="str">
        <f>CONCATENATE("  &lt;Genotype hgvs=",CHAR(34),B367,B368,";",B369,CHAR(34)," name=",CHAR(34),B361,CHAR(34),"&gt; ")</f>
        <v xml:space="preserve">  &lt;Genotype hgvs="NC_000002.12:g.[231342446C&gt;T];[231342446=]" name="C231342446T"&gt; </v>
      </c>
    </row>
    <row r="368" spans="1:15" x14ac:dyDescent="0.25">
      <c r="A368" s="5" t="s">
        <v>36</v>
      </c>
      <c r="B368" s="27" t="s">
        <v>496</v>
      </c>
    </row>
    <row r="369" spans="1:3" x14ac:dyDescent="0.25">
      <c r="A369" s="5" t="s">
        <v>27</v>
      </c>
      <c r="B369" s="27" t="s">
        <v>497</v>
      </c>
      <c r="C369" t="s">
        <v>668</v>
      </c>
    </row>
    <row r="370" spans="1:3" x14ac:dyDescent="0.25">
      <c r="A370" s="5" t="s">
        <v>41</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13</v>
      </c>
    </row>
    <row r="371" spans="1:3" x14ac:dyDescent="0.25">
      <c r="A371" s="6" t="s">
        <v>42</v>
      </c>
      <c r="B371" s="27" t="s">
        <v>218</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43</v>
      </c>
      <c r="B372" s="27">
        <v>43.6</v>
      </c>
    </row>
    <row r="373" spans="1:3" x14ac:dyDescent="0.25">
      <c r="A373" s="5"/>
      <c r="B373" s="27"/>
      <c r="C373" t="s">
        <v>669</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670</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44</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45</v>
      </c>
      <c r="B382" s="27" t="s">
        <v>192</v>
      </c>
      <c r="C382" t="s">
        <v>13</v>
      </c>
    </row>
    <row r="383" spans="1:3" x14ac:dyDescent="0.25">
      <c r="A383" s="6" t="s">
        <v>43</v>
      </c>
      <c r="B383" s="27">
        <v>21.2</v>
      </c>
      <c r="C383" t="s">
        <v>668</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669</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670</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46</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47</v>
      </c>
      <c r="B396" s="27" t="s">
        <v>218</v>
      </c>
      <c r="C396" t="s">
        <v>13</v>
      </c>
    </row>
    <row r="397" spans="1:3" x14ac:dyDescent="0.25">
      <c r="A397" s="6" t="s">
        <v>43</v>
      </c>
      <c r="B397" s="27">
        <v>35.299999999999997</v>
      </c>
      <c r="C397" t="s">
        <v>668</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48</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48</v>
      </c>
      <c r="B410" s="27" t="s">
        <v>150</v>
      </c>
      <c r="C410" t="s">
        <v>13</v>
      </c>
    </row>
    <row r="411" spans="1:3" x14ac:dyDescent="0.25">
      <c r="A411" s="6" t="s">
        <v>43</v>
      </c>
      <c r="B411" s="27"/>
      <c r="C411" t="s">
        <v>668</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669</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46</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47</v>
      </c>
      <c r="B424" s="64" t="s">
        <v>148</v>
      </c>
      <c r="C424" s="62" t="s">
        <v>13</v>
      </c>
    </row>
    <row r="425" spans="1:3" x14ac:dyDescent="0.25">
      <c r="A425" s="63" t="s">
        <v>43</v>
      </c>
      <c r="B425" s="64"/>
      <c r="C425" s="62" t="s">
        <v>668</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669</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670</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474</v>
      </c>
      <c r="C441" t="str">
        <f>CONCATENATE("&lt;GeneAnalysis gene=",CHAR(34),B441,CHAR(34)," interval=",CHAR(34),B442,CHAR(34),"&gt; ")</f>
        <v xml:space="preserve">&lt;GeneAnalysis gene="MAOB" interval="NC_000023.11:g.43766610_43882475"&gt; </v>
      </c>
    </row>
    <row r="442" spans="1:14" x14ac:dyDescent="0.25">
      <c r="A442" s="6" t="s">
        <v>23</v>
      </c>
      <c r="B442" s="27" t="s">
        <v>576</v>
      </c>
      <c r="H442" s="50"/>
      <c r="I442" s="50"/>
    </row>
    <row r="443" spans="1:14" x14ac:dyDescent="0.25">
      <c r="A443" s="6" t="s">
        <v>24</v>
      </c>
      <c r="B443" s="27" t="s">
        <v>335</v>
      </c>
      <c r="C443" t="str">
        <f>CONCATENATE("# What are some common mutations of ",B441,"?")</f>
        <v># What are some common mutations of MAOB?</v>
      </c>
    </row>
    <row r="444" spans="1:14" x14ac:dyDescent="0.25">
      <c r="A444" s="6" t="s">
        <v>548</v>
      </c>
      <c r="B444" s="27" t="s">
        <v>21</v>
      </c>
      <c r="C444" t="s">
        <v>13</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25</v>
      </c>
      <c r="B448" s="1" t="s">
        <v>476</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26</v>
      </c>
      <c r="B449" s="1" t="s">
        <v>577</v>
      </c>
      <c r="J449" s="33"/>
      <c r="K449" s="33"/>
      <c r="L449" s="33"/>
      <c r="M449" s="33"/>
      <c r="N449" s="33"/>
    </row>
    <row r="450" spans="1:14" x14ac:dyDescent="0.25">
      <c r="A450" s="5" t="s">
        <v>27</v>
      </c>
      <c r="B450" t="s">
        <v>62</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28</v>
      </c>
      <c r="B451" s="27" t="s">
        <v>62</v>
      </c>
      <c r="C451" t="s">
        <v>13</v>
      </c>
    </row>
    <row r="452" spans="1:14" x14ac:dyDescent="0.25">
      <c r="A452" s="5" t="s">
        <v>36</v>
      </c>
      <c r="B452" s="30" t="s">
        <v>578</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35</v>
      </c>
      <c r="B455" s="1" t="s">
        <v>579</v>
      </c>
      <c r="C455" t="str">
        <f>CONCATENATE("  &lt;Genotype hgvs=",CHAR(34),B455,B456,";",B457,CHAR(34)," name=",CHAR(34),B449,CHAR(34),"&gt; ")</f>
        <v xml:space="preserve">  &lt;Genotype hgvs="NC_000023.11:g.[43768752T&gt;A];[43768752=]" name="T43768752A"&gt; </v>
      </c>
    </row>
    <row r="456" spans="1:14" x14ac:dyDescent="0.25">
      <c r="A456" s="5" t="s">
        <v>36</v>
      </c>
      <c r="B456" s="27" t="s">
        <v>580</v>
      </c>
    </row>
    <row r="457" spans="1:14" x14ac:dyDescent="0.25">
      <c r="A457" s="5" t="s">
        <v>27</v>
      </c>
      <c r="B457" s="27" t="s">
        <v>581</v>
      </c>
      <c r="C457" t="s">
        <v>668</v>
      </c>
    </row>
    <row r="458" spans="1:14" x14ac:dyDescent="0.25">
      <c r="A458" s="5" t="s">
        <v>41</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13</v>
      </c>
    </row>
    <row r="459" spans="1:14" x14ac:dyDescent="0.25">
      <c r="A459" s="6" t="s">
        <v>42</v>
      </c>
      <c r="B459" s="27" t="s">
        <v>218</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43</v>
      </c>
      <c r="B460" s="27">
        <v>49.4</v>
      </c>
    </row>
    <row r="461" spans="1:14" x14ac:dyDescent="0.25">
      <c r="A461" s="5"/>
      <c r="B461" s="27"/>
      <c r="C461" t="s">
        <v>669</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670</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44</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45</v>
      </c>
      <c r="B470" s="27" t="s">
        <v>192</v>
      </c>
      <c r="C470" t="s">
        <v>13</v>
      </c>
    </row>
    <row r="471" spans="1:3" x14ac:dyDescent="0.25">
      <c r="A471" s="6" t="s">
        <v>43</v>
      </c>
      <c r="B471" s="27">
        <v>16</v>
      </c>
      <c r="C471" t="s">
        <v>668</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669</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670</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46</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47</v>
      </c>
      <c r="B484" s="27" t="s">
        <v>218</v>
      </c>
      <c r="C484" t="s">
        <v>13</v>
      </c>
    </row>
    <row r="485" spans="1:3" x14ac:dyDescent="0.25">
      <c r="A485" s="6" t="s">
        <v>43</v>
      </c>
      <c r="B485" s="27">
        <v>34.6</v>
      </c>
      <c r="C485" t="s">
        <v>668</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669</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670</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48</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48</v>
      </c>
      <c r="B498" s="27" t="s">
        <v>150</v>
      </c>
      <c r="C498" t="s">
        <v>13</v>
      </c>
    </row>
    <row r="499" spans="1:3" x14ac:dyDescent="0.25">
      <c r="A499" s="6" t="s">
        <v>43</v>
      </c>
      <c r="B499" s="27"/>
      <c r="C499" t="s">
        <v>668</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669</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670</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46</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47</v>
      </c>
      <c r="B512" s="64" t="s">
        <v>148</v>
      </c>
      <c r="C512" s="62" t="s">
        <v>13</v>
      </c>
    </row>
    <row r="513" spans="1:14" x14ac:dyDescent="0.25">
      <c r="A513" s="63" t="s">
        <v>43</v>
      </c>
      <c r="B513" s="64"/>
      <c r="C513" s="62" t="s">
        <v>668</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669</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670</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434</v>
      </c>
      <c r="C529" t="str">
        <f>CONCATENATE("&lt;GeneAnalysis gene=",CHAR(34),B529,CHAR(34)," interval=",CHAR(34),B530,CHAR(34),"&gt; ")</f>
        <v xml:space="preserve">&lt;GeneAnalysis gene="PEX16" interval="NC_000011.10:g.45909669_45918123"&gt; </v>
      </c>
    </row>
    <row r="530" spans="1:14" x14ac:dyDescent="0.25">
      <c r="A530" s="6" t="s">
        <v>23</v>
      </c>
      <c r="B530" s="27" t="s">
        <v>582</v>
      </c>
      <c r="H530" s="8"/>
      <c r="I530" s="59"/>
    </row>
    <row r="531" spans="1:14" x14ac:dyDescent="0.25">
      <c r="A531" s="6" t="s">
        <v>24</v>
      </c>
      <c r="B531" s="27" t="s">
        <v>335</v>
      </c>
      <c r="C531" t="str">
        <f>CONCATENATE("# What are some common mutations of ",B529,"?")</f>
        <v># What are some common mutations of PEX16?</v>
      </c>
    </row>
    <row r="532" spans="1:14" x14ac:dyDescent="0.25">
      <c r="A532" s="6" t="s">
        <v>548</v>
      </c>
      <c r="B532" s="27" t="s">
        <v>21</v>
      </c>
      <c r="C532" t="s">
        <v>13</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25</v>
      </c>
      <c r="B536" s="1" t="s">
        <v>583</v>
      </c>
      <c r="C536" t="str">
        <f>CONCATENATE("  &lt;Variant hgvs=",CHAR(34),B536,CHAR(34)," name=",CHAR(34),B537,CHAR(34),"&gt; ")</f>
        <v xml:space="preserve">  &lt;Variant hgvs="NC_000011.10:g.45914484G&gt;A" name="C542-16T"&gt; </v>
      </c>
      <c r="J536" s="33"/>
      <c r="K536" s="33"/>
      <c r="L536" s="33"/>
      <c r="M536" s="33"/>
      <c r="N536" s="33"/>
    </row>
    <row r="537" spans="1:14" x14ac:dyDescent="0.25">
      <c r="A537" s="5" t="s">
        <v>26</v>
      </c>
      <c r="B537" s="1" t="s">
        <v>584</v>
      </c>
      <c r="J537" s="33"/>
      <c r="K537" s="33"/>
      <c r="L537" s="33"/>
      <c r="M537" s="33"/>
      <c r="N537" s="33"/>
    </row>
    <row r="538" spans="1:14" x14ac:dyDescent="0.25">
      <c r="A538" s="5" t="s">
        <v>27</v>
      </c>
      <c r="B538" t="s">
        <v>208</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28</v>
      </c>
      <c r="B539" s="27" t="s">
        <v>33</v>
      </c>
      <c r="C539" t="s">
        <v>13</v>
      </c>
    </row>
    <row r="540" spans="1:14" x14ac:dyDescent="0.25">
      <c r="A540" s="5" t="s">
        <v>36</v>
      </c>
      <c r="B540" s="30" t="s">
        <v>585</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35</v>
      </c>
      <c r="B543" s="1" t="s">
        <v>586</v>
      </c>
      <c r="C543" t="str">
        <f>CONCATENATE("  &lt;Genotype hgvs=",CHAR(34),B543,B544,";",B545,CHAR(34)," name=",CHAR(34),B537,CHAR(34),"&gt; ")</f>
        <v xml:space="preserve">  &lt;Genotype hgvs="NC_000011.10:g.[45914484G&gt;A];[45914484=]" name="C542-16T"&gt; </v>
      </c>
    </row>
    <row r="544" spans="1:14" x14ac:dyDescent="0.25">
      <c r="A544" s="5" t="s">
        <v>36</v>
      </c>
      <c r="B544" s="27" t="s">
        <v>587</v>
      </c>
    </row>
    <row r="545" spans="1:3" x14ac:dyDescent="0.25">
      <c r="A545" s="5" t="s">
        <v>27</v>
      </c>
      <c r="B545" s="27" t="s">
        <v>588</v>
      </c>
      <c r="C545" t="s">
        <v>668</v>
      </c>
    </row>
    <row r="546" spans="1:3" x14ac:dyDescent="0.25">
      <c r="A546" s="5" t="s">
        <v>41</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13</v>
      </c>
    </row>
    <row r="547" spans="1:3" x14ac:dyDescent="0.25">
      <c r="A547" s="6" t="s">
        <v>42</v>
      </c>
      <c r="B547" s="27" t="s">
        <v>217</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43</v>
      </c>
      <c r="B548" s="27">
        <v>30.8</v>
      </c>
    </row>
    <row r="549" spans="1:3" x14ac:dyDescent="0.25">
      <c r="A549" s="5"/>
      <c r="B549" s="27"/>
      <c r="C549" t="s">
        <v>669</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670</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44</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45</v>
      </c>
      <c r="B558" s="64" t="s">
        <v>192</v>
      </c>
      <c r="C558" t="s">
        <v>13</v>
      </c>
    </row>
    <row r="559" spans="1:3" x14ac:dyDescent="0.25">
      <c r="A559" s="6" t="s">
        <v>43</v>
      </c>
      <c r="B559" s="27">
        <v>11.4</v>
      </c>
      <c r="C559" t="s">
        <v>668</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669</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670</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46</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47</v>
      </c>
      <c r="B572" s="27" t="s">
        <v>148</v>
      </c>
      <c r="C572" t="s">
        <v>13</v>
      </c>
    </row>
    <row r="573" spans="1:3" x14ac:dyDescent="0.25">
      <c r="A573" s="6" t="s">
        <v>43</v>
      </c>
      <c r="B573" s="27">
        <v>57.8</v>
      </c>
      <c r="C573" t="s">
        <v>668</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669</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670</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48</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48</v>
      </c>
      <c r="B586" s="27" t="s">
        <v>150</v>
      </c>
      <c r="C586" t="s">
        <v>13</v>
      </c>
    </row>
    <row r="587" spans="1:3" x14ac:dyDescent="0.25">
      <c r="A587" s="6" t="s">
        <v>43</v>
      </c>
      <c r="B587" s="27"/>
      <c r="C587" t="s">
        <v>668</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669</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670</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46</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47</v>
      </c>
      <c r="B600" s="64" t="s">
        <v>148</v>
      </c>
      <c r="C600" s="62" t="s">
        <v>13</v>
      </c>
    </row>
    <row r="601" spans="1:3" x14ac:dyDescent="0.25">
      <c r="A601" s="63" t="s">
        <v>43</v>
      </c>
      <c r="B601" s="64"/>
      <c r="C601" s="62" t="s">
        <v>668</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669</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670</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414</v>
      </c>
      <c r="K614" s="61" t="s">
        <v>72</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85</v>
      </c>
      <c r="C617" t="str">
        <f>CONCATENATE("&lt;GeneAnalysis gene=",CHAR(34),B617,CHAR(34)," interval=",CHAR(34),B618,CHAR(34),"&gt; ")</f>
        <v xml:space="preserve">&lt;GeneAnalysis gene="PTDSS1" interval="NC_000008.11:g.96261886_96334552"&gt; </v>
      </c>
    </row>
    <row r="618" spans="1:14" x14ac:dyDescent="0.25">
      <c r="A618" s="6" t="s">
        <v>23</v>
      </c>
      <c r="B618" s="27" t="s">
        <v>589</v>
      </c>
    </row>
    <row r="619" spans="1:14" x14ac:dyDescent="0.25">
      <c r="A619" s="6" t="s">
        <v>24</v>
      </c>
      <c r="B619" s="27" t="s">
        <v>335</v>
      </c>
      <c r="C619" t="str">
        <f>CONCATENATE("# What are some common mutations of ",B617,"?")</f>
        <v># What are some common mutations of PTDSS1?</v>
      </c>
      <c r="G619" s="59"/>
      <c r="H619" s="59"/>
      <c r="I619" s="60"/>
    </row>
    <row r="620" spans="1:14" x14ac:dyDescent="0.25">
      <c r="A620" s="6" t="s">
        <v>548</v>
      </c>
      <c r="B620" s="27" t="s">
        <v>21</v>
      </c>
      <c r="C620" t="s">
        <v>13</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25</v>
      </c>
      <c r="B624" s="1" t="s">
        <v>413</v>
      </c>
      <c r="C624" t="str">
        <f>CONCATENATE("  &lt;Variant hgvs=",CHAR(34),B624,CHAR(34)," name=",CHAR(34),B625,CHAR(34),"&gt; ")</f>
        <v xml:space="preserve">  &lt;Variant hgvs="CM000670.2:g.96338727A&gt;G" name="A96338727G"&gt; </v>
      </c>
      <c r="J624" s="33"/>
      <c r="K624" s="33"/>
      <c r="L624" s="33"/>
      <c r="M624" s="33"/>
      <c r="N624" s="33"/>
    </row>
    <row r="625" spans="1:14" x14ac:dyDescent="0.25">
      <c r="A625" s="5" t="s">
        <v>26</v>
      </c>
      <c r="B625" s="1" t="s">
        <v>590</v>
      </c>
      <c r="J625" s="33"/>
      <c r="K625" s="33"/>
      <c r="L625" s="33"/>
      <c r="M625" s="33"/>
      <c r="N625" s="33"/>
    </row>
    <row r="626" spans="1:14" x14ac:dyDescent="0.25">
      <c r="A626" s="5" t="s">
        <v>27</v>
      </c>
      <c r="B626" t="s">
        <v>62</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28</v>
      </c>
      <c r="B627" s="27" t="s">
        <v>34</v>
      </c>
      <c r="C627" t="s">
        <v>13</v>
      </c>
    </row>
    <row r="628" spans="1:14" x14ac:dyDescent="0.25">
      <c r="A628" s="5" t="s">
        <v>36</v>
      </c>
      <c r="B628" s="30" t="s">
        <v>591</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35</v>
      </c>
      <c r="B631" s="1" t="s">
        <v>592</v>
      </c>
      <c r="C631" t="str">
        <f>CONCATENATE("  &lt;Genotype hgvs=",CHAR(34),B631,B632,";",B633,CHAR(34)," name=",CHAR(34),B625,CHAR(34),"&gt; ")</f>
        <v xml:space="preserve">  &lt;Genotype hgvs="CM000670.2:g.[96338727A&gt;G];[96338727=]" name="A96338727G"&gt; </v>
      </c>
    </row>
    <row r="632" spans="1:14" x14ac:dyDescent="0.25">
      <c r="A632" s="5" t="s">
        <v>36</v>
      </c>
      <c r="B632" s="27" t="s">
        <v>593</v>
      </c>
    </row>
    <row r="633" spans="1:14" x14ac:dyDescent="0.25">
      <c r="A633" s="5" t="s">
        <v>27</v>
      </c>
      <c r="B633" s="27" t="s">
        <v>594</v>
      </c>
      <c r="C633" t="s">
        <v>668</v>
      </c>
    </row>
    <row r="634" spans="1:14" x14ac:dyDescent="0.25">
      <c r="A634" s="5" t="s">
        <v>41</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13</v>
      </c>
    </row>
    <row r="635" spans="1:14" x14ac:dyDescent="0.25">
      <c r="A635" s="6" t="s">
        <v>42</v>
      </c>
      <c r="B635" s="27" t="s">
        <v>192</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43</v>
      </c>
      <c r="B636" s="27">
        <v>7</v>
      </c>
    </row>
    <row r="637" spans="1:14" x14ac:dyDescent="0.25">
      <c r="A637" s="5"/>
      <c r="B637" s="27"/>
      <c r="C637" t="s">
        <v>669</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670</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44</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45</v>
      </c>
      <c r="B646" s="27" t="s">
        <v>218</v>
      </c>
      <c r="C646" t="s">
        <v>13</v>
      </c>
    </row>
    <row r="647" spans="1:3" x14ac:dyDescent="0.25">
      <c r="A647" s="6" t="s">
        <v>43</v>
      </c>
      <c r="B647" s="27">
        <v>1.9</v>
      </c>
      <c r="C647" t="s">
        <v>668</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669</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670</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46</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47</v>
      </c>
      <c r="B660" s="27" t="s">
        <v>218</v>
      </c>
      <c r="C660" t="s">
        <v>13</v>
      </c>
    </row>
    <row r="661" spans="1:3" x14ac:dyDescent="0.25">
      <c r="A661" s="6" t="s">
        <v>43</v>
      </c>
      <c r="B661" s="27">
        <v>91.2</v>
      </c>
      <c r="C661" t="s">
        <v>668</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669</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670</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48</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48</v>
      </c>
      <c r="B674" s="27" t="s">
        <v>150</v>
      </c>
      <c r="C674" t="s">
        <v>13</v>
      </c>
    </row>
    <row r="675" spans="1:3" x14ac:dyDescent="0.25">
      <c r="A675" s="6" t="s">
        <v>43</v>
      </c>
      <c r="B675" s="27"/>
      <c r="C675" t="s">
        <v>668</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669</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670</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46</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47</v>
      </c>
      <c r="B688" s="64" t="s">
        <v>148</v>
      </c>
      <c r="C688" s="62" t="s">
        <v>13</v>
      </c>
    </row>
    <row r="689" spans="1:14" x14ac:dyDescent="0.25">
      <c r="A689" s="63" t="s">
        <v>43</v>
      </c>
      <c r="B689" s="64"/>
      <c r="C689" s="62" t="s">
        <v>668</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669</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670</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104</v>
      </c>
      <c r="C705" t="str">
        <f>CONCATENATE("&lt;GeneAnalysis gene=",CHAR(34),B705,CHAR(34)," interval=",CHAR(34),B706,CHAR(34),"&gt; ")</f>
        <v xml:space="preserve">&lt;GeneAnalysis gene="TOX3" interval="NC_000016.10:g.52436415_52547802"&gt; </v>
      </c>
    </row>
    <row r="706" spans="1:14" x14ac:dyDescent="0.25">
      <c r="A706" s="6" t="s">
        <v>23</v>
      </c>
      <c r="B706" s="27" t="s">
        <v>595</v>
      </c>
    </row>
    <row r="707" spans="1:14" x14ac:dyDescent="0.25">
      <c r="A707" s="6" t="s">
        <v>24</v>
      </c>
      <c r="B707" s="27" t="s">
        <v>335</v>
      </c>
      <c r="C707" t="str">
        <f>CONCATENATE("# What are some common mutations of ",B705,"?")</f>
        <v># What are some common mutations of TOX3?</v>
      </c>
      <c r="H707" s="59"/>
      <c r="I707" s="59"/>
      <c r="J707" s="49"/>
      <c r="K707" s="59"/>
      <c r="L707" s="61"/>
    </row>
    <row r="708" spans="1:14" x14ac:dyDescent="0.25">
      <c r="A708" s="6" t="s">
        <v>548</v>
      </c>
      <c r="B708" s="27" t="s">
        <v>21</v>
      </c>
      <c r="C708" t="s">
        <v>13</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25</v>
      </c>
      <c r="B712" s="1" t="s">
        <v>596</v>
      </c>
      <c r="C712" t="str">
        <f>CONCATENATE("  &lt;Variant hgvs=",CHAR(34),B712,CHAR(34)," name=",CHAR(34),B713,CHAR(34),"&gt; ")</f>
        <v xml:space="preserve">  &lt;Variant hgvs="NC_000016.10:g.52532950A&gt;G" name="T19853C"&gt; </v>
      </c>
      <c r="J712" s="33"/>
      <c r="K712" s="33"/>
      <c r="L712" s="33"/>
      <c r="M712" s="33"/>
      <c r="N712" s="33"/>
    </row>
    <row r="713" spans="1:14" x14ac:dyDescent="0.25">
      <c r="A713" s="5" t="s">
        <v>26</v>
      </c>
      <c r="B713" s="1" t="s">
        <v>597</v>
      </c>
      <c r="J713" s="33"/>
      <c r="K713" s="33"/>
      <c r="L713" s="33"/>
      <c r="M713" s="33"/>
      <c r="N713" s="33"/>
    </row>
    <row r="714" spans="1:14" x14ac:dyDescent="0.25">
      <c r="A714" s="5" t="s">
        <v>27</v>
      </c>
      <c r="B714" t="s">
        <v>33</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28</v>
      </c>
      <c r="B715" s="27" t="s">
        <v>208</v>
      </c>
      <c r="C715" t="s">
        <v>13</v>
      </c>
    </row>
    <row r="716" spans="1:14" x14ac:dyDescent="0.25">
      <c r="A716" s="5" t="s">
        <v>36</v>
      </c>
      <c r="B716" s="30" t="s">
        <v>598</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35</v>
      </c>
      <c r="B719" s="1" t="s">
        <v>599</v>
      </c>
      <c r="C719" t="str">
        <f>CONCATENATE("  &lt;Genotype hgvs=",CHAR(34),B719,B720,";",B721,CHAR(34)," name=",CHAR(34),B713,CHAR(34),"&gt; ")</f>
        <v xml:space="preserve">  &lt;Genotype hgvs="NC_000016.10:g.[52532950A&gt;G];[52532950=]" name="T19853C"&gt; </v>
      </c>
    </row>
    <row r="720" spans="1:14" x14ac:dyDescent="0.25">
      <c r="A720" s="5" t="s">
        <v>36</v>
      </c>
      <c r="B720" s="27" t="s">
        <v>600</v>
      </c>
    </row>
    <row r="721" spans="1:3" x14ac:dyDescent="0.25">
      <c r="A721" s="5" t="s">
        <v>27</v>
      </c>
      <c r="B721" s="27" t="s">
        <v>601</v>
      </c>
      <c r="C721" t="s">
        <v>668</v>
      </c>
    </row>
    <row r="722" spans="1:3" x14ac:dyDescent="0.25">
      <c r="A722" s="5" t="s">
        <v>41</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13</v>
      </c>
    </row>
    <row r="723" spans="1:3" x14ac:dyDescent="0.25">
      <c r="A723" s="6" t="s">
        <v>42</v>
      </c>
      <c r="B723" s="27" t="s">
        <v>217</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43</v>
      </c>
      <c r="B724" s="27">
        <v>43.6</v>
      </c>
    </row>
    <row r="725" spans="1:3" x14ac:dyDescent="0.25">
      <c r="A725" s="5"/>
      <c r="B725" s="27"/>
      <c r="C725" t="s">
        <v>669</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670</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44</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45</v>
      </c>
      <c r="B734" s="27" t="s">
        <v>192</v>
      </c>
      <c r="C734" t="s">
        <v>13</v>
      </c>
    </row>
    <row r="735" spans="1:3" x14ac:dyDescent="0.25">
      <c r="A735" s="6" t="s">
        <v>43</v>
      </c>
      <c r="B735" s="27">
        <v>21.2</v>
      </c>
      <c r="C735" t="s">
        <v>668</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669</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670</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46</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47</v>
      </c>
      <c r="B748" s="64" t="s">
        <v>148</v>
      </c>
      <c r="C748" t="s">
        <v>13</v>
      </c>
    </row>
    <row r="749" spans="1:3" x14ac:dyDescent="0.25">
      <c r="A749" s="6" t="s">
        <v>43</v>
      </c>
      <c r="B749" s="27">
        <v>35.299999999999997</v>
      </c>
      <c r="C749" t="s">
        <v>668</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669</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670</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48</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48</v>
      </c>
      <c r="B762" s="27" t="s">
        <v>150</v>
      </c>
      <c r="C762" t="s">
        <v>13</v>
      </c>
    </row>
    <row r="763" spans="1:3" x14ac:dyDescent="0.25">
      <c r="A763" s="6" t="s">
        <v>43</v>
      </c>
      <c r="B763" s="27"/>
      <c r="C763" t="s">
        <v>668</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669</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670</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46</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47</v>
      </c>
      <c r="B776" s="64" t="s">
        <v>148</v>
      </c>
      <c r="C776" s="62" t="s">
        <v>13</v>
      </c>
    </row>
    <row r="777" spans="1:3" x14ac:dyDescent="0.25">
      <c r="A777" s="63" t="s">
        <v>43</v>
      </c>
      <c r="B777" s="64"/>
      <c r="C777" s="62" t="s">
        <v>668</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669</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670</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422</v>
      </c>
      <c r="C793" t="str">
        <f>CONCATENATE("&lt;GeneAnalysis gene=",CHAR(34),B793,CHAR(34)," interval=",CHAR(34),B794,CHAR(34),"&gt; ")</f>
        <v xml:space="preserve">&lt;GeneAnalysis gene="TCF3" interval="NC_000019.10:g.1609284_1652546"&gt; </v>
      </c>
    </row>
    <row r="794" spans="1:14" x14ac:dyDescent="0.25">
      <c r="A794" s="6" t="s">
        <v>23</v>
      </c>
      <c r="B794" s="27" t="s">
        <v>602</v>
      </c>
    </row>
    <row r="795" spans="1:14" x14ac:dyDescent="0.25">
      <c r="A795" s="6" t="s">
        <v>24</v>
      </c>
      <c r="B795" s="27" t="s">
        <v>335</v>
      </c>
      <c r="C795" t="str">
        <f>CONCATENATE("# What are some common mutations of ",B793,"?")</f>
        <v># What are some common mutations of TCF3?</v>
      </c>
      <c r="H795" s="59"/>
      <c r="I795" s="59"/>
      <c r="J795" s="60"/>
      <c r="K795" s="50"/>
      <c r="L795" s="59"/>
    </row>
    <row r="796" spans="1:14" x14ac:dyDescent="0.25">
      <c r="A796" s="6" t="s">
        <v>548</v>
      </c>
      <c r="B796" s="27" t="s">
        <v>21</v>
      </c>
      <c r="C796" t="s">
        <v>13</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25</v>
      </c>
      <c r="B800" s="1" t="s">
        <v>424</v>
      </c>
      <c r="C800" t="str">
        <f>CONCATENATE("  &lt;Variant hgvs=",CHAR(34),B800,CHAR(34)," name=",CHAR(34),B801,CHAR(34),"&gt; ")</f>
        <v xml:space="preserve">  &lt;Variant hgvs="NC_000019.10:g.1650135A&gt;G" name="A1650135G"&gt; </v>
      </c>
      <c r="J800" s="33"/>
      <c r="K800" s="33"/>
      <c r="L800" s="33"/>
      <c r="M800" s="33"/>
      <c r="N800" s="33"/>
    </row>
    <row r="801" spans="1:14" x14ac:dyDescent="0.25">
      <c r="A801" s="5" t="s">
        <v>26</v>
      </c>
      <c r="B801" s="1" t="s">
        <v>603</v>
      </c>
      <c r="J801" s="33"/>
      <c r="K801" s="33"/>
      <c r="L801" s="33"/>
      <c r="M801" s="33"/>
      <c r="N801" s="33"/>
    </row>
    <row r="802" spans="1:14" x14ac:dyDescent="0.25">
      <c r="A802" s="5" t="s">
        <v>27</v>
      </c>
      <c r="B802" t="s">
        <v>62</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28</v>
      </c>
      <c r="B803" s="27" t="s">
        <v>34</v>
      </c>
      <c r="C803" t="s">
        <v>13</v>
      </c>
    </row>
    <row r="804" spans="1:14" x14ac:dyDescent="0.25">
      <c r="A804" s="5" t="s">
        <v>36</v>
      </c>
      <c r="B804" s="30" t="s">
        <v>604</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35</v>
      </c>
      <c r="B807" s="1" t="s">
        <v>605</v>
      </c>
      <c r="C807" t="str">
        <f>CONCATENATE("  &lt;Genotype hgvs=",CHAR(34),B807,B808,";",B809,CHAR(34)," name=",CHAR(34),B801,CHAR(34),"&gt; ")</f>
        <v xml:space="preserve">  &lt;Genotype hgvs="NC_000019.10:g.[1650135A&gt;G];[1650135=]" name="A1650135G"&gt; </v>
      </c>
    </row>
    <row r="808" spans="1:14" x14ac:dyDescent="0.25">
      <c r="A808" s="5" t="s">
        <v>36</v>
      </c>
      <c r="B808" s="27" t="s">
        <v>606</v>
      </c>
    </row>
    <row r="809" spans="1:14" x14ac:dyDescent="0.25">
      <c r="A809" s="5" t="s">
        <v>27</v>
      </c>
      <c r="B809" s="27" t="s">
        <v>607</v>
      </c>
      <c r="C809" t="s">
        <v>668</v>
      </c>
    </row>
    <row r="810" spans="1:14" x14ac:dyDescent="0.25">
      <c r="A810" s="5" t="s">
        <v>41</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13</v>
      </c>
    </row>
    <row r="811" spans="1:14" x14ac:dyDescent="0.25">
      <c r="A811" s="6" t="s">
        <v>42</v>
      </c>
      <c r="B811" s="27" t="s">
        <v>217</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43</v>
      </c>
      <c r="B812" s="27">
        <v>49</v>
      </c>
    </row>
    <row r="813" spans="1:14" x14ac:dyDescent="0.25">
      <c r="A813" s="5"/>
      <c r="B813" s="27"/>
      <c r="C813" t="s">
        <v>669</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670</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44</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45</v>
      </c>
      <c r="B822" s="27" t="s">
        <v>218</v>
      </c>
      <c r="C822" t="s">
        <v>13</v>
      </c>
    </row>
    <row r="823" spans="1:3" x14ac:dyDescent="0.25">
      <c r="A823" s="6" t="s">
        <v>43</v>
      </c>
      <c r="B823" s="27">
        <v>13.7</v>
      </c>
      <c r="C823" t="s">
        <v>668</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669</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670</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46</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47</v>
      </c>
      <c r="B836" s="27" t="s">
        <v>192</v>
      </c>
      <c r="C836" t="s">
        <v>13</v>
      </c>
    </row>
    <row r="837" spans="1:3" x14ac:dyDescent="0.25">
      <c r="A837" s="6" t="s">
        <v>43</v>
      </c>
      <c r="B837" s="27">
        <v>37.299999999999997</v>
      </c>
      <c r="C837" t="s">
        <v>668</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669</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670</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48</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48</v>
      </c>
      <c r="B850" s="27" t="s">
        <v>150</v>
      </c>
      <c r="C850" t="s">
        <v>13</v>
      </c>
    </row>
    <row r="851" spans="1:3" x14ac:dyDescent="0.25">
      <c r="A851" s="6" t="s">
        <v>43</v>
      </c>
      <c r="B851" s="27"/>
      <c r="C851" t="s">
        <v>668</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669</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670</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46</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47</v>
      </c>
      <c r="B864" s="64" t="s">
        <v>148</v>
      </c>
      <c r="C864" s="62" t="s">
        <v>13</v>
      </c>
    </row>
    <row r="865" spans="1:14" x14ac:dyDescent="0.25">
      <c r="A865" s="63" t="s">
        <v>43</v>
      </c>
      <c r="B865" s="64"/>
      <c r="C865" s="62" t="s">
        <v>668</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669</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670</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102</v>
      </c>
      <c r="C881" t="str">
        <f>CONCATENATE("&lt;GeneAnalysis gene=",CHAR(34),B881,CHAR(34)," interval=",CHAR(34),B882,CHAR(34),"&gt; ")</f>
        <v xml:space="preserve">&lt;GeneAnalysis gene="SLCO3A1" interval="NC_000015.10:g.91853708_92172435"&gt; </v>
      </c>
    </row>
    <row r="882" spans="1:14" x14ac:dyDescent="0.25">
      <c r="A882" s="6" t="s">
        <v>23</v>
      </c>
      <c r="B882" s="27" t="s">
        <v>608</v>
      </c>
    </row>
    <row r="883" spans="1:14" x14ac:dyDescent="0.25">
      <c r="A883" s="6" t="s">
        <v>24</v>
      </c>
      <c r="B883" s="27" t="s">
        <v>335</v>
      </c>
      <c r="C883" t="str">
        <f>CONCATENATE("# What are some common mutations of ",B881,"?")</f>
        <v># What are some common mutations of SLCO3A1?</v>
      </c>
    </row>
    <row r="884" spans="1:14" x14ac:dyDescent="0.25">
      <c r="A884" s="6" t="s">
        <v>548</v>
      </c>
      <c r="B884" s="27" t="s">
        <v>21</v>
      </c>
      <c r="C884" t="s">
        <v>13</v>
      </c>
      <c r="G884" s="69"/>
      <c r="H884" s="70"/>
      <c r="I884" s="66"/>
      <c r="J884" s="71"/>
      <c r="K884" s="72" t="s">
        <v>112</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25</v>
      </c>
      <c r="B888" s="1" t="s">
        <v>483</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26</v>
      </c>
      <c r="B889" s="1" t="s">
        <v>609</v>
      </c>
      <c r="J889" s="33"/>
      <c r="K889" s="33"/>
      <c r="L889" s="33"/>
      <c r="M889" s="33"/>
      <c r="N889" s="33"/>
    </row>
    <row r="890" spans="1:14" x14ac:dyDescent="0.25">
      <c r="A890" s="5" t="s">
        <v>27</v>
      </c>
      <c r="B890" t="s">
        <v>34</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28</v>
      </c>
      <c r="B891" s="27" t="s">
        <v>62</v>
      </c>
      <c r="C891" t="s">
        <v>13</v>
      </c>
    </row>
    <row r="892" spans="1:14" x14ac:dyDescent="0.25">
      <c r="A892" s="5" t="s">
        <v>36</v>
      </c>
      <c r="B892" s="30" t="s">
        <v>610</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35</v>
      </c>
      <c r="B895" s="1" t="s">
        <v>343</v>
      </c>
      <c r="C895" t="str">
        <f>CONCATENATE("  &lt;Genotype hgvs=",CHAR(34),B895,B896,";",B897,CHAR(34)," name=",CHAR(34),B889,CHAR(34),"&gt; ")</f>
        <v xml:space="preserve">  &lt;Genotype hgvs="NC_000015.10:g.[91945362G&gt;A];[91945362=]" name="G91945362A"&gt; </v>
      </c>
    </row>
    <row r="896" spans="1:14" x14ac:dyDescent="0.25">
      <c r="A896" s="5" t="s">
        <v>36</v>
      </c>
      <c r="B896" s="27" t="s">
        <v>611</v>
      </c>
    </row>
    <row r="897" spans="1:3" x14ac:dyDescent="0.25">
      <c r="A897" s="5" t="s">
        <v>27</v>
      </c>
      <c r="B897" s="27" t="s">
        <v>612</v>
      </c>
      <c r="C897" t="s">
        <v>668</v>
      </c>
    </row>
    <row r="898" spans="1:3" x14ac:dyDescent="0.25">
      <c r="A898" s="5" t="s">
        <v>41</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13</v>
      </c>
    </row>
    <row r="899" spans="1:3" x14ac:dyDescent="0.25">
      <c r="A899" s="6" t="s">
        <v>42</v>
      </c>
      <c r="B899" s="27" t="s">
        <v>217</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43</v>
      </c>
      <c r="B900" s="27">
        <v>4.8</v>
      </c>
    </row>
    <row r="901" spans="1:3" x14ac:dyDescent="0.25">
      <c r="A901" s="5"/>
      <c r="B901" s="27"/>
      <c r="C901" t="s">
        <v>669</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670</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44</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45</v>
      </c>
      <c r="B910" s="27" t="s">
        <v>192</v>
      </c>
      <c r="C910" t="s">
        <v>13</v>
      </c>
    </row>
    <row r="911" spans="1:3" x14ac:dyDescent="0.25">
      <c r="A911" s="6" t="s">
        <v>43</v>
      </c>
      <c r="B911" s="27">
        <v>1.2</v>
      </c>
      <c r="C911" t="s">
        <v>668</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669</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670</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46</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47</v>
      </c>
      <c r="B924" s="27" t="s">
        <v>218</v>
      </c>
      <c r="C924" t="s">
        <v>13</v>
      </c>
    </row>
    <row r="925" spans="1:3" x14ac:dyDescent="0.25">
      <c r="A925" s="6" t="s">
        <v>43</v>
      </c>
      <c r="B925" s="27">
        <v>94</v>
      </c>
      <c r="C925" t="s">
        <v>668</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669</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670</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48</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48</v>
      </c>
      <c r="B938" s="27" t="s">
        <v>150</v>
      </c>
      <c r="C938" t="s">
        <v>13</v>
      </c>
    </row>
    <row r="939" spans="1:3" x14ac:dyDescent="0.25">
      <c r="A939" s="6" t="s">
        <v>43</v>
      </c>
      <c r="B939" s="27"/>
      <c r="C939" t="s">
        <v>668</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669</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670</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46</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47</v>
      </c>
      <c r="B952" s="64" t="s">
        <v>148</v>
      </c>
      <c r="C952" s="62" t="s">
        <v>13</v>
      </c>
    </row>
    <row r="953" spans="1:3" x14ac:dyDescent="0.25">
      <c r="A953" s="63" t="s">
        <v>43</v>
      </c>
      <c r="B953" s="64"/>
      <c r="C953" s="62" t="s">
        <v>668</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669</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670</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100</v>
      </c>
      <c r="C980" t="str">
        <f>CONCATENATE("&lt;GeneAnalysis gene=",CHAR(34),B980,CHAR(34)," interval=",CHAR(34),B981,CHAR(34),"&gt; ")</f>
        <v xml:space="preserve">&lt;GeneAnalysis gene="FBLN5" interval="NC_000014.9:g.91869411_91947702"&gt; </v>
      </c>
    </row>
    <row r="981" spans="1:14" x14ac:dyDescent="0.25">
      <c r="A981" s="6" t="s">
        <v>23</v>
      </c>
      <c r="B981" s="27" t="s">
        <v>613</v>
      </c>
    </row>
    <row r="982" spans="1:14" x14ac:dyDescent="0.25">
      <c r="A982" s="6" t="s">
        <v>24</v>
      </c>
      <c r="B982" s="27" t="s">
        <v>333</v>
      </c>
      <c r="C982" t="str">
        <f>CONCATENATE("# What are some common mutations of ",B980,"?")</f>
        <v># What are some common mutations of FBLN5?</v>
      </c>
    </row>
    <row r="983" spans="1:14" x14ac:dyDescent="0.25">
      <c r="A983" s="6" t="s">
        <v>548</v>
      </c>
      <c r="B983" s="27" t="s">
        <v>21</v>
      </c>
      <c r="C983" t="s">
        <v>13</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25</v>
      </c>
      <c r="B987" s="1" t="s">
        <v>409</v>
      </c>
      <c r="C987" t="str">
        <f>CONCATENATE("  &lt;Variant hgvs=",CHAR(34),B987,CHAR(34)," name=",CHAR(34),B988,CHAR(34),"&gt; ")</f>
        <v xml:space="preserve">  &lt;Variant hgvs="CM000676.2:g.84743518A&gt;T" name="A84743518T"&gt; </v>
      </c>
    </row>
    <row r="988" spans="1:14" x14ac:dyDescent="0.25">
      <c r="A988" s="5" t="s">
        <v>26</v>
      </c>
      <c r="B988" s="30" t="s">
        <v>614</v>
      </c>
    </row>
    <row r="989" spans="1:14" x14ac:dyDescent="0.25">
      <c r="A989" s="5" t="s">
        <v>27</v>
      </c>
      <c r="B989" s="27" t="s">
        <v>62</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28</v>
      </c>
      <c r="B990" s="27" t="s">
        <v>33</v>
      </c>
      <c r="C990" t="s">
        <v>13</v>
      </c>
    </row>
    <row r="991" spans="1:14" x14ac:dyDescent="0.25">
      <c r="A991" s="5" t="s">
        <v>36</v>
      </c>
      <c r="B991" s="30" t="s">
        <v>615</v>
      </c>
      <c r="C991" t="str">
        <f>"  &lt;/Variant&gt;"</f>
        <v xml:space="preserve">  &lt;/Variant&gt;</v>
      </c>
    </row>
    <row r="992" spans="1:14" x14ac:dyDescent="0.25">
      <c r="B992" s="27"/>
      <c r="C992" t="str">
        <f>CONCATENATE("&lt;# ",B994," #&gt;")</f>
        <v>&lt;# C91917655A #&gt;</v>
      </c>
    </row>
    <row r="993" spans="1:3" x14ac:dyDescent="0.25">
      <c r="A993" s="6" t="s">
        <v>25</v>
      </c>
      <c r="B993" s="1" t="s">
        <v>411</v>
      </c>
      <c r="C993" t="str">
        <f>CONCATENATE("  &lt;Variant hgvs=",CHAR(34),B993,CHAR(34)," name=",CHAR(34),B994,CHAR(34),"&gt; ")</f>
        <v xml:space="preserve">  &lt;Variant hgvs="NC_000014.9:g.91917655C&gt;A" name="C91917655A"&gt; </v>
      </c>
    </row>
    <row r="994" spans="1:3" x14ac:dyDescent="0.25">
      <c r="A994" s="5" t="s">
        <v>26</v>
      </c>
      <c r="B994" s="30" t="s">
        <v>616</v>
      </c>
    </row>
    <row r="995" spans="1:3" x14ac:dyDescent="0.25">
      <c r="A995" s="5" t="s">
        <v>27</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28</v>
      </c>
      <c r="B996" s="27" t="s">
        <v>62</v>
      </c>
    </row>
    <row r="997" spans="1:3" x14ac:dyDescent="0.25">
      <c r="A997" s="6" t="s">
        <v>36</v>
      </c>
      <c r="B997" s="30" t="s">
        <v>617</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35</v>
      </c>
      <c r="B1000" s="40" t="s">
        <v>618</v>
      </c>
      <c r="C1000" t="str">
        <f>CONCATENATE("  &lt;Genotype hgvs=",CHAR(34),B1000,B1001,";",B1002,CHAR(34)," name=",CHAR(34),B988,CHAR(34),"&gt; ")</f>
        <v xml:space="preserve">  &lt;Genotype hgvs="CM000676.2:g.[84743518A&gt;T];[84743518=]" name="A84743518T"&gt; </v>
      </c>
    </row>
    <row r="1001" spans="1:3" x14ac:dyDescent="0.25">
      <c r="A1001" s="5" t="s">
        <v>36</v>
      </c>
      <c r="B1001" s="27" t="s">
        <v>619</v>
      </c>
    </row>
    <row r="1002" spans="1:3" x14ac:dyDescent="0.25">
      <c r="A1002" s="5" t="s">
        <v>27</v>
      </c>
      <c r="B1002" s="27" t="s">
        <v>620</v>
      </c>
      <c r="C1002" t="s">
        <v>668</v>
      </c>
    </row>
    <row r="1003" spans="1:3" x14ac:dyDescent="0.25">
      <c r="A1003" s="5" t="s">
        <v>41</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13</v>
      </c>
    </row>
    <row r="1004" spans="1:3" x14ac:dyDescent="0.25">
      <c r="A1004" s="6" t="s">
        <v>42</v>
      </c>
      <c r="B1004" s="27" t="s">
        <v>148</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43</v>
      </c>
      <c r="B1005" s="27">
        <v>3.7</v>
      </c>
    </row>
    <row r="1006" spans="1:3" x14ac:dyDescent="0.25">
      <c r="A1006" s="5"/>
      <c r="B1006" s="27"/>
      <c r="C1006" t="s">
        <v>669</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670</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44</v>
      </c>
      <c r="B1014" s="27" t="s">
        <v>346</v>
      </c>
      <c r="C1014" t="str">
        <f>CONCATENATE("  &lt;Genotype hgvs=",CHAR(34),B1000,B1001,";",B1001,CHAR(34)," name=",CHAR(34),B988,CHAR(34),"&gt; ")</f>
        <v xml:space="preserve">  &lt;Genotype hgvs="CM000676.2:g.[84743518A&gt;T];[84743518A&gt;T]" name="A84743518T"&gt; </v>
      </c>
    </row>
    <row r="1015" spans="1:3" x14ac:dyDescent="0.25">
      <c r="A1015" s="6" t="s">
        <v>45</v>
      </c>
      <c r="B1015" s="27" t="s">
        <v>148</v>
      </c>
      <c r="C1015" t="s">
        <v>13</v>
      </c>
    </row>
    <row r="1016" spans="1:3" x14ac:dyDescent="0.25">
      <c r="A1016" s="6" t="s">
        <v>43</v>
      </c>
      <c r="B1016" s="27">
        <v>1</v>
      </c>
      <c r="C1016" t="s">
        <v>668</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669</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670</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46</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47</v>
      </c>
      <c r="B1029" s="27" t="s">
        <v>192</v>
      </c>
      <c r="C1029" t="s">
        <v>13</v>
      </c>
    </row>
    <row r="1030" spans="1:3" x14ac:dyDescent="0.25">
      <c r="A1030" s="6" t="s">
        <v>43</v>
      </c>
      <c r="B1030" s="27">
        <v>95.3</v>
      </c>
      <c r="C1030" t="s">
        <v>668</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669</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670</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35</v>
      </c>
      <c r="B1043" s="1" t="s">
        <v>621</v>
      </c>
      <c r="C1043" t="str">
        <f>CONCATENATE("  &lt;Genotype hgvs=",CHAR(34),B1043,B1044,";",B1045,CHAR(34)," name=",CHAR(34),B994,CHAR(34),"&gt; ")</f>
        <v xml:space="preserve">  &lt;Genotype hgvs="NC_000014.9:g.[91917655C&gt;A];[91917655=]" name="C91917655A"&gt; </v>
      </c>
    </row>
    <row r="1044" spans="1:3" x14ac:dyDescent="0.25">
      <c r="A1044" s="5" t="s">
        <v>36</v>
      </c>
      <c r="B1044" s="27" t="s">
        <v>622</v>
      </c>
    </row>
    <row r="1045" spans="1:3" x14ac:dyDescent="0.25">
      <c r="A1045" s="5" t="s">
        <v>27</v>
      </c>
      <c r="B1045" s="27" t="s">
        <v>623</v>
      </c>
      <c r="C1045" t="s">
        <v>668</v>
      </c>
    </row>
    <row r="1046" spans="1:3" x14ac:dyDescent="0.25">
      <c r="A1046" s="5" t="s">
        <v>41</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13</v>
      </c>
    </row>
    <row r="1047" spans="1:3" x14ac:dyDescent="0.25">
      <c r="A1047" s="6" t="s">
        <v>42</v>
      </c>
      <c r="B1047" s="27" t="s">
        <v>217</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43</v>
      </c>
      <c r="B1048" s="27">
        <v>25.6</v>
      </c>
    </row>
    <row r="1049" spans="1:3" x14ac:dyDescent="0.25">
      <c r="A1049" s="5"/>
      <c r="B1049" s="27"/>
      <c r="C1049" t="s">
        <v>669</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670</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44</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45</v>
      </c>
      <c r="B1058" s="27" t="s">
        <v>218</v>
      </c>
      <c r="C1058" t="s">
        <v>13</v>
      </c>
    </row>
    <row r="1059" spans="1:3" x14ac:dyDescent="0.25">
      <c r="A1059" s="6" t="s">
        <v>43</v>
      </c>
      <c r="B1059" s="27">
        <v>8.6999999999999993</v>
      </c>
      <c r="C1059" t="s">
        <v>668</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669</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670</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46</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47</v>
      </c>
      <c r="B1072" s="27" t="s">
        <v>192</v>
      </c>
      <c r="C1072" t="s">
        <v>13</v>
      </c>
    </row>
    <row r="1073" spans="1:3" x14ac:dyDescent="0.25">
      <c r="A1073" s="6" t="s">
        <v>43</v>
      </c>
      <c r="B1073" s="27">
        <v>95.7</v>
      </c>
      <c r="C1073" t="s">
        <v>668</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669</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670</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48</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48</v>
      </c>
      <c r="B1086" s="27" t="s">
        <v>150</v>
      </c>
      <c r="C1086" t="s">
        <v>13</v>
      </c>
    </row>
    <row r="1087" spans="1:3" x14ac:dyDescent="0.25">
      <c r="A1087" s="6" t="s">
        <v>43</v>
      </c>
      <c r="B1087" s="27"/>
      <c r="C1087" t="s">
        <v>668</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669</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670</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46</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47</v>
      </c>
      <c r="B1100" s="27" t="s">
        <v>218</v>
      </c>
      <c r="C1100" t="s">
        <v>13</v>
      </c>
    </row>
    <row r="1101" spans="1:3" x14ac:dyDescent="0.25">
      <c r="A1101" s="6" t="s">
        <v>43</v>
      </c>
      <c r="B1101" s="27"/>
      <c r="C1101" t="s">
        <v>668</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669</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670</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87</v>
      </c>
      <c r="C1115" t="str">
        <f>CONCATENATE("&lt;GeneAnalysis gene=",CHAR(34),B1115,CHAR(34)," interval=",CHAR(34),B1116,CHAR(34),"&gt; ")</f>
        <v xml:space="preserve">&lt;GeneAnalysis gene="RECK" interval="NC_000009.12:g.36036905_36124455"&gt; </v>
      </c>
    </row>
    <row r="1116" spans="1:14" x14ac:dyDescent="0.25">
      <c r="A1116" s="6" t="s">
        <v>23</v>
      </c>
      <c r="B1116" s="27" t="s">
        <v>624</v>
      </c>
    </row>
    <row r="1117" spans="1:14" x14ac:dyDescent="0.25">
      <c r="A1117" s="6" t="s">
        <v>24</v>
      </c>
      <c r="B1117" s="27" t="s">
        <v>333</v>
      </c>
      <c r="C1117" t="str">
        <f>CONCATENATE("# What are some common mutations of ",B1115,"?")</f>
        <v># What are some common mutations of RECK?</v>
      </c>
      <c r="F1117" s="59"/>
      <c r="G1117" s="60"/>
      <c r="H1117" s="59"/>
      <c r="I1117" s="61"/>
    </row>
    <row r="1118" spans="1:14" x14ac:dyDescent="0.25">
      <c r="A1118" s="6" t="s">
        <v>548</v>
      </c>
      <c r="B1118" s="27" t="s">
        <v>21</v>
      </c>
      <c r="C1118" t="s">
        <v>13</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25</v>
      </c>
      <c r="B1122" s="1" t="s">
        <v>478</v>
      </c>
      <c r="C1122" t="str">
        <f>CONCATENATE("  &lt;Variant hgvs=",CHAR(34),B1122,CHAR(34)," name=",CHAR(34),B1123,CHAR(34),"&gt; ")</f>
        <v xml:space="preserve">  &lt;Variant hgvs="NC_000009.11:g.36091133G&gt;A" name="G36091133A"&gt; </v>
      </c>
    </row>
    <row r="1123" spans="1:3" x14ac:dyDescent="0.25">
      <c r="A1123" s="5" t="s">
        <v>26</v>
      </c>
      <c r="B1123" s="30" t="s">
        <v>625</v>
      </c>
    </row>
    <row r="1124" spans="1:3" x14ac:dyDescent="0.25">
      <c r="A1124" s="5" t="s">
        <v>27</v>
      </c>
      <c r="B1124" s="27" t="s">
        <v>34</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28</v>
      </c>
      <c r="B1125" s="27" t="s">
        <v>62</v>
      </c>
      <c r="C1125" t="s">
        <v>13</v>
      </c>
    </row>
    <row r="1126" spans="1:3" x14ac:dyDescent="0.25">
      <c r="A1126" s="5" t="s">
        <v>36</v>
      </c>
      <c r="B1126" s="30" t="s">
        <v>626</v>
      </c>
      <c r="C1126" t="str">
        <f>"  &lt;/Variant&gt;"</f>
        <v xml:space="preserve">  &lt;/Variant&gt;</v>
      </c>
    </row>
    <row r="1127" spans="1:3" x14ac:dyDescent="0.25">
      <c r="B1127" s="27"/>
      <c r="C1127" t="str">
        <f>CONCATENATE("&lt;# ",B1129," #&gt;")</f>
        <v>&lt;# T119856753C #&gt;</v>
      </c>
    </row>
    <row r="1128" spans="1:3" x14ac:dyDescent="0.25">
      <c r="A1128" s="6" t="s">
        <v>25</v>
      </c>
      <c r="B1128" s="1" t="s">
        <v>480</v>
      </c>
      <c r="C1128" t="str">
        <f>CONCATENATE("  &lt;Variant hgvs=",CHAR(34),B1128,CHAR(34)," name=",CHAR(34),B1129,CHAR(34),"&gt; ")</f>
        <v xml:space="preserve">  &lt;Variant hgvs="CM000671.2:g.119856753T&gt;C" name="T119856753C"&gt; </v>
      </c>
    </row>
    <row r="1129" spans="1:3" x14ac:dyDescent="0.25">
      <c r="A1129" s="5" t="s">
        <v>26</v>
      </c>
      <c r="B1129" s="30" t="s">
        <v>627</v>
      </c>
    </row>
    <row r="1130" spans="1:3" x14ac:dyDescent="0.25">
      <c r="A1130" s="5" t="s">
        <v>27</v>
      </c>
      <c r="B1130" s="27" t="s">
        <v>33</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28</v>
      </c>
      <c r="B1131" s="27" t="str">
        <f>"cytosine (C)"</f>
        <v>cytosine (C)</v>
      </c>
    </row>
    <row r="1132" spans="1:3" x14ac:dyDescent="0.25">
      <c r="A1132" s="6" t="s">
        <v>36</v>
      </c>
      <c r="B1132" s="30" t="s">
        <v>628</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35</v>
      </c>
      <c r="B1135" s="40" t="s">
        <v>629</v>
      </c>
      <c r="C1135" t="str">
        <f>CONCATENATE("  &lt;Genotype hgvs=",CHAR(34),B1135,B1136,";",B1137,CHAR(34)," name=",CHAR(34),B1123,CHAR(34),"&gt; ")</f>
        <v xml:space="preserve">  &lt;Genotype hgvs="NC_000009.11:g.[36091133G&gt;A];[36091133=]" name="G36091133A"&gt; </v>
      </c>
    </row>
    <row r="1136" spans="1:3" x14ac:dyDescent="0.25">
      <c r="A1136" s="5" t="s">
        <v>36</v>
      </c>
      <c r="B1136" s="27" t="s">
        <v>630</v>
      </c>
    </row>
    <row r="1137" spans="1:3" x14ac:dyDescent="0.25">
      <c r="A1137" s="5" t="s">
        <v>27</v>
      </c>
      <c r="B1137" s="27" t="s">
        <v>631</v>
      </c>
      <c r="C1137" t="s">
        <v>668</v>
      </c>
    </row>
    <row r="1138" spans="1:3" x14ac:dyDescent="0.25">
      <c r="A1138" s="5" t="s">
        <v>41</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13</v>
      </c>
    </row>
    <row r="1139" spans="1:3" x14ac:dyDescent="0.25">
      <c r="A1139" s="6" t="s">
        <v>42</v>
      </c>
      <c r="B1139" s="27" t="s">
        <v>192</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43</v>
      </c>
      <c r="B1140" s="27">
        <v>13.1</v>
      </c>
    </row>
    <row r="1141" spans="1:3" x14ac:dyDescent="0.25">
      <c r="A1141" s="5"/>
      <c r="B1141" s="27"/>
      <c r="C1141" t="s">
        <v>669</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670</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44</v>
      </c>
      <c r="B1149" s="27" t="s">
        <v>346</v>
      </c>
      <c r="C1149" t="str">
        <f>CONCATENATE("  &lt;Genotype hgvs=",CHAR(34),B1135,B1136,";",B1136,CHAR(34)," name=",CHAR(34),B1123,CHAR(34),"&gt; ")</f>
        <v xml:space="preserve">  &lt;Genotype hgvs="NC_000009.11:g.[36091133G&gt;A];[36091133G&gt;A]" name="G36091133A"&gt; </v>
      </c>
    </row>
    <row r="1150" spans="1:3" x14ac:dyDescent="0.25">
      <c r="A1150" s="6" t="s">
        <v>45</v>
      </c>
      <c r="B1150" s="27" t="s">
        <v>148</v>
      </c>
      <c r="C1150" t="s">
        <v>13</v>
      </c>
    </row>
    <row r="1151" spans="1:3" x14ac:dyDescent="0.25">
      <c r="A1151" s="6" t="s">
        <v>43</v>
      </c>
      <c r="B1151" s="27">
        <v>3.8</v>
      </c>
      <c r="C1151" t="s">
        <v>668</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669</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670</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46</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47</v>
      </c>
      <c r="B1164" s="27" t="s">
        <v>148</v>
      </c>
      <c r="C1164" t="s">
        <v>13</v>
      </c>
    </row>
    <row r="1165" spans="1:3" x14ac:dyDescent="0.25">
      <c r="A1165" s="6" t="s">
        <v>43</v>
      </c>
      <c r="B1165" s="27">
        <v>83.1</v>
      </c>
      <c r="C1165" t="s">
        <v>668</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669</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670</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35</v>
      </c>
      <c r="B1178" s="1" t="s">
        <v>632</v>
      </c>
      <c r="C1178" t="str">
        <f>CONCATENATE("  &lt;Genotype hgvs=",CHAR(34),B1178,B1179,";",B1180,CHAR(34)," name=",CHAR(34),B1129,CHAR(34),"&gt; ")</f>
        <v xml:space="preserve">  &lt;Genotype hgvs="CM000671.2:g.[119856753T&gt;C];[119856753=]" name="T119856753C"&gt; </v>
      </c>
    </row>
    <row r="1179" spans="1:3" x14ac:dyDescent="0.25">
      <c r="A1179" s="5" t="s">
        <v>36</v>
      </c>
      <c r="B1179" s="27" t="s">
        <v>633</v>
      </c>
    </row>
    <row r="1180" spans="1:3" x14ac:dyDescent="0.25">
      <c r="A1180" s="5" t="s">
        <v>27</v>
      </c>
      <c r="B1180" s="27" t="s">
        <v>634</v>
      </c>
      <c r="C1180" t="s">
        <v>668</v>
      </c>
    </row>
    <row r="1181" spans="1:3" x14ac:dyDescent="0.25">
      <c r="A1181" s="5" t="s">
        <v>41</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13</v>
      </c>
    </row>
    <row r="1182" spans="1:3" x14ac:dyDescent="0.25">
      <c r="A1182" s="6" t="s">
        <v>42</v>
      </c>
      <c r="B1182" s="27" t="s">
        <v>148</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43</v>
      </c>
      <c r="B1183" s="27">
        <v>8</v>
      </c>
    </row>
    <row r="1184" spans="1:3" x14ac:dyDescent="0.25">
      <c r="A1184" s="5"/>
      <c r="B1184" s="27"/>
      <c r="C1184" t="s">
        <v>669</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670</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44</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45</v>
      </c>
      <c r="B1193" s="27" t="s">
        <v>148</v>
      </c>
      <c r="C1193" t="s">
        <v>13</v>
      </c>
    </row>
    <row r="1194" spans="1:3" x14ac:dyDescent="0.25">
      <c r="A1194" s="6" t="s">
        <v>43</v>
      </c>
      <c r="B1194" s="27">
        <v>2.2000000000000002</v>
      </c>
      <c r="C1194" t="s">
        <v>668</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669</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670</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46</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47</v>
      </c>
      <c r="B1207" s="27" t="s">
        <v>192</v>
      </c>
      <c r="C1207" t="s">
        <v>13</v>
      </c>
    </row>
    <row r="1208" spans="1:3" x14ac:dyDescent="0.25">
      <c r="A1208" s="6" t="s">
        <v>43</v>
      </c>
      <c r="B1208" s="27">
        <v>89.8</v>
      </c>
      <c r="C1208" t="s">
        <v>668</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669</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670</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48</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48</v>
      </c>
      <c r="B1221" s="27" t="s">
        <v>150</v>
      </c>
      <c r="C1221" t="s">
        <v>13</v>
      </c>
    </row>
    <row r="1222" spans="1:3" x14ac:dyDescent="0.25">
      <c r="A1222" s="6" t="s">
        <v>43</v>
      </c>
      <c r="B1222" s="27"/>
      <c r="C1222" t="s">
        <v>668</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669</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670</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46</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47</v>
      </c>
      <c r="B1235" s="27" t="s">
        <v>218</v>
      </c>
      <c r="C1235" t="s">
        <v>13</v>
      </c>
    </row>
    <row r="1236" spans="1:3" x14ac:dyDescent="0.25">
      <c r="A1236" s="6" t="s">
        <v>43</v>
      </c>
      <c r="B1236" s="27"/>
      <c r="C1236" t="s">
        <v>668</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669</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670</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415</v>
      </c>
      <c r="C1250" t="str">
        <f>CONCATENATE("&lt;GeneAnalysis gene=",CHAR(34),B1250,CHAR(34)," interval=",CHAR(34),B1251,CHAR(34),"&gt; ")</f>
        <v xml:space="preserve">&lt;GeneAnalysis gene="SLC18A2" interval="NC_000010.11:g.117241073_117279430"&gt; </v>
      </c>
    </row>
    <row r="1251" spans="1:14" x14ac:dyDescent="0.25">
      <c r="A1251" s="6" t="s">
        <v>23</v>
      </c>
      <c r="B1251" s="27" t="s">
        <v>635</v>
      </c>
    </row>
    <row r="1252" spans="1:14" x14ac:dyDescent="0.25">
      <c r="A1252" s="6" t="s">
        <v>24</v>
      </c>
      <c r="B1252" s="27" t="s">
        <v>333</v>
      </c>
      <c r="C1252" t="str">
        <f>CONCATENATE("# What are some common mutations of ",B1250,"?")</f>
        <v># What are some common mutations of SLC18A2?</v>
      </c>
    </row>
    <row r="1253" spans="1:14" x14ac:dyDescent="0.25">
      <c r="A1253" s="6" t="s">
        <v>548</v>
      </c>
      <c r="B1253" s="27" t="s">
        <v>21</v>
      </c>
      <c r="C1253" t="s">
        <v>13</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25</v>
      </c>
      <c r="B1257" s="1" t="s">
        <v>417</v>
      </c>
      <c r="C1257" t="str">
        <f>CONCATENATE("  &lt;Variant hgvs=",CHAR(34),B1257,CHAR(34)," name=",CHAR(34),B1258,CHAR(34),"&gt; ")</f>
        <v xml:space="preserve">  &lt;Variant hgvs="NC_000010.11:g.117278860C&gt;T" name="C117278860T"&gt; </v>
      </c>
    </row>
    <row r="1258" spans="1:14" x14ac:dyDescent="0.25">
      <c r="A1258" s="5" t="s">
        <v>26</v>
      </c>
      <c r="B1258" s="30" t="s">
        <v>636</v>
      </c>
    </row>
    <row r="1259" spans="1:14" x14ac:dyDescent="0.25">
      <c r="A1259" s="5" t="s">
        <v>27</v>
      </c>
      <c r="B1259" s="27" t="s">
        <v>208</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28</v>
      </c>
      <c r="B1260" s="27" t="s">
        <v>33</v>
      </c>
      <c r="C1260" t="s">
        <v>13</v>
      </c>
    </row>
    <row r="1261" spans="1:14" x14ac:dyDescent="0.25">
      <c r="A1261" s="5" t="s">
        <v>36</v>
      </c>
      <c r="B1261" s="30" t="s">
        <v>637</v>
      </c>
      <c r="C1261" t="str">
        <f>"  &lt;/Variant&gt;"</f>
        <v xml:space="preserve">  &lt;/Variant&gt;</v>
      </c>
    </row>
    <row r="1262" spans="1:14" x14ac:dyDescent="0.25">
      <c r="B1262" s="27"/>
      <c r="C1262" t="str">
        <f>CONCATENATE("&lt;# ",B1264," #&gt;")</f>
        <v>&lt;# C117259615T #&gt;</v>
      </c>
    </row>
    <row r="1263" spans="1:14" x14ac:dyDescent="0.25">
      <c r="A1263" s="6" t="s">
        <v>25</v>
      </c>
      <c r="B1263" s="1" t="s">
        <v>420</v>
      </c>
      <c r="C1263" t="str">
        <f>CONCATENATE("  &lt;Variant hgvs=",CHAR(34),B1263,CHAR(34)," name=",CHAR(34),B1264,CHAR(34),"&gt; ")</f>
        <v xml:space="preserve">  &lt;Variant hgvs="NC_000010.11:g.117259615C&gt;T" name="C117259615T"&gt; </v>
      </c>
    </row>
    <row r="1264" spans="1:14" x14ac:dyDescent="0.25">
      <c r="A1264" s="5" t="s">
        <v>26</v>
      </c>
      <c r="B1264" s="30" t="s">
        <v>638</v>
      </c>
    </row>
    <row r="1265" spans="1:3" x14ac:dyDescent="0.25">
      <c r="A1265" s="5" t="s">
        <v>27</v>
      </c>
      <c r="B1265" s="27" t="s">
        <v>208</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28</v>
      </c>
      <c r="B1266" s="27" t="s">
        <v>33</v>
      </c>
    </row>
    <row r="1267" spans="1:3" x14ac:dyDescent="0.25">
      <c r="A1267" s="6" t="s">
        <v>36</v>
      </c>
      <c r="B1267" s="30" t="s">
        <v>639</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35</v>
      </c>
      <c r="B1270" s="40" t="s">
        <v>565</v>
      </c>
      <c r="C1270" t="str">
        <f>CONCATENATE("  &lt;Genotype hgvs=",CHAR(34),B1270,B1271,";",B1272,CHAR(34)," name=",CHAR(34),B1258,CHAR(34),"&gt; ")</f>
        <v xml:space="preserve">  &lt;Genotype hgvs="NC_000010.11:g.[117278860C&gt;T];[117278860=]" name="C117278860T"&gt; </v>
      </c>
    </row>
    <row r="1271" spans="1:3" x14ac:dyDescent="0.25">
      <c r="A1271" s="5" t="s">
        <v>36</v>
      </c>
      <c r="B1271" s="27" t="s">
        <v>640</v>
      </c>
    </row>
    <row r="1272" spans="1:3" x14ac:dyDescent="0.25">
      <c r="A1272" s="5" t="s">
        <v>27</v>
      </c>
      <c r="B1272" s="27" t="s">
        <v>641</v>
      </c>
      <c r="C1272" t="s">
        <v>668</v>
      </c>
    </row>
    <row r="1273" spans="1:3" x14ac:dyDescent="0.25">
      <c r="A1273" s="5" t="s">
        <v>41</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13</v>
      </c>
    </row>
    <row r="1274" spans="1:3" x14ac:dyDescent="0.25">
      <c r="A1274" s="6" t="s">
        <v>42</v>
      </c>
      <c r="B1274" s="27" t="s">
        <v>150</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43</v>
      </c>
      <c r="B1275" s="27">
        <v>42.7</v>
      </c>
    </row>
    <row r="1276" spans="1:3" x14ac:dyDescent="0.25">
      <c r="A1276" s="5"/>
      <c r="B1276" s="27"/>
      <c r="C1276" t="s">
        <v>669</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670</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44</v>
      </c>
      <c r="B1284" s="27" t="s">
        <v>346</v>
      </c>
      <c r="C1284" t="str">
        <f>CONCATENATE("  &lt;Genotype hgvs=",CHAR(34),B1270,B1271,";",B1271,CHAR(34)," name=",CHAR(34),B1258,CHAR(34),"&gt; ")</f>
        <v xml:space="preserve">  &lt;Genotype hgvs="NC_000010.11:g.[117278860C&gt;T];[117278860C&gt;T]" name="C117278860T"&gt; </v>
      </c>
    </row>
    <row r="1285" spans="1:3" x14ac:dyDescent="0.25">
      <c r="A1285" s="6" t="s">
        <v>45</v>
      </c>
      <c r="B1285" s="27" t="s">
        <v>150</v>
      </c>
      <c r="C1285" t="s">
        <v>13</v>
      </c>
    </row>
    <row r="1286" spans="1:3" x14ac:dyDescent="0.25">
      <c r="A1286" s="6" t="s">
        <v>43</v>
      </c>
      <c r="B1286" s="27">
        <v>20.2</v>
      </c>
      <c r="C1286" t="s">
        <v>668</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669</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670</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46</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47</v>
      </c>
      <c r="B1299" s="27" t="s">
        <v>148</v>
      </c>
      <c r="C1299" t="s">
        <v>13</v>
      </c>
    </row>
    <row r="1300" spans="1:3" x14ac:dyDescent="0.25">
      <c r="A1300" s="6" t="s">
        <v>43</v>
      </c>
      <c r="B1300" s="27">
        <v>37.1</v>
      </c>
      <c r="C1300" t="s">
        <v>668</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669</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670</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35</v>
      </c>
      <c r="B1313" s="1" t="s">
        <v>565</v>
      </c>
      <c r="C1313" t="str">
        <f>CONCATENATE("  &lt;Genotype hgvs=",CHAR(34),B1313,B1314,";",B1315,CHAR(34)," name=",CHAR(34),B1264,CHAR(34),"&gt; ")</f>
        <v xml:space="preserve">  &lt;Genotype hgvs="NC_000010.11:g.[117259615C&gt;T];[117259615=]" name="C117259615T"&gt; </v>
      </c>
    </row>
    <row r="1314" spans="1:3" x14ac:dyDescent="0.25">
      <c r="A1314" s="5" t="s">
        <v>36</v>
      </c>
      <c r="B1314" s="27" t="s">
        <v>642</v>
      </c>
    </row>
    <row r="1315" spans="1:3" x14ac:dyDescent="0.25">
      <c r="A1315" s="5" t="s">
        <v>27</v>
      </c>
      <c r="B1315" s="27" t="s">
        <v>643</v>
      </c>
      <c r="C1315" t="s">
        <v>668</v>
      </c>
    </row>
    <row r="1316" spans="1:3" x14ac:dyDescent="0.25">
      <c r="A1316" s="5" t="s">
        <v>41</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13</v>
      </c>
    </row>
    <row r="1317" spans="1:3" x14ac:dyDescent="0.25">
      <c r="A1317" s="6" t="s">
        <v>42</v>
      </c>
      <c r="B1317" s="27" t="s">
        <v>150</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43</v>
      </c>
      <c r="B1318" s="27">
        <v>48.6</v>
      </c>
    </row>
    <row r="1319" spans="1:3" x14ac:dyDescent="0.25">
      <c r="A1319" s="5"/>
      <c r="B1319" s="27"/>
      <c r="C1319" t="s">
        <v>669</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670</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44</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45</v>
      </c>
      <c r="B1328" s="27" t="s">
        <v>150</v>
      </c>
      <c r="C1328" t="s">
        <v>13</v>
      </c>
    </row>
    <row r="1329" spans="1:3" x14ac:dyDescent="0.25">
      <c r="A1329" s="6" t="s">
        <v>43</v>
      </c>
      <c r="B1329" s="27">
        <v>29.5</v>
      </c>
      <c r="C1329" t="s">
        <v>668</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669</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670</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46</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47</v>
      </c>
      <c r="B1342" s="27" t="s">
        <v>218</v>
      </c>
      <c r="C1342" t="s">
        <v>13</v>
      </c>
    </row>
    <row r="1343" spans="1:3" x14ac:dyDescent="0.25">
      <c r="A1343" s="6" t="s">
        <v>43</v>
      </c>
      <c r="B1343" s="27">
        <v>21.9</v>
      </c>
      <c r="C1343" t="s">
        <v>668</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669</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670</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48</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48</v>
      </c>
      <c r="B1356" s="27" t="s">
        <v>150</v>
      </c>
      <c r="C1356" t="s">
        <v>13</v>
      </c>
    </row>
    <row r="1357" spans="1:3" x14ac:dyDescent="0.25">
      <c r="A1357" s="6" t="s">
        <v>43</v>
      </c>
      <c r="B1357" s="27"/>
      <c r="C1357" t="s">
        <v>668</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669</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670</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46</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47</v>
      </c>
      <c r="B1370" s="27" t="s">
        <v>218</v>
      </c>
      <c r="C1370" t="s">
        <v>13</v>
      </c>
    </row>
    <row r="1371" spans="1:3" x14ac:dyDescent="0.25">
      <c r="A1371" s="6" t="s">
        <v>43</v>
      </c>
      <c r="B1371" s="27"/>
      <c r="C1371" t="s">
        <v>668</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669</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670</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427</v>
      </c>
      <c r="C1385" t="str">
        <f>CONCATENATE("&lt;GeneAnalysis gene=",CHAR(34),B1385,CHAR(34)," interval=",CHAR(34),B1386,CHAR(34),"&gt; ")</f>
        <v xml:space="preserve">&lt;GeneAnalysis gene="TH" interval="NC_000011.10:g.2163929_2174081"&gt; </v>
      </c>
    </row>
    <row r="1386" spans="1:14" x14ac:dyDescent="0.25">
      <c r="A1386" s="6" t="s">
        <v>23</v>
      </c>
      <c r="B1386" s="27" t="s">
        <v>644</v>
      </c>
    </row>
    <row r="1387" spans="1:14" x14ac:dyDescent="0.25">
      <c r="A1387" s="6" t="s">
        <v>24</v>
      </c>
      <c r="B1387" s="27" t="s">
        <v>333</v>
      </c>
      <c r="C1387" t="str">
        <f>CONCATENATE("# What are some common mutations of ",B1385,"?")</f>
        <v># What are some common mutations of TH?</v>
      </c>
    </row>
    <row r="1388" spans="1:14" x14ac:dyDescent="0.25">
      <c r="A1388" s="6"/>
      <c r="B1388" s="27"/>
      <c r="C1388" t="s">
        <v>13</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25</v>
      </c>
      <c r="B1392" s="1" t="s">
        <v>429</v>
      </c>
      <c r="C1392" t="str">
        <f>CONCATENATE("  &lt;Variant hgvs=",CHAR(34),B1392,CHAR(34)," name=",CHAR(34),B1393,CHAR(34),"&gt; ")</f>
        <v xml:space="preserve">  &lt;Variant hgvs="NC_000011.10:g.2165105A&gt;G" name="A216510G"&gt; </v>
      </c>
    </row>
    <row r="1393" spans="1:3" x14ac:dyDescent="0.25">
      <c r="A1393" s="5" t="s">
        <v>26</v>
      </c>
      <c r="B1393" s="30" t="s">
        <v>645</v>
      </c>
    </row>
    <row r="1394" spans="1:3" x14ac:dyDescent="0.25">
      <c r="A1394" s="5" t="s">
        <v>27</v>
      </c>
      <c r="B1394" s="27" t="s">
        <v>62</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28</v>
      </c>
      <c r="B1395" s="27" t="s">
        <v>34</v>
      </c>
      <c r="C1395" t="s">
        <v>13</v>
      </c>
    </row>
    <row r="1396" spans="1:3" x14ac:dyDescent="0.25">
      <c r="A1396" s="5" t="s">
        <v>36</v>
      </c>
      <c r="B1396" s="30" t="s">
        <v>646</v>
      </c>
      <c r="C1396" t="str">
        <f>"  &lt;/Variant&gt;"</f>
        <v xml:space="preserve">  &lt;/Variant&gt;</v>
      </c>
    </row>
    <row r="1397" spans="1:3" x14ac:dyDescent="0.25">
      <c r="B1397" s="27"/>
      <c r="C1397" t="str">
        <f>CONCATENATE("&lt;# ",B1399," #&gt;")</f>
        <v>&lt;# A2167955G #&gt;</v>
      </c>
    </row>
    <row r="1398" spans="1:3" x14ac:dyDescent="0.25">
      <c r="A1398" s="6" t="s">
        <v>25</v>
      </c>
      <c r="B1398" s="1" t="s">
        <v>432</v>
      </c>
      <c r="C1398" t="str">
        <f>CONCATENATE("  &lt;Variant hgvs=",CHAR(34),B1398,CHAR(34)," name=",CHAR(34),B1399,CHAR(34),"&gt; ")</f>
        <v xml:space="preserve">  &lt;Variant hgvs="NC_000011.10:g.2167955G&gt;A" name="A2167955G"&gt; </v>
      </c>
    </row>
    <row r="1399" spans="1:3" x14ac:dyDescent="0.25">
      <c r="A1399" s="5" t="s">
        <v>26</v>
      </c>
      <c r="B1399" s="30" t="s">
        <v>647</v>
      </c>
    </row>
    <row r="1400" spans="1:3" x14ac:dyDescent="0.25">
      <c r="A1400" s="5" t="s">
        <v>27</v>
      </c>
      <c r="B1400" s="27" t="s">
        <v>34</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28</v>
      </c>
      <c r="B1401" s="27" t="s">
        <v>62</v>
      </c>
    </row>
    <row r="1402" spans="1:3" x14ac:dyDescent="0.25">
      <c r="A1402" s="6" t="s">
        <v>36</v>
      </c>
      <c r="B1402" s="30" t="s">
        <v>648</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35</v>
      </c>
      <c r="B1405" s="40" t="s">
        <v>586</v>
      </c>
      <c r="C1405" t="str">
        <f>CONCATENATE("  &lt;Genotype hgvs=",CHAR(34),B1405,B1406,";",B1407,CHAR(34)," name=",CHAR(34),B1393,CHAR(34),"&gt; ")</f>
        <v xml:space="preserve">  &lt;Genotype hgvs="NC_000011.10:g.[2165105A&gt;G];[2165105=]" name="A216510G"&gt; </v>
      </c>
    </row>
    <row r="1406" spans="1:3" x14ac:dyDescent="0.25">
      <c r="A1406" s="5" t="s">
        <v>36</v>
      </c>
      <c r="B1406" s="27" t="s">
        <v>649</v>
      </c>
    </row>
    <row r="1407" spans="1:3" x14ac:dyDescent="0.25">
      <c r="A1407" s="5" t="s">
        <v>27</v>
      </c>
      <c r="B1407" s="27" t="s">
        <v>650</v>
      </c>
      <c r="C1407" t="s">
        <v>668</v>
      </c>
    </row>
    <row r="1408" spans="1:3" x14ac:dyDescent="0.25">
      <c r="A1408" s="5" t="s">
        <v>41</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13</v>
      </c>
    </row>
    <row r="1409" spans="1:3" x14ac:dyDescent="0.25">
      <c r="A1409" s="6" t="s">
        <v>42</v>
      </c>
      <c r="B1409" s="27" t="s">
        <v>150</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43</v>
      </c>
      <c r="B1410" s="27">
        <v>48.8</v>
      </c>
    </row>
    <row r="1411" spans="1:3" x14ac:dyDescent="0.25">
      <c r="A1411" s="5"/>
      <c r="B1411" s="27"/>
      <c r="C1411" t="s">
        <v>669</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670</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44</v>
      </c>
      <c r="B1419" s="27" t="s">
        <v>346</v>
      </c>
      <c r="C1419" t="str">
        <f>CONCATENATE("  &lt;Genotype hgvs=",CHAR(34),B1405,B1406,";",B1406,CHAR(34)," name=",CHAR(34),B1393,CHAR(34),"&gt; ")</f>
        <v xml:space="preserve">  &lt;Genotype hgvs="NC_000011.10:g.[2165105A&gt;G];[2165105A&gt;G]" name="A216510G"&gt; </v>
      </c>
    </row>
    <row r="1420" spans="1:3" x14ac:dyDescent="0.25">
      <c r="A1420" s="6" t="s">
        <v>45</v>
      </c>
      <c r="B1420" s="27" t="s">
        <v>150</v>
      </c>
      <c r="C1420" t="s">
        <v>13</v>
      </c>
    </row>
    <row r="1421" spans="1:3" x14ac:dyDescent="0.25">
      <c r="A1421" s="6" t="s">
        <v>43</v>
      </c>
      <c r="B1421" s="27">
        <v>30.2</v>
      </c>
      <c r="C1421" t="s">
        <v>668</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669</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670</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46</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47</v>
      </c>
      <c r="B1434" s="27" t="s">
        <v>148</v>
      </c>
      <c r="C1434" t="s">
        <v>13</v>
      </c>
    </row>
    <row r="1435" spans="1:3" x14ac:dyDescent="0.25">
      <c r="A1435" s="6" t="s">
        <v>43</v>
      </c>
      <c r="B1435" s="27">
        <v>21.1</v>
      </c>
      <c r="C1435" t="s">
        <v>668</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669</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670</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35</v>
      </c>
      <c r="B1448" s="1" t="s">
        <v>586</v>
      </c>
      <c r="C1448" t="str">
        <f>CONCATENATE("  &lt;Genotype hgvs=",CHAR(34),B1448,B1449,";",B1450,CHAR(34)," name=",CHAR(34),B1399,CHAR(34),"&gt; ")</f>
        <v xml:space="preserve">  &lt;Genotype hgvs="NC_000011.10:g.[2167955G&gt;A];[2167955=]" name="A2167955G"&gt; </v>
      </c>
    </row>
    <row r="1449" spans="1:3" x14ac:dyDescent="0.25">
      <c r="A1449" s="5" t="s">
        <v>36</v>
      </c>
      <c r="B1449" s="27" t="s">
        <v>651</v>
      </c>
    </row>
    <row r="1450" spans="1:3" x14ac:dyDescent="0.25">
      <c r="A1450" s="5" t="s">
        <v>27</v>
      </c>
      <c r="B1450" s="27" t="s">
        <v>652</v>
      </c>
      <c r="C1450" t="s">
        <v>668</v>
      </c>
    </row>
    <row r="1451" spans="1:3" x14ac:dyDescent="0.25">
      <c r="A1451" s="5" t="s">
        <v>41</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13</v>
      </c>
    </row>
    <row r="1452" spans="1:3" x14ac:dyDescent="0.25">
      <c r="A1452" s="6" t="s">
        <v>42</v>
      </c>
      <c r="B1452" s="27" t="s">
        <v>150</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43</v>
      </c>
      <c r="B1453" s="27">
        <v>40.4</v>
      </c>
    </row>
    <row r="1454" spans="1:3" x14ac:dyDescent="0.25">
      <c r="A1454" s="5"/>
      <c r="B1454" s="27"/>
      <c r="C1454" t="s">
        <v>669</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670</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44</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45</v>
      </c>
      <c r="B1463" s="27" t="s">
        <v>150</v>
      </c>
      <c r="C1463" t="s">
        <v>13</v>
      </c>
    </row>
    <row r="1464" spans="1:3" x14ac:dyDescent="0.25">
      <c r="A1464" s="6" t="s">
        <v>43</v>
      </c>
      <c r="B1464" s="27">
        <v>19.3</v>
      </c>
      <c r="C1464" t="s">
        <v>668</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669</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670</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46</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47</v>
      </c>
      <c r="B1477" s="27" t="s">
        <v>148</v>
      </c>
      <c r="C1477" t="s">
        <v>13</v>
      </c>
    </row>
    <row r="1478" spans="1:3" x14ac:dyDescent="0.25">
      <c r="A1478" s="6" t="s">
        <v>43</v>
      </c>
      <c r="B1478" s="27">
        <v>40.299999999999997</v>
      </c>
      <c r="C1478" t="s">
        <v>668</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669</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670</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48</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48</v>
      </c>
      <c r="B1491" s="27" t="s">
        <v>150</v>
      </c>
      <c r="C1491" t="s">
        <v>13</v>
      </c>
    </row>
    <row r="1492" spans="1:3" x14ac:dyDescent="0.25">
      <c r="A1492" s="6" t="s">
        <v>43</v>
      </c>
      <c r="B1492" s="27"/>
      <c r="C1492" t="s">
        <v>668</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669</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670</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46</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47</v>
      </c>
      <c r="B1505" s="27" t="s">
        <v>218</v>
      </c>
      <c r="C1505" t="s">
        <v>13</v>
      </c>
    </row>
    <row r="1506" spans="1:14" x14ac:dyDescent="0.25">
      <c r="A1506" s="6" t="s">
        <v>43</v>
      </c>
      <c r="B1506" s="27"/>
      <c r="C1506" t="s">
        <v>668</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669</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670</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92</v>
      </c>
      <c r="C1520" t="str">
        <f>CONCATENATE("&lt;GeneAnalysis gene=",CHAR(34),B1520,CHAR(34)," interval=",CHAR(34),B1521,CHAR(34),"&gt; ")</f>
        <v xml:space="preserve">&lt;GeneAnalysis gene="UBAC2" interval="NC_000013.11:g.99200425_99386499"&gt; </v>
      </c>
    </row>
    <row r="1521" spans="1:9" x14ac:dyDescent="0.25">
      <c r="A1521" s="6" t="s">
        <v>23</v>
      </c>
      <c r="B1521" s="27" t="s">
        <v>653</v>
      </c>
    </row>
    <row r="1522" spans="1:9" x14ac:dyDescent="0.25">
      <c r="A1522" s="6" t="s">
        <v>24</v>
      </c>
      <c r="B1522" s="27" t="s">
        <v>333</v>
      </c>
      <c r="C1522" t="str">
        <f>CONCATENATE("# What are some common mutations of ",B1520,"?")</f>
        <v># What are some common mutations of UBAC2?</v>
      </c>
    </row>
    <row r="1523" spans="1:9" x14ac:dyDescent="0.25">
      <c r="A1523" s="6"/>
      <c r="B1523" s="27"/>
      <c r="C1523" t="s">
        <v>13</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25</v>
      </c>
      <c r="B1527" s="1" t="s">
        <v>487</v>
      </c>
      <c r="C1527" t="str">
        <f>CONCATENATE("  &lt;Variant hgvs=",CHAR(34),B1527,CHAR(34)," name=",CHAR(34),B1528,CHAR(34),"&gt; ")</f>
        <v xml:space="preserve">  &lt;Variant hgvs="CM000674.2:g.91754952A&gt;G" name="A91754952AG"&gt; </v>
      </c>
    </row>
    <row r="1528" spans="1:9" x14ac:dyDescent="0.25">
      <c r="A1528" s="5" t="s">
        <v>26</v>
      </c>
      <c r="B1528" s="30" t="s">
        <v>654</v>
      </c>
    </row>
    <row r="1529" spans="1:9" x14ac:dyDescent="0.25">
      <c r="A1529" s="5" t="s">
        <v>27</v>
      </c>
      <c r="B1529" s="27" t="s">
        <v>62</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28</v>
      </c>
      <c r="B1530" s="27" t="s">
        <v>34</v>
      </c>
      <c r="C1530" t="s">
        <v>13</v>
      </c>
    </row>
    <row r="1531" spans="1:9" x14ac:dyDescent="0.25">
      <c r="A1531" s="5" t="s">
        <v>36</v>
      </c>
      <c r="B1531" s="30" t="s">
        <v>655</v>
      </c>
      <c r="C1531" t="str">
        <f>"  &lt;/Variant&gt;"</f>
        <v xml:space="preserve">  &lt;/Variant&gt;</v>
      </c>
    </row>
    <row r="1532" spans="1:9" x14ac:dyDescent="0.25">
      <c r="B1532" s="27"/>
      <c r="C1532" t="str">
        <f>CONCATENATE("&lt;# ",B1534," #&gt;")</f>
        <v>&lt;# A99394905T #&gt;</v>
      </c>
    </row>
    <row r="1533" spans="1:9" x14ac:dyDescent="0.25">
      <c r="A1533" s="6" t="s">
        <v>25</v>
      </c>
      <c r="B1533" s="1" t="s">
        <v>489</v>
      </c>
      <c r="C1533" t="str">
        <f>CONCATENATE("  &lt;Variant hgvs=",CHAR(34),B1533,CHAR(34)," name=",CHAR(34),B1534,CHAR(34),"&gt; ")</f>
        <v xml:space="preserve">  &lt;Variant hgvs="CM000675.2:g.99394905A&gt;T" name="A99394905T"&gt; </v>
      </c>
    </row>
    <row r="1534" spans="1:9" x14ac:dyDescent="0.25">
      <c r="A1534" s="5" t="s">
        <v>26</v>
      </c>
      <c r="B1534" s="30" t="s">
        <v>656</v>
      </c>
    </row>
    <row r="1535" spans="1:9" x14ac:dyDescent="0.25">
      <c r="A1535" s="5" t="s">
        <v>27</v>
      </c>
      <c r="B1535" s="27" t="s">
        <v>62</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28</v>
      </c>
      <c r="B1536" s="27" t="s">
        <v>33</v>
      </c>
    </row>
    <row r="1537" spans="1:3" x14ac:dyDescent="0.25">
      <c r="A1537" s="6" t="s">
        <v>36</v>
      </c>
      <c r="B1537" s="30" t="s">
        <v>657</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35</v>
      </c>
      <c r="B1540" s="1" t="s">
        <v>658</v>
      </c>
      <c r="C1540" t="str">
        <f>CONCATENATE("  &lt;Genotype hgvs=",CHAR(34),B1540,B1541,";",B1542,CHAR(34)," name=",CHAR(34),B1528,CHAR(34),"&gt; ")</f>
        <v xml:space="preserve">  &lt;Genotype hgvs="CM000674.2:g.[91754952A&gt;G];[91754952=]" name="A91754952AG"&gt; </v>
      </c>
    </row>
    <row r="1541" spans="1:3" x14ac:dyDescent="0.25">
      <c r="A1541" s="5" t="s">
        <v>36</v>
      </c>
      <c r="B1541" s="27" t="s">
        <v>659</v>
      </c>
    </row>
    <row r="1542" spans="1:3" x14ac:dyDescent="0.25">
      <c r="A1542" s="5" t="s">
        <v>27</v>
      </c>
      <c r="B1542" s="27" t="s">
        <v>660</v>
      </c>
      <c r="C1542" t="s">
        <v>668</v>
      </c>
    </row>
    <row r="1543" spans="1:3" x14ac:dyDescent="0.25">
      <c r="A1543" s="5" t="s">
        <v>41</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13</v>
      </c>
    </row>
    <row r="1544" spans="1:3" x14ac:dyDescent="0.25">
      <c r="A1544" s="6" t="s">
        <v>42</v>
      </c>
      <c r="B1544" s="27" t="s">
        <v>148</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43</v>
      </c>
      <c r="B1545" s="27">
        <v>21.8</v>
      </c>
    </row>
    <row r="1546" spans="1:3" x14ac:dyDescent="0.25">
      <c r="A1546" s="5"/>
      <c r="B1546" s="27"/>
      <c r="C1546" t="s">
        <v>669</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670</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44</v>
      </c>
      <c r="B1554" s="27" t="s">
        <v>346</v>
      </c>
      <c r="C1554" t="str">
        <f>CONCATENATE("  &lt;Genotype hgvs=",CHAR(34),B1540,B1541,";",B1541,CHAR(34)," name=",CHAR(34),B1528,CHAR(34),"&gt; ")</f>
        <v xml:space="preserve">  &lt;Genotype hgvs="CM000674.2:g.[91754952A&gt;G];[91754952A&gt;G]" name="A91754952AG"&gt; </v>
      </c>
    </row>
    <row r="1555" spans="1:3" x14ac:dyDescent="0.25">
      <c r="A1555" s="6" t="s">
        <v>45</v>
      </c>
      <c r="B1555" s="27" t="s">
        <v>192</v>
      </c>
      <c r="C1555" t="s">
        <v>13</v>
      </c>
    </row>
    <row r="1556" spans="1:3" x14ac:dyDescent="0.25">
      <c r="A1556" s="6" t="s">
        <v>43</v>
      </c>
      <c r="B1556" s="27">
        <v>71.2</v>
      </c>
      <c r="C1556" t="s">
        <v>668</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669</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46</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47</v>
      </c>
      <c r="B1569" s="27" t="s">
        <v>148</v>
      </c>
      <c r="C1569" t="s">
        <v>13</v>
      </c>
    </row>
    <row r="1570" spans="1:3" x14ac:dyDescent="0.25">
      <c r="A1570" s="6" t="s">
        <v>43</v>
      </c>
      <c r="B1570" s="27">
        <v>7</v>
      </c>
      <c r="C1570" t="s">
        <v>668</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670</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35</v>
      </c>
      <c r="B1583" s="1" t="s">
        <v>661</v>
      </c>
      <c r="C1583" t="str">
        <f>CONCATENATE("  &lt;Genotype hgvs=",CHAR(34),B1583,B1584,";",B1585,CHAR(34)," name=",CHAR(34),B1534,CHAR(34),"&gt; ")</f>
        <v xml:space="preserve">  &lt;Genotype hgvs="CM000675.2:g.[99394905A&gt;T];[99394905=]" name="A99394905T"&gt; </v>
      </c>
    </row>
    <row r="1584" spans="1:3" x14ac:dyDescent="0.25">
      <c r="A1584" s="5" t="s">
        <v>36</v>
      </c>
      <c r="B1584" s="27" t="s">
        <v>662</v>
      </c>
    </row>
    <row r="1585" spans="1:3" x14ac:dyDescent="0.25">
      <c r="A1585" s="5" t="s">
        <v>27</v>
      </c>
      <c r="B1585" s="27" t="s">
        <v>663</v>
      </c>
      <c r="C1585" t="s">
        <v>668</v>
      </c>
    </row>
    <row r="1586" spans="1:3" x14ac:dyDescent="0.25">
      <c r="A1586" s="5" t="s">
        <v>41</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13</v>
      </c>
    </row>
    <row r="1587" spans="1:3" x14ac:dyDescent="0.25">
      <c r="A1587" s="6" t="s">
        <v>42</v>
      </c>
      <c r="B1587" s="27" t="s">
        <v>217</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43</v>
      </c>
      <c r="B1588" s="27">
        <v>1.5</v>
      </c>
    </row>
    <row r="1589" spans="1:3" x14ac:dyDescent="0.25">
      <c r="A1589" s="5"/>
      <c r="B1589" s="27"/>
      <c r="C1589" t="s">
        <v>669</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670</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44</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45</v>
      </c>
      <c r="B1598" s="27" t="s">
        <v>192</v>
      </c>
      <c r="C1598" t="s">
        <v>13</v>
      </c>
    </row>
    <row r="1599" spans="1:3" x14ac:dyDescent="0.25">
      <c r="A1599" s="6" t="s">
        <v>43</v>
      </c>
      <c r="B1599" s="27">
        <v>0.4</v>
      </c>
      <c r="C1599" t="s">
        <v>668</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669</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670</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46</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47</v>
      </c>
      <c r="B1612" s="27" t="s">
        <v>148</v>
      </c>
      <c r="C1612" t="s">
        <v>13</v>
      </c>
    </row>
    <row r="1613" spans="1:3" x14ac:dyDescent="0.25">
      <c r="A1613" s="6" t="s">
        <v>43</v>
      </c>
      <c r="B1613" s="27">
        <v>98.1</v>
      </c>
      <c r="C1613" t="s">
        <v>668</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669</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670</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48</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48</v>
      </c>
      <c r="B1626" s="27" t="s">
        <v>150</v>
      </c>
      <c r="C1626" t="s">
        <v>13</v>
      </c>
    </row>
    <row r="1627" spans="1:3" x14ac:dyDescent="0.25">
      <c r="A1627" s="6" t="s">
        <v>43</v>
      </c>
      <c r="B1627" s="27"/>
      <c r="C1627" t="s">
        <v>668</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669</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670</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46</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47</v>
      </c>
      <c r="B1640" s="27" t="s">
        <v>218</v>
      </c>
      <c r="C1640" t="s">
        <v>13</v>
      </c>
    </row>
    <row r="1641" spans="1:3" x14ac:dyDescent="0.25">
      <c r="A1641" s="6" t="s">
        <v>43</v>
      </c>
      <c r="B1641" s="27"/>
      <c r="C1641" t="s">
        <v>668</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669</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670</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90</v>
      </c>
      <c r="C1" s="23" t="s">
        <v>89</v>
      </c>
      <c r="D1" s="25" t="s">
        <v>65</v>
      </c>
      <c r="E1" s="22"/>
      <c r="F1" s="22"/>
      <c r="G1" s="22"/>
      <c r="H1" s="22"/>
      <c r="I1" s="22"/>
    </row>
    <row r="2" spans="1:9" ht="25.5" x14ac:dyDescent="0.25">
      <c r="A2" s="21">
        <v>14</v>
      </c>
      <c r="B2" s="22" t="s">
        <v>98</v>
      </c>
      <c r="C2" s="23" t="s">
        <v>89</v>
      </c>
      <c r="D2" s="25" t="s">
        <v>69</v>
      </c>
      <c r="E2" s="22"/>
      <c r="F2" s="22"/>
      <c r="G2" s="22"/>
      <c r="H2" s="22"/>
      <c r="I2" s="22"/>
    </row>
    <row r="3" spans="1:9" ht="25.5" x14ac:dyDescent="0.25">
      <c r="A3" s="21">
        <v>20</v>
      </c>
      <c r="B3" s="22" t="s">
        <v>107</v>
      </c>
      <c r="C3" s="23" t="s">
        <v>89</v>
      </c>
      <c r="D3" s="25" t="s">
        <v>72</v>
      </c>
      <c r="E3" s="22"/>
      <c r="F3" s="22"/>
      <c r="G3" s="22"/>
      <c r="H3" s="22"/>
      <c r="I3" s="22"/>
    </row>
    <row r="4" spans="1:9" x14ac:dyDescent="0.25">
      <c r="A4" s="21">
        <v>9</v>
      </c>
      <c r="B4" s="22" t="s">
        <v>88</v>
      </c>
      <c r="C4" s="23" t="s">
        <v>89</v>
      </c>
      <c r="D4" s="25" t="s">
        <v>65</v>
      </c>
      <c r="E4" s="22"/>
      <c r="F4" s="22"/>
      <c r="G4" s="22"/>
      <c r="H4" s="22"/>
      <c r="I4" s="22"/>
    </row>
    <row r="5" spans="1:9" x14ac:dyDescent="0.25">
      <c r="A5" s="21">
        <v>21</v>
      </c>
      <c r="B5" s="22" t="s">
        <v>108</v>
      </c>
      <c r="C5" s="23" t="s">
        <v>109</v>
      </c>
      <c r="D5" s="25" t="s">
        <v>70</v>
      </c>
      <c r="E5" s="22"/>
      <c r="F5" s="22"/>
      <c r="G5" s="22"/>
      <c r="H5" s="22"/>
      <c r="I5" s="22"/>
    </row>
    <row r="6" spans="1:9" x14ac:dyDescent="0.25">
      <c r="A6" s="21">
        <v>3</v>
      </c>
      <c r="B6" s="22" t="s">
        <v>75</v>
      </c>
      <c r="C6" s="23" t="s">
        <v>76</v>
      </c>
      <c r="D6" s="25" t="s">
        <v>72</v>
      </c>
      <c r="E6" s="22"/>
      <c r="F6" s="22"/>
      <c r="G6" s="22"/>
      <c r="H6" s="22"/>
      <c r="I6" s="22"/>
    </row>
    <row r="7" spans="1:9" ht="25.5" x14ac:dyDescent="0.25">
      <c r="A7" s="21">
        <v>2</v>
      </c>
      <c r="B7" s="22" t="s">
        <v>73</v>
      </c>
      <c r="C7" s="23" t="s">
        <v>74</v>
      </c>
      <c r="D7" s="25" t="s">
        <v>65</v>
      </c>
      <c r="E7" s="22"/>
      <c r="F7" s="22"/>
      <c r="G7" s="22"/>
      <c r="H7" s="22"/>
      <c r="I7" s="22"/>
    </row>
    <row r="8" spans="1:9" x14ac:dyDescent="0.25">
      <c r="A8" s="21">
        <v>5</v>
      </c>
      <c r="B8" s="22" t="s">
        <v>80</v>
      </c>
      <c r="C8" s="23" t="s">
        <v>81</v>
      </c>
      <c r="D8" s="25" t="s">
        <v>111</v>
      </c>
      <c r="E8" s="22"/>
      <c r="F8" s="22"/>
      <c r="G8" s="22"/>
      <c r="H8" s="22"/>
      <c r="I8" s="22"/>
    </row>
    <row r="9" spans="1:9" ht="25.5" x14ac:dyDescent="0.25">
      <c r="A9" s="21">
        <v>6</v>
      </c>
      <c r="B9" s="22" t="s">
        <v>82</v>
      </c>
      <c r="C9" s="23" t="s">
        <v>83</v>
      </c>
      <c r="D9" s="25" t="s">
        <v>112</v>
      </c>
      <c r="E9" s="22"/>
      <c r="F9" s="22"/>
      <c r="G9" s="22"/>
      <c r="H9" s="22"/>
      <c r="I9" s="22"/>
    </row>
    <row r="10" spans="1:9" x14ac:dyDescent="0.25">
      <c r="A10" s="21">
        <v>18</v>
      </c>
      <c r="B10" s="22" t="s">
        <v>105</v>
      </c>
      <c r="C10" s="23" t="s">
        <v>106</v>
      </c>
      <c r="D10" s="25" t="s">
        <v>114</v>
      </c>
      <c r="E10" s="22"/>
      <c r="F10" s="22"/>
      <c r="G10" s="22"/>
      <c r="H10" s="22"/>
      <c r="I10" s="22"/>
    </row>
    <row r="11" spans="1:9" x14ac:dyDescent="0.25">
      <c r="A11" s="21">
        <v>3</v>
      </c>
      <c r="B11" s="22" t="s">
        <v>77</v>
      </c>
      <c r="C11" s="23" t="s">
        <v>78</v>
      </c>
      <c r="D11" s="25" t="s">
        <v>79</v>
      </c>
      <c r="E11" s="22"/>
      <c r="F11" s="22"/>
      <c r="G11" s="22"/>
      <c r="H11" s="22"/>
      <c r="I11" s="22"/>
    </row>
    <row r="12" spans="1:9" x14ac:dyDescent="0.25">
      <c r="A12" s="21">
        <v>14</v>
      </c>
      <c r="B12" s="22" t="s">
        <v>99</v>
      </c>
      <c r="C12" s="23" t="s">
        <v>100</v>
      </c>
      <c r="D12" s="25" t="s">
        <v>115</v>
      </c>
      <c r="E12" s="22"/>
      <c r="F12" s="22"/>
      <c r="G12" s="22"/>
      <c r="H12" s="22"/>
      <c r="I12" s="22"/>
    </row>
    <row r="13" spans="1:9" x14ac:dyDescent="0.25">
      <c r="A13" s="21">
        <v>1</v>
      </c>
      <c r="B13" s="22" t="s">
        <v>66</v>
      </c>
      <c r="C13" s="23" t="s">
        <v>29</v>
      </c>
      <c r="D13" s="25" t="s">
        <v>65</v>
      </c>
      <c r="E13" s="22"/>
      <c r="F13" s="22"/>
      <c r="G13" s="22"/>
      <c r="H13" s="22"/>
      <c r="I13" s="22"/>
    </row>
    <row r="14" spans="1:9" x14ac:dyDescent="0.25">
      <c r="A14" s="21">
        <v>2</v>
      </c>
      <c r="B14" s="22" t="s">
        <v>71</v>
      </c>
      <c r="C14" s="23" t="s">
        <v>117</v>
      </c>
      <c r="D14" s="25" t="s">
        <v>110</v>
      </c>
      <c r="E14" s="24" t="s">
        <v>116</v>
      </c>
      <c r="F14" s="24" t="s">
        <v>118</v>
      </c>
      <c r="G14" s="22"/>
      <c r="H14" s="22"/>
      <c r="I14" s="22"/>
    </row>
    <row r="15" spans="1:9" x14ac:dyDescent="0.25">
      <c r="A15" s="21">
        <v>2</v>
      </c>
      <c r="B15" s="22" t="s">
        <v>67</v>
      </c>
      <c r="C15" s="23" t="s">
        <v>68</v>
      </c>
      <c r="D15" s="25" t="s">
        <v>70</v>
      </c>
      <c r="E15" s="22"/>
      <c r="F15" s="22"/>
      <c r="G15" s="22"/>
      <c r="H15" s="22"/>
      <c r="I15" s="22"/>
    </row>
    <row r="16" spans="1:9" x14ac:dyDescent="0.25">
      <c r="A16" s="21">
        <v>8</v>
      </c>
      <c r="B16" s="22" t="s">
        <v>84</v>
      </c>
      <c r="C16" s="23" t="s">
        <v>85</v>
      </c>
      <c r="D16" s="25" t="s">
        <v>72</v>
      </c>
      <c r="E16" s="22"/>
      <c r="F16" s="22"/>
      <c r="G16" s="22"/>
      <c r="H16" s="22"/>
      <c r="I16" s="22"/>
    </row>
    <row r="17" spans="1:9" ht="25.5" x14ac:dyDescent="0.25">
      <c r="A17" s="21">
        <v>9</v>
      </c>
      <c r="B17" s="22" t="s">
        <v>86</v>
      </c>
      <c r="C17" s="23" t="s">
        <v>87</v>
      </c>
      <c r="D17" s="25" t="s">
        <v>65</v>
      </c>
      <c r="E17" s="22"/>
      <c r="F17" s="22"/>
      <c r="G17" s="22"/>
      <c r="H17" s="22"/>
      <c r="I17" s="22"/>
    </row>
    <row r="18" spans="1:9" x14ac:dyDescent="0.25">
      <c r="A18" s="21">
        <v>15</v>
      </c>
      <c r="B18" s="22" t="s">
        <v>101</v>
      </c>
      <c r="C18" s="23" t="s">
        <v>102</v>
      </c>
      <c r="D18" s="25" t="s">
        <v>112</v>
      </c>
      <c r="E18" s="22"/>
      <c r="F18" s="22"/>
      <c r="G18" s="22"/>
      <c r="H18" s="22"/>
      <c r="I18" s="22"/>
    </row>
    <row r="19" spans="1:9" x14ac:dyDescent="0.25">
      <c r="A19" s="21">
        <v>16</v>
      </c>
      <c r="B19" s="22" t="s">
        <v>103</v>
      </c>
      <c r="C19" s="23" t="s">
        <v>104</v>
      </c>
      <c r="D19" s="25" t="s">
        <v>112</v>
      </c>
      <c r="E19" s="22"/>
      <c r="F19" s="22"/>
      <c r="G19" s="22"/>
      <c r="H19" s="22"/>
      <c r="I19" s="22"/>
    </row>
    <row r="20" spans="1:9" ht="25.5" x14ac:dyDescent="0.25">
      <c r="A20" s="21">
        <v>14</v>
      </c>
      <c r="B20" s="22" t="s">
        <v>95</v>
      </c>
      <c r="C20" s="23" t="s">
        <v>94</v>
      </c>
      <c r="D20" s="25" t="s">
        <v>72</v>
      </c>
      <c r="E20" s="22"/>
      <c r="F20" s="22"/>
      <c r="G20" s="22"/>
      <c r="H20" s="22"/>
      <c r="I20" s="22"/>
    </row>
    <row r="21" spans="1:9" ht="25.5" x14ac:dyDescent="0.25">
      <c r="A21" s="21">
        <v>14</v>
      </c>
      <c r="B21" s="22" t="s">
        <v>93</v>
      </c>
      <c r="C21" s="23" t="s">
        <v>94</v>
      </c>
      <c r="D21" s="25" t="s">
        <v>114</v>
      </c>
      <c r="E21" s="22"/>
      <c r="F21" s="22"/>
      <c r="G21" s="22"/>
      <c r="H21" s="22"/>
      <c r="I21" s="22"/>
    </row>
    <row r="22" spans="1:9" ht="25.5" x14ac:dyDescent="0.25">
      <c r="A22" s="21">
        <v>14</v>
      </c>
      <c r="B22" s="22" t="s">
        <v>96</v>
      </c>
      <c r="C22" s="23" t="s">
        <v>97</v>
      </c>
      <c r="D22" s="25" t="s">
        <v>65</v>
      </c>
      <c r="E22" s="22"/>
      <c r="F22" s="22"/>
      <c r="G22" s="22"/>
      <c r="H22" s="22"/>
      <c r="I22" s="22"/>
    </row>
    <row r="23" spans="1:9" x14ac:dyDescent="0.25">
      <c r="A23" s="21">
        <v>13</v>
      </c>
      <c r="B23" s="22" t="s">
        <v>91</v>
      </c>
      <c r="C23" s="23" t="s">
        <v>92</v>
      </c>
      <c r="D23" s="25" t="s">
        <v>113</v>
      </c>
      <c r="E23" s="22"/>
      <c r="F23" s="22"/>
      <c r="G23" s="22"/>
      <c r="H23" s="22"/>
      <c r="I23" s="22"/>
    </row>
  </sheetData>
  <sortState ref="A1:J62">
    <sortCondition ref="C1:C62"/>
    <sortCondition ref="B1:B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3"/>
  <sheetViews>
    <sheetView topLeftCell="A204" workbookViewId="0">
      <selection activeCell="B213" sqref="B213"/>
    </sheetView>
  </sheetViews>
  <sheetFormatPr defaultRowHeight="15" x14ac:dyDescent="0.25"/>
  <cols>
    <col min="1" max="1" width="16.28515625" customWidth="1"/>
    <col min="2" max="2" width="35.28515625" customWidth="1"/>
  </cols>
  <sheetData>
    <row r="1" spans="1:3" x14ac:dyDescent="0.25">
      <c r="A1" s="4" t="s">
        <v>14</v>
      </c>
      <c r="B1" s="4" t="s">
        <v>15</v>
      </c>
      <c r="C1" s="4" t="s">
        <v>16</v>
      </c>
    </row>
    <row r="2" spans="1:3" x14ac:dyDescent="0.25">
      <c r="A2" s="6" t="s">
        <v>4</v>
      </c>
      <c r="B2" t="s">
        <v>29</v>
      </c>
      <c r="C2" t="str">
        <f>CONCATENATE("# What does the ",B2," gene do?")</f>
        <v># What does the GRIK3 gene do?</v>
      </c>
    </row>
    <row r="3" spans="1:3" x14ac:dyDescent="0.25">
      <c r="A3" s="6"/>
    </row>
    <row r="4" spans="1:3" ht="17.25" x14ac:dyDescent="0.3">
      <c r="A4" s="6" t="s">
        <v>18</v>
      </c>
      <c r="B4" s="3" t="s">
        <v>507</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19</v>
      </c>
      <c r="B6">
        <v>1</v>
      </c>
      <c r="C6" t="str">
        <f>CONCATENATE("This gene is located on chromosome ",B6,". The ",B7," it creates acts in your ",B8)</f>
        <v>This gene is located on chromosome 1. The protein it creates acts in your brain and nervous system.</v>
      </c>
    </row>
    <row r="7" spans="1:3" x14ac:dyDescent="0.25">
      <c r="A7" s="6" t="s">
        <v>20</v>
      </c>
      <c r="B7" t="s">
        <v>21</v>
      </c>
    </row>
    <row r="8" spans="1:3" x14ac:dyDescent="0.25">
      <c r="A8" s="6" t="s">
        <v>17</v>
      </c>
      <c r="B8" t="s">
        <v>12</v>
      </c>
    </row>
    <row r="9" spans="1:3" x14ac:dyDescent="0.25">
      <c r="A9" s="5" t="s">
        <v>22</v>
      </c>
      <c r="B9" t="s">
        <v>508</v>
      </c>
      <c r="C9" t="str">
        <f>CONCATENATE("&lt;TissueList ",B9," /&gt;")</f>
        <v>&lt;TissueList brain  /&gt;</v>
      </c>
    </row>
    <row r="10" spans="1:3" x14ac:dyDescent="0.25">
      <c r="A10" s="6"/>
    </row>
    <row r="11" spans="1:3" x14ac:dyDescent="0.25">
      <c r="A11" s="6" t="s">
        <v>4</v>
      </c>
      <c r="B11" t="s">
        <v>29</v>
      </c>
      <c r="C11" t="str">
        <f>CONCATENATE("&lt;GeneAnalysis gene=",CHAR(34),B11,CHAR(34)," interval=",CHAR(34),B12,CHAR(34),"&gt; ")</f>
        <v xml:space="preserve">&lt;GeneAnalysis gene="GRIK3" interval="NC000001_1.11:g.1111_9999"&gt; </v>
      </c>
    </row>
    <row r="12" spans="1:3" x14ac:dyDescent="0.25">
      <c r="A12" s="6" t="s">
        <v>23</v>
      </c>
      <c r="B12" t="s">
        <v>30</v>
      </c>
    </row>
    <row r="13" spans="1:3" x14ac:dyDescent="0.25">
      <c r="A13" s="6" t="s">
        <v>24</v>
      </c>
      <c r="B13" t="s">
        <v>331</v>
      </c>
      <c r="C13" t="str">
        <f>CONCATENATE("# What are some common mutations of ",B11,"?")</f>
        <v># What are some common mutations of GRIK3?</v>
      </c>
    </row>
    <row r="14" spans="1:3" x14ac:dyDescent="0.25">
      <c r="A14" s="6" t="s">
        <v>509</v>
      </c>
      <c r="B14" t="s">
        <v>40</v>
      </c>
      <c r="C14" t="s">
        <v>13</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167</v>
      </c>
    </row>
    <row r="18" spans="1:3" x14ac:dyDescent="0.25">
      <c r="A18" s="6" t="s">
        <v>25</v>
      </c>
      <c r="B18" t="s">
        <v>31</v>
      </c>
      <c r="C18" t="str">
        <f>CONCATENATE("  &lt;Variant hgvs=",CHAR(34),B18,CHAR(34)," name=",CHAR(34),B19,CHAR(34),"&gt; ")</f>
        <v xml:space="preserve">  &lt;Variant hgvs="NC000001_1.11:g.2222T&gt;G" name="T928G"&gt; </v>
      </c>
    </row>
    <row r="19" spans="1:3" x14ac:dyDescent="0.25">
      <c r="A19" s="5" t="s">
        <v>26</v>
      </c>
      <c r="B19" t="s">
        <v>32</v>
      </c>
    </row>
    <row r="20" spans="1:3" x14ac:dyDescent="0.25">
      <c r="A20" s="5" t="s">
        <v>27</v>
      </c>
      <c r="B20"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28</v>
      </c>
      <c r="B21" t="s">
        <v>34</v>
      </c>
      <c r="C21" t="s">
        <v>13</v>
      </c>
    </row>
    <row r="22" spans="1:3" x14ac:dyDescent="0.25">
      <c r="C22" t="str">
        <f>"  &lt;/Variant&gt;"</f>
        <v xml:space="preserve">  &lt;/Variant&gt;</v>
      </c>
    </row>
    <row r="23" spans="1:3" x14ac:dyDescent="0.25">
      <c r="C23" t="s">
        <v>168</v>
      </c>
    </row>
    <row r="24" spans="1:3" x14ac:dyDescent="0.25">
      <c r="A24" s="6" t="s">
        <v>25</v>
      </c>
      <c r="B24" s="1" t="s">
        <v>63</v>
      </c>
      <c r="C24" t="str">
        <f>CONCATENATE("  &lt;Variant hgvs=",CHAR(34),B24,CHAR(34)," name=",CHAR(34),B25,CHAR(34),"&gt; ")</f>
        <v xml:space="preserve">  &lt;Variant hgvs="NC_000001.11:g.36983994C&gt;T" name="C36983994T"&gt; </v>
      </c>
    </row>
    <row r="25" spans="1:3" x14ac:dyDescent="0.25">
      <c r="A25" s="5" t="s">
        <v>26</v>
      </c>
      <c r="B25" t="s">
        <v>60</v>
      </c>
    </row>
    <row r="26" spans="1:3" x14ac:dyDescent="0.25">
      <c r="A26" s="5" t="s">
        <v>27</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28</v>
      </c>
      <c r="B27" t="s">
        <v>33</v>
      </c>
    </row>
    <row r="28" spans="1:3" x14ac:dyDescent="0.25">
      <c r="A28" s="6"/>
      <c r="C28" t="str">
        <f>"  &lt;/Variant&gt;"</f>
        <v xml:space="preserve">  &lt;/Variant&gt;</v>
      </c>
    </row>
    <row r="29" spans="1:3" x14ac:dyDescent="0.25">
      <c r="C29" t="s">
        <v>13</v>
      </c>
    </row>
    <row r="30" spans="1:3" x14ac:dyDescent="0.25">
      <c r="A30" s="6"/>
      <c r="C30" t="s">
        <v>169</v>
      </c>
    </row>
    <row r="31" spans="1:3" x14ac:dyDescent="0.25">
      <c r="A31" s="6" t="s">
        <v>25</v>
      </c>
      <c r="B31" t="s">
        <v>64</v>
      </c>
      <c r="C31" t="str">
        <f>CONCATENATE("  &lt;Variant hgvs=",CHAR(34),B31,CHAR(34)," name=",CHAR(34),B32,CHAR(34),"&gt; ")</f>
        <v xml:space="preserve">  &lt;Variant hgvs="NC_000002.11:g.7783504A&gt;C" name="A7783504C"&gt; </v>
      </c>
    </row>
    <row r="32" spans="1:3" x14ac:dyDescent="0.25">
      <c r="A32" s="5" t="s">
        <v>26</v>
      </c>
      <c r="B32" t="s">
        <v>61</v>
      </c>
    </row>
    <row r="33" spans="1:3" x14ac:dyDescent="0.25">
      <c r="A33" s="5" t="s">
        <v>27</v>
      </c>
      <c r="B33" t="s">
        <v>62</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28</v>
      </c>
      <c r="B34" t="str">
        <f>"cytosine (C)"</f>
        <v>cytosine (C)</v>
      </c>
    </row>
    <row r="35" spans="1:3" x14ac:dyDescent="0.25">
      <c r="A35" s="5"/>
      <c r="C35" t="str">
        <f>"  &lt;/Variant&gt;"</f>
        <v xml:space="preserve">  &lt;/Variant&gt;</v>
      </c>
    </row>
    <row r="36" spans="1:3" s="33" customFormat="1" x14ac:dyDescent="0.25">
      <c r="A36" s="31"/>
      <c r="C36" s="33" t="s">
        <v>167</v>
      </c>
    </row>
    <row r="37" spans="1:3" x14ac:dyDescent="0.25">
      <c r="A37" s="5" t="s">
        <v>35</v>
      </c>
      <c r="B37" t="s">
        <v>37</v>
      </c>
      <c r="C37" t="str">
        <f>CONCATENATE("  &lt;Genotype hgvs=",CHAR(34),B37,B38,";",B39,CHAR(34)," name=",CHAR(34),B19,CHAR(34),"&gt; ")</f>
        <v xml:space="preserve">  &lt;Genotype hgvs="NC000001_1.11:g.[2222T&gt;G];[2222=]" name="T928G"&gt; </v>
      </c>
    </row>
    <row r="38" spans="1:3" x14ac:dyDescent="0.25">
      <c r="A38" s="5" t="s">
        <v>36</v>
      </c>
      <c r="B38" t="s">
        <v>38</v>
      </c>
    </row>
    <row r="39" spans="1:3" x14ac:dyDescent="0.25">
      <c r="A39" s="5" t="s">
        <v>27</v>
      </c>
      <c r="B39" t="s">
        <v>39</v>
      </c>
      <c r="C39" t="s">
        <v>668</v>
      </c>
    </row>
    <row r="40" spans="1:3" x14ac:dyDescent="0.25">
      <c r="A40" s="5" t="s">
        <v>41</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13</v>
      </c>
    </row>
    <row r="41" spans="1:3" x14ac:dyDescent="0.25">
      <c r="A41" s="6" t="s">
        <v>42</v>
      </c>
      <c r="B41" t="s">
        <v>510</v>
      </c>
      <c r="C41" t="str">
        <f>CONCATENATE("    ",B40)</f>
        <v xml:space="preserve">    People with this variant have one copy of the T928G variant. This substitution of a single nucleotide is known as a missense mutation.</v>
      </c>
    </row>
    <row r="42" spans="1:3" x14ac:dyDescent="0.25">
      <c r="A42" s="6" t="s">
        <v>43</v>
      </c>
      <c r="B42">
        <v>43</v>
      </c>
    </row>
    <row r="43" spans="1:3" x14ac:dyDescent="0.25">
      <c r="A43" s="5"/>
      <c r="C43" t="s">
        <v>669</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44</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45</v>
      </c>
      <c r="B52" t="s">
        <v>510</v>
      </c>
      <c r="C52" t="s">
        <v>13</v>
      </c>
    </row>
    <row r="53" spans="1:3" x14ac:dyDescent="0.25">
      <c r="A53" s="6" t="s">
        <v>43</v>
      </c>
      <c r="B53">
        <v>19.899999999999999</v>
      </c>
      <c r="C53" t="s">
        <v>668</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669</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46</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47</v>
      </c>
      <c r="B66" s="27" t="s">
        <v>218</v>
      </c>
      <c r="C66" t="s">
        <v>13</v>
      </c>
    </row>
    <row r="67" spans="1:3" x14ac:dyDescent="0.25">
      <c r="A67" s="6" t="s">
        <v>43</v>
      </c>
      <c r="B67">
        <v>37.1</v>
      </c>
      <c r="C67" t="s">
        <v>668</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168</v>
      </c>
    </row>
    <row r="80" spans="1:3" x14ac:dyDescent="0.25">
      <c r="A80" s="5" t="s">
        <v>35</v>
      </c>
      <c r="B80" s="1" t="s">
        <v>54</v>
      </c>
      <c r="C80" t="str">
        <f>CONCATENATE("  &lt;Genotype hgvs=",CHAR(34),B80,B81,";",B82,CHAR(34)," name=",CHAR(34),B25,CHAR(34),"&gt; ")</f>
        <v xml:space="preserve">  &lt;Genotype hgvs="NC_000002.11:g[7783504A&gt;C];[7783504=]" name="C36983994T"&gt; </v>
      </c>
    </row>
    <row r="81" spans="1:3" x14ac:dyDescent="0.25">
      <c r="A81" s="5" t="s">
        <v>36</v>
      </c>
      <c r="B81" s="1" t="s">
        <v>55</v>
      </c>
    </row>
    <row r="82" spans="1:3" x14ac:dyDescent="0.25">
      <c r="A82" s="5" t="s">
        <v>27</v>
      </c>
      <c r="B82" s="1" t="s">
        <v>56</v>
      </c>
      <c r="C82" t="s">
        <v>668</v>
      </c>
    </row>
    <row r="83" spans="1:3" x14ac:dyDescent="0.25">
      <c r="A83" s="5" t="s">
        <v>41</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13</v>
      </c>
    </row>
    <row r="84" spans="1:3" x14ac:dyDescent="0.25">
      <c r="A84" s="6" t="s">
        <v>42</v>
      </c>
      <c r="B84" t="s">
        <v>511</v>
      </c>
      <c r="C84" t="str">
        <f>CONCATENATE("    ",B83)</f>
        <v xml:space="preserve">    People with this variant have one copy of the C36983994T variant. This substitution of a single nucleotide is known as a missense mutation.</v>
      </c>
    </row>
    <row r="85" spans="1:3" x14ac:dyDescent="0.25">
      <c r="A85" s="6" t="s">
        <v>43</v>
      </c>
      <c r="B85">
        <v>15.8</v>
      </c>
    </row>
    <row r="86" spans="1:3" x14ac:dyDescent="0.25">
      <c r="A86" s="5"/>
      <c r="C86" t="s">
        <v>669</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44</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45</v>
      </c>
      <c r="B95" s="27" t="s">
        <v>218</v>
      </c>
      <c r="C95" t="s">
        <v>13</v>
      </c>
    </row>
    <row r="96" spans="1:3" x14ac:dyDescent="0.25">
      <c r="A96" s="6" t="s">
        <v>43</v>
      </c>
      <c r="B96">
        <v>4.7</v>
      </c>
      <c r="C96" t="s">
        <v>668</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46</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47</v>
      </c>
      <c r="B109" s="27" t="s">
        <v>218</v>
      </c>
      <c r="C109" t="s">
        <v>13</v>
      </c>
    </row>
    <row r="110" spans="1:3" x14ac:dyDescent="0.25">
      <c r="A110" s="6" t="s">
        <v>43</v>
      </c>
      <c r="B110">
        <v>79.5</v>
      </c>
      <c r="C110" t="s">
        <v>668</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169</v>
      </c>
    </row>
    <row r="123" spans="1:3" x14ac:dyDescent="0.25">
      <c r="A123" s="5" t="s">
        <v>35</v>
      </c>
      <c r="B123" s="1" t="s">
        <v>57</v>
      </c>
      <c r="C123" t="str">
        <f>CONCATENATE("  &lt;Genotype hgvs=",CHAR(34),B123,B124,";",B125,CHAR(34)," name=",CHAR(34),B32,CHAR(34),"&gt; ")</f>
        <v xml:space="preserve">  &lt;Genotype hgvs="NC_000001.11:g.[36983994C&gt;T];[36983994=]" name="A7783504C"&gt; </v>
      </c>
    </row>
    <row r="124" spans="1:3" x14ac:dyDescent="0.25">
      <c r="A124" s="5" t="s">
        <v>36</v>
      </c>
      <c r="B124" s="1" t="s">
        <v>58</v>
      </c>
    </row>
    <row r="125" spans="1:3" x14ac:dyDescent="0.25">
      <c r="A125" s="5" t="s">
        <v>27</v>
      </c>
      <c r="B125" s="1" t="s">
        <v>59</v>
      </c>
      <c r="C125" t="s">
        <v>668</v>
      </c>
    </row>
    <row r="126" spans="1:3" x14ac:dyDescent="0.25">
      <c r="A126" s="5" t="s">
        <v>41</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13</v>
      </c>
    </row>
    <row r="127" spans="1:3" x14ac:dyDescent="0.25">
      <c r="A127" s="6" t="s">
        <v>42</v>
      </c>
      <c r="B127" t="s">
        <v>511</v>
      </c>
      <c r="C127" t="str">
        <f>CONCATENATE("    ",B126)</f>
        <v xml:space="preserve">    People with this variant have one copy of the A7783504C variant. This substitution of a single nucleotide is known as a missense mutation.</v>
      </c>
    </row>
    <row r="128" spans="1:3" x14ac:dyDescent="0.25">
      <c r="A128" s="6" t="s">
        <v>43</v>
      </c>
      <c r="B128">
        <v>1.8</v>
      </c>
    </row>
    <row r="129" spans="1:3" x14ac:dyDescent="0.25">
      <c r="A129" s="5"/>
      <c r="C129" t="s">
        <v>669</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44</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45</v>
      </c>
      <c r="B138" s="27" t="s">
        <v>218</v>
      </c>
      <c r="C138" t="s">
        <v>13</v>
      </c>
    </row>
    <row r="139" spans="1:3" x14ac:dyDescent="0.25">
      <c r="A139" s="6" t="s">
        <v>43</v>
      </c>
      <c r="B139">
        <v>0.5</v>
      </c>
      <c r="C139" t="s">
        <v>668</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46</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47</v>
      </c>
      <c r="B152" s="27" t="s">
        <v>218</v>
      </c>
      <c r="C152" t="s">
        <v>13</v>
      </c>
    </row>
    <row r="153" spans="1:3" x14ac:dyDescent="0.25">
      <c r="A153" s="6" t="s">
        <v>43</v>
      </c>
      <c r="B153">
        <v>97.8</v>
      </c>
      <c r="C153" t="s">
        <v>668</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672</v>
      </c>
    </row>
    <row r="166" spans="1:3" x14ac:dyDescent="0.25">
      <c r="A166" s="5" t="s">
        <v>48</v>
      </c>
      <c r="B166" t="str">
        <f>CONCATENATE("Your ",B11," gene has an unknown variant.")</f>
        <v>Your GRIK3 gene has an unknown variant.</v>
      </c>
      <c r="C166" t="str">
        <f>CONCATENATE("  &lt;Genotype hgvs=",CHAR(34),"unknown",CHAR(34),"&gt; ")</f>
        <v xml:space="preserve">  &lt;Genotype hgvs="unknown"&gt; </v>
      </c>
    </row>
    <row r="167" spans="1:3" x14ac:dyDescent="0.25">
      <c r="A167" s="6" t="s">
        <v>49</v>
      </c>
      <c r="B167" t="str">
        <f>"The effect of this variant is unknown."</f>
        <v>The effect of this variant is unknown.</v>
      </c>
      <c r="C167" t="s">
        <v>13</v>
      </c>
    </row>
    <row r="168" spans="1:3" x14ac:dyDescent="0.25">
      <c r="A168" s="6" t="s">
        <v>43</v>
      </c>
      <c r="B168">
        <v>0</v>
      </c>
      <c r="C168" t="s">
        <v>668</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673</v>
      </c>
    </row>
    <row r="181" spans="1:3" x14ac:dyDescent="0.25">
      <c r="A181" s="5" t="s">
        <v>46</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B183">
        <v>37.1</v>
      </c>
      <c r="C183" t="s">
        <v>668</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50</v>
      </c>
      <c r="B199" t="s">
        <v>664</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512</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13</v>
      </c>
      <c r="B203" t="s">
        <v>513</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514</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51</v>
      </c>
    </row>
    <row r="208" spans="1:3" x14ac:dyDescent="0.25">
      <c r="A208" s="5"/>
    </row>
    <row r="209" spans="1:3" x14ac:dyDescent="0.25">
      <c r="A209" s="6"/>
      <c r="B209" t="s">
        <v>515</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516</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52</v>
      </c>
      <c r="B213" s="7" t="s">
        <v>53</v>
      </c>
      <c r="C213" t="str">
        <f>CONCATENATE("&lt;symptoms ",B213,"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4"/>
  <sheetViews>
    <sheetView topLeftCell="A346" workbookViewId="0">
      <selection activeCell="C346" sqref="C34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119</v>
      </c>
      <c r="C2" t="str">
        <f>CONCATENATE("# What does the ",B2," gene do?")</f>
        <v># What does the TPRM8 gene do?</v>
      </c>
    </row>
    <row r="3" spans="1:3" x14ac:dyDescent="0.25">
      <c r="A3" s="6"/>
    </row>
    <row r="4" spans="1:3" x14ac:dyDescent="0.25">
      <c r="A4" s="6" t="s">
        <v>18</v>
      </c>
      <c r="B4" s="41" t="s">
        <v>911</v>
      </c>
      <c r="C4" t="str">
        <f>B4</f>
        <v>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19</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20</v>
      </c>
      <c r="B7" s="27" t="s">
        <v>120</v>
      </c>
    </row>
    <row r="8" spans="1:3" x14ac:dyDescent="0.25">
      <c r="A8" s="6" t="s">
        <v>17</v>
      </c>
      <c r="B8" s="27" t="s">
        <v>121</v>
      </c>
    </row>
    <row r="9" spans="1:3" x14ac:dyDescent="0.25">
      <c r="A9" s="5" t="s">
        <v>22</v>
      </c>
      <c r="B9" s="27" t="s">
        <v>127</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119</v>
      </c>
      <c r="C11" t="str">
        <f>CONCATENATE("&lt;GeneAnalysis gene=",CHAR(34),B11,CHAR(34)," interval=",CHAR(34),B12,CHAR(34),"&gt; ")</f>
        <v xml:space="preserve">&lt;GeneAnalysis gene="TPRM8" interval="NC_000002.12:g.233917342_234019522"&gt; </v>
      </c>
    </row>
    <row r="12" spans="1:3" x14ac:dyDescent="0.25">
      <c r="A12" s="6" t="s">
        <v>23</v>
      </c>
      <c r="B12" s="27" t="s">
        <v>671</v>
      </c>
    </row>
    <row r="13" spans="1:3" x14ac:dyDescent="0.25">
      <c r="A13" s="6" t="s">
        <v>24</v>
      </c>
      <c r="B13" s="27" t="s">
        <v>332</v>
      </c>
      <c r="C13" t="str">
        <f>CONCATENATE("# What are some common mutations of ",B11,"?")</f>
        <v># What are some common mutations of TPRM8?</v>
      </c>
    </row>
    <row r="14" spans="1:3" x14ac:dyDescent="0.25">
      <c r="A14" s="6"/>
      <c r="C14" t="s">
        <v>13</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162</v>
      </c>
    </row>
    <row r="18" spans="1:3" x14ac:dyDescent="0.25">
      <c r="A18" s="6" t="s">
        <v>25</v>
      </c>
      <c r="B18" s="1" t="s">
        <v>123</v>
      </c>
      <c r="C18" t="str">
        <f>CONCATENATE("  &lt;Variant hgvs=",CHAR(34),B18,CHAR(34)," name=",CHAR(34),B19,CHAR(34),"&gt; ")</f>
        <v xml:space="preserve">  &lt;Variant hgvs="NC_000002.12:g.234008733G&gt;A" name="G3264+630A"&gt; </v>
      </c>
    </row>
    <row r="19" spans="1:3" x14ac:dyDescent="0.25">
      <c r="A19" s="5" t="s">
        <v>26</v>
      </c>
      <c r="B19" s="30" t="s">
        <v>122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28</v>
      </c>
      <c r="B21" s="27" t="s">
        <v>62</v>
      </c>
      <c r="C21" t="s">
        <v>13</v>
      </c>
    </row>
    <row r="22" spans="1:3" x14ac:dyDescent="0.25">
      <c r="A22" s="5" t="s">
        <v>36</v>
      </c>
      <c r="B22" s="30" t="s">
        <v>143</v>
      </c>
      <c r="C22" t="str">
        <f>"  &lt;/Variant&gt;"</f>
        <v xml:space="preserve">  &lt;/Variant&gt;</v>
      </c>
    </row>
    <row r="23" spans="1:3" x14ac:dyDescent="0.25">
      <c r="C23" t="s">
        <v>163</v>
      </c>
    </row>
    <row r="24" spans="1:3" x14ac:dyDescent="0.25">
      <c r="A24" s="6" t="s">
        <v>25</v>
      </c>
      <c r="B24" s="1" t="s">
        <v>129</v>
      </c>
      <c r="C24" t="str">
        <f>CONCATENATE("  &lt;Variant hgvs=",CHAR(34),B24,CHAR(34)," name=",CHAR(34),B25,CHAR(34),"&gt; ")</f>
        <v xml:space="preserve">  &lt;Variant hgvs="NC_000002.12:g.234010670G&gt;A" name="G3264+2567A"&gt; </v>
      </c>
    </row>
    <row r="25" spans="1:3" x14ac:dyDescent="0.25">
      <c r="A25" s="5" t="s">
        <v>26</v>
      </c>
      <c r="B25" s="30" t="s">
        <v>128</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28</v>
      </c>
      <c r="B27" s="27" t="s">
        <v>62</v>
      </c>
    </row>
    <row r="28" spans="1:3" x14ac:dyDescent="0.25">
      <c r="A28" s="6" t="s">
        <v>36</v>
      </c>
      <c r="B28" s="30" t="s">
        <v>144</v>
      </c>
      <c r="C28" t="str">
        <f>"  &lt;/Variant&gt;"</f>
        <v xml:space="preserve">  &lt;/Variant&gt;</v>
      </c>
    </row>
    <row r="29" spans="1:3" x14ac:dyDescent="0.25">
      <c r="C29" t="s">
        <v>164</v>
      </c>
    </row>
    <row r="30" spans="1:3" x14ac:dyDescent="0.25">
      <c r="A30" s="6" t="s">
        <v>25</v>
      </c>
      <c r="B30" s="1" t="s">
        <v>132</v>
      </c>
      <c r="C30" t="str">
        <f>CONCATENATE("  &lt;Variant hgvs=",CHAR(34),B30,CHAR(34)," name=",CHAR(34),B31,CHAR(34),"&gt; ")</f>
        <v xml:space="preserve">  &lt;Variant hgvs="NC_000002.12:g.233945906G&gt;C" name="G750C"&gt; </v>
      </c>
    </row>
    <row r="31" spans="1:3" x14ac:dyDescent="0.25">
      <c r="A31" s="5" t="s">
        <v>26</v>
      </c>
      <c r="B31" s="1" t="s">
        <v>130</v>
      </c>
    </row>
    <row r="32" spans="1:3" x14ac:dyDescent="0.25">
      <c r="A32" s="5" t="s">
        <v>27</v>
      </c>
      <c r="B32" s="27" t="s">
        <v>34</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28</v>
      </c>
      <c r="B33" s="27" t="str">
        <f>"cytosine (C)"</f>
        <v>cytosine (C)</v>
      </c>
    </row>
    <row r="34" spans="1:3" x14ac:dyDescent="0.25">
      <c r="A34" s="5" t="s">
        <v>36</v>
      </c>
      <c r="B34" s="1" t="s">
        <v>145</v>
      </c>
      <c r="C34" t="str">
        <f>"  &lt;/Variant&gt;"</f>
        <v xml:space="preserve">  &lt;/Variant&gt;</v>
      </c>
    </row>
    <row r="35" spans="1:3" x14ac:dyDescent="0.25">
      <c r="A35" s="5"/>
      <c r="C35" t="s">
        <v>165</v>
      </c>
    </row>
    <row r="36" spans="1:3" x14ac:dyDescent="0.25">
      <c r="A36" s="6" t="s">
        <v>25</v>
      </c>
      <c r="B36" s="1" t="s">
        <v>133</v>
      </c>
      <c r="C36" t="str">
        <f>CONCATENATE("  &lt;Variant hgvs=",CHAR(34),B36,CHAR(34)," name=",CHAR(34),B37,CHAR(34),"&gt; ")</f>
        <v xml:space="preserve">  &lt;Variant hgvs="NC_000002.12:g.233916448T&gt;C" name="T-990C"&gt; </v>
      </c>
    </row>
    <row r="37" spans="1:3" x14ac:dyDescent="0.25">
      <c r="A37" s="5" t="s">
        <v>26</v>
      </c>
      <c r="B37" s="30" t="s">
        <v>131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28</v>
      </c>
      <c r="B39" s="27" t="str">
        <f>"cytosine (C)"</f>
        <v>cytosine (C)</v>
      </c>
      <c r="C39" t="str">
        <f>CONCATENATE("    ",B35)</f>
        <v xml:space="preserve">    </v>
      </c>
    </row>
    <row r="40" spans="1:3" x14ac:dyDescent="0.25">
      <c r="A40" s="5" t="s">
        <v>36</v>
      </c>
      <c r="B40" s="30" t="s">
        <v>146</v>
      </c>
      <c r="C40" t="str">
        <f>"  &lt;/Variant&gt;"</f>
        <v xml:space="preserve">  &lt;/Variant&gt;</v>
      </c>
    </row>
    <row r="41" spans="1:3" x14ac:dyDescent="0.25">
      <c r="A41" s="6"/>
      <c r="C41" t="s">
        <v>667</v>
      </c>
    </row>
    <row r="42" spans="1:3" x14ac:dyDescent="0.25">
      <c r="A42" s="6" t="s">
        <v>25</v>
      </c>
      <c r="B42" s="1" t="s">
        <v>134</v>
      </c>
      <c r="C42" t="str">
        <f>CONCATENATE("  &lt;Variant hgvs=",CHAR(34),B42,CHAR(34)," name=",CHAR(34),B43,CHAR(34),"&gt; ")</f>
        <v xml:space="preserve">  &lt;Variant hgvs="NC_000002.12:g.233974736A&gt;G" name="A7783504C"&gt; </v>
      </c>
    </row>
    <row r="43" spans="1:3" x14ac:dyDescent="0.25">
      <c r="A43" s="5" t="s">
        <v>26</v>
      </c>
      <c r="B43" s="27" t="s">
        <v>61</v>
      </c>
    </row>
    <row r="44" spans="1:3" x14ac:dyDescent="0.25">
      <c r="A44" s="5" t="s">
        <v>27</v>
      </c>
      <c r="B44" s="27" t="s">
        <v>62</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28</v>
      </c>
      <c r="B45" s="27" t="s">
        <v>34</v>
      </c>
      <c r="C45" t="str">
        <f>CONCATENATE("    ",B41)</f>
        <v xml:space="preserve">    </v>
      </c>
    </row>
    <row r="46" spans="1:3" x14ac:dyDescent="0.25">
      <c r="A46" s="5" t="s">
        <v>36</v>
      </c>
      <c r="B46" s="27" t="s">
        <v>147</v>
      </c>
      <c r="C46" t="str">
        <f>"  &lt;/Variant&gt;"</f>
        <v xml:space="preserve">  &lt;/Variant&gt;</v>
      </c>
    </row>
    <row r="47" spans="1:3" s="33" customFormat="1" x14ac:dyDescent="0.25">
      <c r="A47" s="31"/>
      <c r="B47" s="32"/>
    </row>
    <row r="48" spans="1:3" s="33" customFormat="1" x14ac:dyDescent="0.25">
      <c r="A48" s="31"/>
      <c r="B48" s="32"/>
      <c r="C48" t="s">
        <v>162</v>
      </c>
    </row>
    <row r="49" spans="1:3" x14ac:dyDescent="0.25">
      <c r="A49" s="5" t="s">
        <v>35</v>
      </c>
      <c r="B49" s="27" t="s">
        <v>37</v>
      </c>
      <c r="C49" t="str">
        <f>CONCATENATE("  &lt;Genotype hgvs=",CHAR(34),B49,B50,";",B51,CHAR(34)," name=",CHAR(34),B19,CHAR(34),"&gt; ")</f>
        <v xml:space="preserve">  &lt;Genotype hgvs="NC000001_1.11:g.[234008733G&gt;A];[234008733=]" name="G3264+630A"&gt; </v>
      </c>
    </row>
    <row r="50" spans="1:3" x14ac:dyDescent="0.25">
      <c r="A50" s="5" t="s">
        <v>36</v>
      </c>
      <c r="B50" s="27" t="s">
        <v>125</v>
      </c>
    </row>
    <row r="51" spans="1:3" x14ac:dyDescent="0.25">
      <c r="A51" s="5" t="s">
        <v>27</v>
      </c>
      <c r="B51" s="27" t="s">
        <v>126</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13</v>
      </c>
    </row>
    <row r="53" spans="1:3" x14ac:dyDescent="0.25">
      <c r="A53" s="6" t="s">
        <v>42</v>
      </c>
      <c r="B53" s="27" t="s">
        <v>517</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43</v>
      </c>
      <c r="B54" s="27">
        <v>28.2</v>
      </c>
    </row>
    <row r="55" spans="1:3" x14ac:dyDescent="0.25">
      <c r="A55" s="5"/>
      <c r="C55" t="s">
        <v>669</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45</v>
      </c>
      <c r="B64" s="27" t="s">
        <v>218</v>
      </c>
      <c r="C64" t="s">
        <v>13</v>
      </c>
    </row>
    <row r="65" spans="1:3" x14ac:dyDescent="0.25">
      <c r="A65" s="6" t="s">
        <v>43</v>
      </c>
      <c r="B65" s="27">
        <v>10</v>
      </c>
      <c r="C65" t="s">
        <v>668</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47</v>
      </c>
      <c r="B78" s="27" t="s">
        <v>218</v>
      </c>
    </row>
    <row r="79" spans="1:3" x14ac:dyDescent="0.25">
      <c r="A79" s="6" t="s">
        <v>43</v>
      </c>
      <c r="B79" s="27">
        <v>61.8</v>
      </c>
      <c r="C79" t="s">
        <v>668</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669</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163</v>
      </c>
    </row>
    <row r="92" spans="1:3" x14ac:dyDescent="0.25">
      <c r="A92" s="5" t="s">
        <v>35</v>
      </c>
      <c r="B92" s="1" t="s">
        <v>124</v>
      </c>
      <c r="C92" t="str">
        <f>CONCATENATE("  &lt;Genotype hgvs=",CHAR(34),B92,B93,";",B94,CHAR(34)," name=",CHAR(34),B25,CHAR(34),"&gt; ")</f>
        <v xml:space="preserve">  &lt;Genotype hgvs="NC_000002.12:g.[234010670G&gt;A];[234010670=]" name="G3264+2567A"&gt; </v>
      </c>
    </row>
    <row r="93" spans="1:3" x14ac:dyDescent="0.25">
      <c r="A93" s="5" t="s">
        <v>36</v>
      </c>
      <c r="B93" s="27" t="s">
        <v>135</v>
      </c>
    </row>
    <row r="94" spans="1:3" x14ac:dyDescent="0.25">
      <c r="A94" s="5" t="s">
        <v>27</v>
      </c>
      <c r="B94" s="27" t="s">
        <v>136</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13</v>
      </c>
    </row>
    <row r="96" spans="1:3" x14ac:dyDescent="0.25">
      <c r="A96" s="6" t="s">
        <v>42</v>
      </c>
      <c r="B96" s="27" t="s">
        <v>518</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43</v>
      </c>
      <c r="B97" s="27">
        <v>43.2</v>
      </c>
    </row>
    <row r="98" spans="1:3" x14ac:dyDescent="0.25">
      <c r="A98" s="5"/>
      <c r="C98" t="s">
        <v>669</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45</v>
      </c>
      <c r="B107" s="27" t="s">
        <v>218</v>
      </c>
      <c r="C107" t="s">
        <v>13</v>
      </c>
    </row>
    <row r="108" spans="1:3" x14ac:dyDescent="0.25">
      <c r="A108" s="6" t="s">
        <v>43</v>
      </c>
      <c r="B108" s="27">
        <v>19.600000000000001</v>
      </c>
      <c r="C108" t="s">
        <v>668</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47</v>
      </c>
      <c r="B121" s="27" t="s">
        <v>218</v>
      </c>
    </row>
    <row r="122" spans="1:3" x14ac:dyDescent="0.25">
      <c r="A122" s="6" t="s">
        <v>43</v>
      </c>
      <c r="B122" s="27">
        <v>37.200000000000003</v>
      </c>
      <c r="C122" t="s">
        <v>668</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669</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35</v>
      </c>
      <c r="B135" s="1" t="s">
        <v>124</v>
      </c>
      <c r="C135" t="str">
        <f>CONCATENATE("  &lt;Genotype hgvs=",CHAR(34),B135,B136,";",B137,CHAR(34)," name=",CHAR(34),B31,CHAR(34),"&gt; ")</f>
        <v xml:space="preserve">  &lt;Genotype hgvs="NC_000002.12:g.[233945906G&gt;C];[233945906=]" name="G750C"&gt;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13</v>
      </c>
    </row>
    <row r="139" spans="1:3" x14ac:dyDescent="0.25">
      <c r="A139" s="6" t="s">
        <v>42</v>
      </c>
      <c r="B139" s="27" t="s">
        <v>149</v>
      </c>
      <c r="C139" t="str">
        <f>CONCATENATE("    ",B138)</f>
        <v xml:space="preserve">    People with this variant have one copy of the G750C variant. This substitution of a single nucleotide is known as a missense mutation.</v>
      </c>
    </row>
    <row r="140" spans="1:3" x14ac:dyDescent="0.25">
      <c r="A140" s="6" t="s">
        <v>43</v>
      </c>
      <c r="B140" s="27">
        <v>22.1</v>
      </c>
    </row>
    <row r="141" spans="1:3" x14ac:dyDescent="0.25">
      <c r="A141" s="5"/>
      <c r="C141" t="s">
        <v>669</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45</v>
      </c>
      <c r="B150" s="27" t="s">
        <v>193</v>
      </c>
      <c r="C150" t="s">
        <v>13</v>
      </c>
    </row>
    <row r="151" spans="1:3" x14ac:dyDescent="0.25">
      <c r="A151" s="6" t="s">
        <v>43</v>
      </c>
      <c r="B151" s="27">
        <v>7.5</v>
      </c>
      <c r="C151" t="s">
        <v>668</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47</v>
      </c>
      <c r="B164" s="27" t="s">
        <v>218</v>
      </c>
    </row>
    <row r="165" spans="1:3" x14ac:dyDescent="0.25">
      <c r="A165" s="6" t="s">
        <v>43</v>
      </c>
      <c r="B165" s="27">
        <v>70.400000000000006</v>
      </c>
      <c r="C165" t="s">
        <v>668</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669</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165</v>
      </c>
    </row>
    <row r="178" spans="1:3" x14ac:dyDescent="0.25">
      <c r="A178" s="5" t="s">
        <v>35</v>
      </c>
      <c r="B178" s="1" t="s">
        <v>124</v>
      </c>
      <c r="C178" t="str">
        <f>CONCATENATE("  &lt;Genotype hgvs=",CHAR(34),B178,B179,";",B180,CHAR(34)," name=",CHAR(34),B37,CHAR(34),"&gt; ")</f>
        <v xml:space="preserve">  &lt;Genotype hgvs="NC_000002.12:g.[233916448T&gt;C];[233916448=]" name="T-990C"&gt;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13</v>
      </c>
    </row>
    <row r="182" spans="1:3" x14ac:dyDescent="0.25">
      <c r="A182" s="6" t="s">
        <v>42</v>
      </c>
      <c r="B182" s="27" t="s">
        <v>218</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43</v>
      </c>
      <c r="B183" s="27">
        <v>49.7</v>
      </c>
    </row>
    <row r="184" spans="1:3" x14ac:dyDescent="0.25">
      <c r="A184" s="5"/>
      <c r="C184" t="s">
        <v>669</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45</v>
      </c>
      <c r="B193" s="27" t="s">
        <v>193</v>
      </c>
      <c r="C193" t="s">
        <v>13</v>
      </c>
    </row>
    <row r="194" spans="1:3" x14ac:dyDescent="0.25">
      <c r="A194" s="6" t="s">
        <v>43</v>
      </c>
      <c r="B194" s="27">
        <v>30.4</v>
      </c>
      <c r="C194" t="s">
        <v>668</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47</v>
      </c>
      <c r="B207" s="27" t="s">
        <v>218</v>
      </c>
    </row>
    <row r="208" spans="1:3" x14ac:dyDescent="0.25">
      <c r="A208" s="6" t="s">
        <v>43</v>
      </c>
      <c r="B208" s="27">
        <v>19.899999999999999</v>
      </c>
      <c r="C208" t="s">
        <v>668</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669</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670</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166</v>
      </c>
    </row>
    <row r="222" spans="1:3" x14ac:dyDescent="0.25">
      <c r="A222" s="5" t="s">
        <v>35</v>
      </c>
      <c r="B222" s="1" t="s">
        <v>124</v>
      </c>
      <c r="C222" t="str">
        <f>CONCATENATE("  &lt;Genotype hgvs=",CHAR(34),B222,B223,";",B224,CHAR(34)," name=",CHAR(34),B43,CHAR(34),"&gt; ")</f>
        <v xml:space="preserve">  &lt;Genotype hgvs="NC_000002.12:g.[233974736A&gt;G];[233974736=]" name="A7783504C"&gt;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13</v>
      </c>
    </row>
    <row r="226" spans="1:3" x14ac:dyDescent="0.25">
      <c r="A226" s="6" t="s">
        <v>42</v>
      </c>
      <c r="B226" s="27" t="s">
        <v>511</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43</v>
      </c>
      <c r="B227" s="27">
        <v>14.2</v>
      </c>
    </row>
    <row r="228" spans="1:3" x14ac:dyDescent="0.25">
      <c r="A228" s="5"/>
      <c r="C228" t="s">
        <v>669</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45</v>
      </c>
      <c r="B237" s="27" t="s">
        <v>218</v>
      </c>
      <c r="C237" t="s">
        <v>13</v>
      </c>
    </row>
    <row r="238" spans="1:3" x14ac:dyDescent="0.25">
      <c r="A238" s="6" t="s">
        <v>43</v>
      </c>
      <c r="B238" s="27">
        <v>81.599999999999994</v>
      </c>
      <c r="C238" t="s">
        <v>668</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47</v>
      </c>
      <c r="B251" s="27" t="s">
        <v>148</v>
      </c>
    </row>
    <row r="252" spans="1:3" x14ac:dyDescent="0.25">
      <c r="A252" s="6" t="s">
        <v>43</v>
      </c>
      <c r="B252" s="27">
        <v>4.2</v>
      </c>
      <c r="C252" t="s">
        <v>668</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669</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670</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47</v>
      </c>
      <c r="B281" s="27" t="s">
        <v>218</v>
      </c>
      <c r="C281" t="s">
        <v>13</v>
      </c>
    </row>
    <row r="282" spans="1:3" x14ac:dyDescent="0.25">
      <c r="A282" s="6" t="s">
        <v>43</v>
      </c>
      <c r="C282" t="s">
        <v>668</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157</v>
      </c>
    </row>
    <row r="301" spans="1:3" s="33" customFormat="1" x14ac:dyDescent="0.25">
      <c r="A301" s="34"/>
      <c r="B301" s="32"/>
      <c r="C301" s="34"/>
    </row>
    <row r="302" spans="1:3" s="33" customFormat="1" x14ac:dyDescent="0.25">
      <c r="A302" s="34"/>
      <c r="B302" s="32"/>
      <c r="C302" s="6" t="s">
        <v>752</v>
      </c>
    </row>
    <row r="303" spans="1:3" s="33" customFormat="1" x14ac:dyDescent="0.25">
      <c r="A303" s="34"/>
      <c r="B303" s="32"/>
      <c r="C303" s="6"/>
    </row>
    <row r="304" spans="1:3" x14ac:dyDescent="0.25">
      <c r="A304" s="5"/>
      <c r="C304" t="s">
        <v>151</v>
      </c>
    </row>
    <row r="305" spans="1:3" x14ac:dyDescent="0.25">
      <c r="A305" s="5"/>
      <c r="C305" t="str">
        <f>CONCATENATE("    ",B299)</f>
        <v xml:space="preserve">    </v>
      </c>
    </row>
    <row r="306" spans="1:3" x14ac:dyDescent="0.25">
      <c r="A306" s="5" t="s">
        <v>13</v>
      </c>
      <c r="B306" s="41" t="s">
        <v>912</v>
      </c>
      <c r="C306" t="str">
        <f>B306</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51</v>
      </c>
    </row>
    <row r="309" spans="1:3" x14ac:dyDescent="0.25">
      <c r="A309" s="5"/>
    </row>
    <row r="310" spans="1:3" x14ac:dyDescent="0.25">
      <c r="A310" s="5"/>
      <c r="B310" s="27" t="s">
        <v>152</v>
      </c>
      <c r="C310" t="str">
        <f>B310</f>
        <v>No therapies are medically indicated at the moment.</v>
      </c>
    </row>
    <row r="311" spans="1:3" s="33" customFormat="1" x14ac:dyDescent="0.25">
      <c r="A311" s="31"/>
      <c r="B311" s="32"/>
    </row>
    <row r="312" spans="1:3" s="33" customFormat="1" x14ac:dyDescent="0.25">
      <c r="A312" s="34"/>
      <c r="B312" s="32"/>
      <c r="C312" s="6" t="s">
        <v>155</v>
      </c>
    </row>
    <row r="313" spans="1:3" s="33" customFormat="1" x14ac:dyDescent="0.25">
      <c r="A313" s="34"/>
      <c r="B313" s="32"/>
      <c r="C313" s="34"/>
    </row>
    <row r="314" spans="1:3" s="33" customFormat="1" x14ac:dyDescent="0.25">
      <c r="A314" s="34"/>
      <c r="B314" s="32"/>
      <c r="C314" s="6" t="s">
        <v>753</v>
      </c>
    </row>
    <row r="315" spans="1:3" s="33" customFormat="1" x14ac:dyDescent="0.25">
      <c r="A315" s="34"/>
      <c r="B315" s="32"/>
      <c r="C315" s="6"/>
    </row>
    <row r="316" spans="1:3" x14ac:dyDescent="0.25">
      <c r="A316" s="5"/>
      <c r="C316" t="s">
        <v>154</v>
      </c>
    </row>
    <row r="317" spans="1:3" x14ac:dyDescent="0.25">
      <c r="A317" s="5"/>
    </row>
    <row r="318" spans="1:3" x14ac:dyDescent="0.25">
      <c r="A318" s="5" t="s">
        <v>13</v>
      </c>
      <c r="B318" s="27" t="s">
        <v>913</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51</v>
      </c>
    </row>
    <row r="321" spans="1:3" x14ac:dyDescent="0.25">
      <c r="A321" s="5"/>
    </row>
    <row r="322" spans="1:3" x14ac:dyDescent="0.25">
      <c r="A322" s="5"/>
      <c r="B322" s="41" t="s">
        <v>914</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156</v>
      </c>
    </row>
    <row r="325" spans="1:3" s="33" customFormat="1" x14ac:dyDescent="0.25">
      <c r="A325" s="34"/>
      <c r="B325" s="32"/>
      <c r="C325" s="34"/>
    </row>
    <row r="326" spans="1:3" s="33" customFormat="1" x14ac:dyDescent="0.25">
      <c r="A326" s="34"/>
      <c r="B326" s="32"/>
      <c r="C326" s="6" t="s">
        <v>754</v>
      </c>
    </row>
    <row r="327" spans="1:3" s="33" customFormat="1" x14ac:dyDescent="0.25">
      <c r="A327" s="34"/>
      <c r="B327" s="32"/>
      <c r="C327" s="6"/>
    </row>
    <row r="328" spans="1:3" x14ac:dyDescent="0.25">
      <c r="A328" s="5"/>
      <c r="C328" t="s">
        <v>153</v>
      </c>
    </row>
    <row r="329" spans="1:3" x14ac:dyDescent="0.25">
      <c r="A329" s="5"/>
    </row>
    <row r="330" spans="1:3" x14ac:dyDescent="0.25">
      <c r="A330" s="5" t="s">
        <v>13</v>
      </c>
      <c r="B330" s="27" t="s">
        <v>519</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51</v>
      </c>
    </row>
    <row r="333" spans="1:3" x14ac:dyDescent="0.25">
      <c r="A333" s="5"/>
    </row>
    <row r="334" spans="1:3" x14ac:dyDescent="0.25">
      <c r="A334" s="5"/>
      <c r="B334" s="41" t="s">
        <v>915</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158</v>
      </c>
    </row>
    <row r="337" spans="1:3" s="33" customFormat="1" x14ac:dyDescent="0.25">
      <c r="A337" s="34"/>
      <c r="B337" s="32"/>
      <c r="C337" s="34"/>
    </row>
    <row r="338" spans="1:3" s="33" customFormat="1" x14ac:dyDescent="0.25">
      <c r="A338" s="34"/>
      <c r="B338" s="32"/>
      <c r="C338" s="6" t="s">
        <v>755</v>
      </c>
    </row>
    <row r="339" spans="1:3" s="33" customFormat="1" x14ac:dyDescent="0.25">
      <c r="A339" s="34"/>
      <c r="B339" s="32"/>
      <c r="C339" s="6"/>
    </row>
    <row r="340" spans="1:3" x14ac:dyDescent="0.25">
      <c r="A340" s="5"/>
      <c r="C340" t="s">
        <v>153</v>
      </c>
    </row>
    <row r="341" spans="1:3" x14ac:dyDescent="0.25">
      <c r="A341" s="5"/>
    </row>
    <row r="342" spans="1:3" x14ac:dyDescent="0.25">
      <c r="A342" s="5" t="s">
        <v>13</v>
      </c>
      <c r="B342" s="41" t="s">
        <v>916</v>
      </c>
      <c r="C342" t="str">
        <f>B342</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51</v>
      </c>
    </row>
    <row r="345" spans="1:3" x14ac:dyDescent="0.25">
      <c r="A345" s="5"/>
    </row>
    <row r="346" spans="1:3" ht="409.5" x14ac:dyDescent="0.25">
      <c r="A346" s="5"/>
      <c r="B346" s="41" t="s">
        <v>773</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285</v>
      </c>
    </row>
    <row r="350" spans="1:3" s="33" customFormat="1" x14ac:dyDescent="0.25">
      <c r="A350" s="34"/>
      <c r="B350" s="32"/>
      <c r="C350" s="34"/>
    </row>
    <row r="351" spans="1:3" s="33" customFormat="1" x14ac:dyDescent="0.25">
      <c r="A351" s="34"/>
      <c r="B351" s="32"/>
      <c r="C351" s="6" t="s">
        <v>756</v>
      </c>
    </row>
    <row r="352" spans="1:3" s="33" customFormat="1" x14ac:dyDescent="0.25">
      <c r="A352" s="34"/>
      <c r="B352" s="32"/>
      <c r="C352" s="6"/>
    </row>
    <row r="353" spans="1:3" x14ac:dyDescent="0.25">
      <c r="A353" s="5"/>
      <c r="C353" t="s">
        <v>153</v>
      </c>
    </row>
    <row r="354" spans="1:3" x14ac:dyDescent="0.25">
      <c r="A354" s="5"/>
    </row>
    <row r="355" spans="1:3" x14ac:dyDescent="0.25">
      <c r="A355" s="5" t="s">
        <v>13</v>
      </c>
      <c r="B355" s="27" t="s">
        <v>665</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51</v>
      </c>
    </row>
    <row r="358" spans="1:3" x14ac:dyDescent="0.25">
      <c r="A358" s="5"/>
    </row>
    <row r="359" spans="1:3" ht="405" x14ac:dyDescent="0.25">
      <c r="A359" s="5"/>
      <c r="B359" s="41" t="s">
        <v>666</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160</v>
      </c>
    </row>
    <row r="362" spans="1:3" s="33" customFormat="1" x14ac:dyDescent="0.25">
      <c r="A362" s="34"/>
      <c r="B362" s="32"/>
      <c r="C362" s="34"/>
    </row>
    <row r="363" spans="1:3" s="33" customFormat="1" x14ac:dyDescent="0.25">
      <c r="A363" s="34"/>
      <c r="B363" s="32"/>
      <c r="C363" s="6" t="s">
        <v>757</v>
      </c>
    </row>
    <row r="364" spans="1:3" s="33" customFormat="1" x14ac:dyDescent="0.25">
      <c r="A364" s="34"/>
      <c r="B364" s="32"/>
      <c r="C364" s="6"/>
    </row>
    <row r="365" spans="1:3" x14ac:dyDescent="0.25">
      <c r="A365" s="5"/>
      <c r="C365" t="s">
        <v>153</v>
      </c>
    </row>
    <row r="366" spans="1:3" x14ac:dyDescent="0.25">
      <c r="A366" s="5"/>
    </row>
    <row r="367" spans="1:3" x14ac:dyDescent="0.25">
      <c r="A367" s="5" t="s">
        <v>13</v>
      </c>
      <c r="B367" s="27" t="s">
        <v>161</v>
      </c>
      <c r="C367" t="str">
        <f>B367</f>
        <v>The A233974736G A:G heterozygous variant has an increased risk of CFS, with an [odds ratio of 0.37](https://www.ncbi.nlm.nih.gov/pubmed/27835969).</v>
      </c>
    </row>
    <row r="368" spans="1:3" x14ac:dyDescent="0.25">
      <c r="A368" s="5"/>
    </row>
    <row r="369" spans="1:3" x14ac:dyDescent="0.25">
      <c r="A369" s="5"/>
      <c r="C369" t="s">
        <v>51</v>
      </c>
    </row>
    <row r="370" spans="1:3" x14ac:dyDescent="0.25">
      <c r="A370" s="5"/>
    </row>
    <row r="371" spans="1:3" x14ac:dyDescent="0.25">
      <c r="A371" s="5"/>
      <c r="B371" s="27" t="s">
        <v>917</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v>
      </c>
    </row>
    <row r="372" spans="1:3" s="33" customFormat="1" x14ac:dyDescent="0.25">
      <c r="B372" s="32"/>
    </row>
    <row r="374" spans="1:3" ht="30" x14ac:dyDescent="0.25">
      <c r="A374" t="s">
        <v>52</v>
      </c>
      <c r="B374" s="7" t="s">
        <v>159</v>
      </c>
      <c r="C374" t="str">
        <f>CONCATENATE("&lt;symptoms ",B374,"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5"/>
  <sheetViews>
    <sheetView topLeftCell="A336" workbookViewId="0">
      <selection activeCell="B348" sqref="B34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170</v>
      </c>
      <c r="C2" t="str">
        <f>CONCATENATE("# What does the ",B2," gene do?")</f>
        <v># What does the COMT gene do?</v>
      </c>
    </row>
    <row r="3" spans="1:3" x14ac:dyDescent="0.25">
      <c r="A3" s="6"/>
    </row>
    <row r="4" spans="1:3" ht="17.25" x14ac:dyDescent="0.3">
      <c r="A4" s="6" t="s">
        <v>18</v>
      </c>
      <c r="B4" s="28" t="s">
        <v>286</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19</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20</v>
      </c>
      <c r="B7" s="27" t="s">
        <v>171</v>
      </c>
    </row>
    <row r="8" spans="1:3" x14ac:dyDescent="0.25">
      <c r="A8" s="6" t="s">
        <v>17</v>
      </c>
      <c r="B8" s="27" t="s">
        <v>674</v>
      </c>
    </row>
    <row r="9" spans="1:3" x14ac:dyDescent="0.25">
      <c r="A9" s="5" t="s">
        <v>22</v>
      </c>
      <c r="B9" s="27" t="s">
        <v>287</v>
      </c>
      <c r="C9" t="str">
        <f>CONCATENATE("&lt;TissueList ",B9," /&gt;")</f>
        <v>&lt;TissueList brain liver kidney blood D001921 D005221 D005221 D002319  /&gt;</v>
      </c>
    </row>
    <row r="10" spans="1:3" s="33" customFormat="1" x14ac:dyDescent="0.25">
      <c r="A10" s="34"/>
      <c r="B10" s="32"/>
    </row>
    <row r="11" spans="1:3" x14ac:dyDescent="0.25">
      <c r="A11" s="6" t="s">
        <v>4</v>
      </c>
      <c r="B11" s="27" t="s">
        <v>170</v>
      </c>
      <c r="C11" t="str">
        <f>CONCATENATE("&lt;GeneAnalysis gene=",CHAR(34),B11,CHAR(34)," interval=",CHAR(34),B12,CHAR(34),"&gt; ")</f>
        <v xml:space="preserve">&lt;GeneAnalysis gene="COMT" interval="NC_000022.11:g.19941740_19969975"&gt; </v>
      </c>
    </row>
    <row r="12" spans="1:3" x14ac:dyDescent="0.25">
      <c r="A12" s="6" t="s">
        <v>23</v>
      </c>
      <c r="B12" s="27" t="s">
        <v>288</v>
      </c>
    </row>
    <row r="13" spans="1:3" x14ac:dyDescent="0.25">
      <c r="A13" s="6" t="s">
        <v>24</v>
      </c>
      <c r="B13" s="27" t="s">
        <v>332</v>
      </c>
      <c r="C13" t="str">
        <f>CONCATENATE("# What are some common mutations of ",B11,"?")</f>
        <v># What are some common mutations of COMT?</v>
      </c>
    </row>
    <row r="14" spans="1:3" x14ac:dyDescent="0.25">
      <c r="A14" s="6"/>
      <c r="C14" t="s">
        <v>13</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25</v>
      </c>
      <c r="B18" s="1" t="s">
        <v>177</v>
      </c>
      <c r="C18" t="str">
        <f>CONCATENATE("  &lt;Variant hgvs=",CHAR(34),B18,CHAR(34)," name=",CHAR(34),B19,CHAR(34),"&gt; ")</f>
        <v xml:space="preserve">  &lt;Variant hgvs="NC_000022.11:g.19963748G&gt;A" name="G158A"&gt; </v>
      </c>
    </row>
    <row r="19" spans="1:3" x14ac:dyDescent="0.25">
      <c r="A19" s="5" t="s">
        <v>26</v>
      </c>
      <c r="B19" s="1" t="s">
        <v>190</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28</v>
      </c>
      <c r="B21" s="27" t="s">
        <v>62</v>
      </c>
      <c r="C21" t="s">
        <v>13</v>
      </c>
    </row>
    <row r="22" spans="1:3" x14ac:dyDescent="0.25">
      <c r="A22" s="5" t="s">
        <v>36</v>
      </c>
      <c r="B22" s="30" t="s">
        <v>191</v>
      </c>
      <c r="C22" t="str">
        <f>"  &lt;/Variant&gt;"</f>
        <v xml:space="preserve">  &lt;/Variant&gt;</v>
      </c>
    </row>
    <row r="23" spans="1:3" x14ac:dyDescent="0.25">
      <c r="C23" t="str">
        <f>CONCATENATE("&lt;# ",B25," #&gt;")</f>
        <v>&lt;# C62T #&gt;</v>
      </c>
    </row>
    <row r="24" spans="1:3" x14ac:dyDescent="0.25">
      <c r="A24" s="6" t="s">
        <v>25</v>
      </c>
      <c r="B24" s="1" t="s">
        <v>176</v>
      </c>
      <c r="C24" t="str">
        <f>CONCATENATE("  &lt;Variant hgvs=",CHAR(34),B24,CHAR(34)," name=",CHAR(34),B25,CHAR(34),"&gt; ")</f>
        <v xml:space="preserve">  &lt;Variant hgvs="NC_000022.11:g.19962712C&gt;T" name="C62T"&gt; </v>
      </c>
    </row>
    <row r="25" spans="1:3" x14ac:dyDescent="0.25">
      <c r="A25" s="5" t="s">
        <v>26</v>
      </c>
      <c r="B25" s="30" t="s">
        <v>172</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28</v>
      </c>
      <c r="B27" s="27" t="s">
        <v>33</v>
      </c>
    </row>
    <row r="28" spans="1:3" x14ac:dyDescent="0.25">
      <c r="A28" s="6" t="s">
        <v>36</v>
      </c>
      <c r="B28" s="30" t="s">
        <v>178</v>
      </c>
      <c r="C28" t="str">
        <f>"  &lt;/Variant&gt;"</f>
        <v xml:space="preserve">  &lt;/Variant&gt;</v>
      </c>
    </row>
    <row r="29" spans="1:3" x14ac:dyDescent="0.25">
      <c r="C29" t="str">
        <f>CONCATENATE("&lt;# ",B31," #&gt;")</f>
        <v>&lt;# T19943884C #&gt;</v>
      </c>
    </row>
    <row r="30" spans="1:3" x14ac:dyDescent="0.25">
      <c r="A30" s="6" t="s">
        <v>25</v>
      </c>
      <c r="B30" s="1" t="s">
        <v>175</v>
      </c>
      <c r="C30" t="str">
        <f>CONCATENATE("  &lt;Variant hgvs=",CHAR(34),B30,CHAR(34)," name=",CHAR(34),B31,CHAR(34),"&gt; ")</f>
        <v xml:space="preserve">  &lt;Variant hgvs="NC_000022.11:g.19943884T&gt;C" name="T19943884C"&gt; </v>
      </c>
    </row>
    <row r="31" spans="1:3" x14ac:dyDescent="0.25">
      <c r="A31" s="5" t="s">
        <v>26</v>
      </c>
      <c r="B31" s="1" t="s">
        <v>187</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28</v>
      </c>
      <c r="B33" s="27" t="str">
        <f>"cytosine (C)"</f>
        <v>cytosine (C)</v>
      </c>
    </row>
    <row r="34" spans="1:3" x14ac:dyDescent="0.25">
      <c r="A34" s="5" t="s">
        <v>36</v>
      </c>
      <c r="B34" s="1" t="s">
        <v>188</v>
      </c>
      <c r="C34" t="str">
        <f>"  &lt;/Variant&gt;"</f>
        <v xml:space="preserve">  &lt;/Variant&gt;</v>
      </c>
    </row>
    <row r="35" spans="1:3" x14ac:dyDescent="0.25">
      <c r="A35" s="5"/>
      <c r="C35" t="str">
        <f>CONCATENATE("&lt;# ",B37," #&gt;")</f>
        <v>&lt;# T19960814C #&gt;</v>
      </c>
    </row>
    <row r="36" spans="1:3" x14ac:dyDescent="0.25">
      <c r="A36" s="6" t="s">
        <v>25</v>
      </c>
      <c r="B36" s="1" t="s">
        <v>174</v>
      </c>
      <c r="C36" t="str">
        <f>CONCATENATE("  &lt;Variant hgvs=",CHAR(34),B36,CHAR(34)," name=",CHAR(34),B37,CHAR(34),"&gt; ")</f>
        <v xml:space="preserve">  &lt;Variant hgvs="NC_000022.11:g.19960814T&gt;C" name="T19960814C"&gt; </v>
      </c>
    </row>
    <row r="37" spans="1:3" x14ac:dyDescent="0.25">
      <c r="A37" s="5" t="s">
        <v>26</v>
      </c>
      <c r="B37" s="30" t="s">
        <v>184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28</v>
      </c>
      <c r="B39" s="27" t="str">
        <f>"cytosine (C)"</f>
        <v>cytosine (C)</v>
      </c>
    </row>
    <row r="40" spans="1:3" x14ac:dyDescent="0.25">
      <c r="A40" s="5" t="s">
        <v>36</v>
      </c>
      <c r="B40" s="30" t="s">
        <v>185</v>
      </c>
      <c r="C40" t="str">
        <f>"  &lt;/Variant&gt;"</f>
        <v xml:space="preserve">  &lt;/Variant&gt;</v>
      </c>
    </row>
    <row r="41" spans="1:3" x14ac:dyDescent="0.25">
      <c r="A41" s="6"/>
      <c r="C41" t="str">
        <f>CONCATENATE("&lt;# ",B43," #&gt;")</f>
        <v>&lt;# T19950010G #&gt;</v>
      </c>
    </row>
    <row r="42" spans="1:3" x14ac:dyDescent="0.25">
      <c r="A42" s="6" t="s">
        <v>25</v>
      </c>
      <c r="B42" s="1" t="s">
        <v>173</v>
      </c>
      <c r="C42" t="str">
        <f>CONCATENATE("  &lt;Variant hgvs=",CHAR(34),B42,CHAR(34)," name=",CHAR(34),B43,CHAR(34),"&gt; ")</f>
        <v xml:space="preserve">  &lt;Variant hgvs="NC_000022.11:g.19950010T&gt;G" name="T19950010G"&gt; </v>
      </c>
    </row>
    <row r="43" spans="1:3" x14ac:dyDescent="0.25">
      <c r="A43" s="5" t="s">
        <v>26</v>
      </c>
      <c r="B43" s="27" t="s">
        <v>186</v>
      </c>
    </row>
    <row r="44" spans="1:3" x14ac:dyDescent="0.25">
      <c r="A44" s="5" t="s">
        <v>27</v>
      </c>
      <c r="B44" s="27" t="s">
        <v>33</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28</v>
      </c>
      <c r="B45" s="27" t="s">
        <v>34</v>
      </c>
    </row>
    <row r="46" spans="1:3" x14ac:dyDescent="0.25">
      <c r="A46" s="5" t="s">
        <v>36</v>
      </c>
      <c r="B46" s="27" t="s">
        <v>189</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35</v>
      </c>
      <c r="B49" s="1" t="s">
        <v>179</v>
      </c>
      <c r="C49" t="str">
        <f>CONCATENATE("  &lt;Genotype hgvs=",CHAR(34),B49,B50,";",B51,CHAR(34)," name=",CHAR(34),B19,CHAR(34),"&gt; ")</f>
        <v xml:space="preserve">  &lt;Genotype hgvs="NC_000022.11:g.[19963748G&gt;A];[19963748=]" name="G158A"&gt; </v>
      </c>
    </row>
    <row r="50" spans="1:3" x14ac:dyDescent="0.25">
      <c r="A50" s="5" t="s">
        <v>36</v>
      </c>
      <c r="B50" s="27" t="s">
        <v>180</v>
      </c>
    </row>
    <row r="51" spans="1:3" x14ac:dyDescent="0.25">
      <c r="A51" s="5" t="s">
        <v>27</v>
      </c>
      <c r="B51" s="27" t="s">
        <v>181</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13</v>
      </c>
    </row>
    <row r="53" spans="1:3" x14ac:dyDescent="0.25">
      <c r="A53" s="6" t="s">
        <v>42</v>
      </c>
      <c r="B53" s="27" t="s">
        <v>192</v>
      </c>
      <c r="C53" t="str">
        <f>CONCATENATE("    ",B52)</f>
        <v xml:space="preserve">    People with this variant have one copy of the [G158A](https://www.ncbi.nlm.nih.gov/pubmed/21059181) variant. This substitution of a single nucleotide is known as a missense mutation.</v>
      </c>
    </row>
    <row r="54" spans="1:3" x14ac:dyDescent="0.25">
      <c r="A54" s="6" t="s">
        <v>43</v>
      </c>
      <c r="B54" s="27">
        <v>49.9</v>
      </c>
    </row>
    <row r="55" spans="1:3" x14ac:dyDescent="0.25">
      <c r="A55" s="5"/>
      <c r="C55" t="s">
        <v>669</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45</v>
      </c>
      <c r="B64" s="27" t="s">
        <v>193</v>
      </c>
      <c r="C64" t="s">
        <v>13</v>
      </c>
    </row>
    <row r="65" spans="1:3" x14ac:dyDescent="0.25">
      <c r="A65" s="6" t="s">
        <v>43</v>
      </c>
      <c r="B65" s="27">
        <v>24.4</v>
      </c>
      <c r="C65" t="s">
        <v>668</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47</v>
      </c>
      <c r="B78" s="27" t="s">
        <v>218</v>
      </c>
      <c r="C78" t="s">
        <v>13</v>
      </c>
    </row>
    <row r="79" spans="1:3" x14ac:dyDescent="0.25">
      <c r="A79" s="6" t="s">
        <v>43</v>
      </c>
      <c r="B79" s="27">
        <v>25.7</v>
      </c>
      <c r="C79" t="s">
        <v>668</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669</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35</v>
      </c>
      <c r="B92" s="1" t="s">
        <v>179</v>
      </c>
      <c r="C92" t="str">
        <f>CONCATENATE("  &lt;Genotype hgvs=",CHAR(34),B92,B93,";",B94,CHAR(34)," name=",CHAR(34),B25,CHAR(34),"&gt; ")</f>
        <v xml:space="preserve">  &lt;Genotype hgvs="NC_000022.11:g.[19962712C&gt;T];[19962712=]" name="C62T"&gt; </v>
      </c>
    </row>
    <row r="93" spans="1:3" x14ac:dyDescent="0.25">
      <c r="A93" s="5" t="s">
        <v>36</v>
      </c>
      <c r="B93" s="27" t="s">
        <v>182</v>
      </c>
    </row>
    <row r="94" spans="1:3" x14ac:dyDescent="0.25">
      <c r="A94" s="5" t="s">
        <v>27</v>
      </c>
      <c r="B94" s="27" t="s">
        <v>183</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13</v>
      </c>
    </row>
    <row r="96" spans="1:3" x14ac:dyDescent="0.25">
      <c r="A96" s="6" t="s">
        <v>42</v>
      </c>
      <c r="B96" s="27" t="s">
        <v>192</v>
      </c>
      <c r="C96" t="str">
        <f>CONCATENATE("    ",B95)</f>
        <v xml:space="preserve">    People with this variant have one copy of the [C62T](https://www.ncbi.nlm.nih.gov/pubmed/26891941) variant. This substitution of a single nucleotide is known as a missense mutation.</v>
      </c>
    </row>
    <row r="97" spans="1:3" x14ac:dyDescent="0.25">
      <c r="A97" s="6" t="s">
        <v>43</v>
      </c>
      <c r="B97" s="27">
        <v>49.8</v>
      </c>
    </row>
    <row r="98" spans="1:3" x14ac:dyDescent="0.25">
      <c r="A98" s="5"/>
      <c r="C98" t="s">
        <v>669</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45</v>
      </c>
      <c r="B107" s="27" t="s">
        <v>193</v>
      </c>
      <c r="C107" t="s">
        <v>13</v>
      </c>
    </row>
    <row r="108" spans="1:3" x14ac:dyDescent="0.25">
      <c r="A108" s="6" t="s">
        <v>43</v>
      </c>
      <c r="B108" s="27">
        <v>24.7</v>
      </c>
      <c r="C108" t="s">
        <v>668</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47</v>
      </c>
      <c r="B121" s="27" t="s">
        <v>218</v>
      </c>
      <c r="C121" t="s">
        <v>13</v>
      </c>
    </row>
    <row r="122" spans="1:3" x14ac:dyDescent="0.25">
      <c r="A122" s="6" t="s">
        <v>43</v>
      </c>
      <c r="B122" s="27">
        <v>25.5</v>
      </c>
      <c r="C122" t="s">
        <v>668</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669</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35</v>
      </c>
      <c r="B135" s="1" t="s">
        <v>124</v>
      </c>
      <c r="C135" t="str">
        <f>CONCATENATE("  &lt;Genotype hgvs=",CHAR(34),B135,B136,";",B137,CHAR(34)," name=",CHAR(34),B31,CHAR(34),"&gt; ")</f>
        <v xml:space="preserve">  &lt;Genotype hgvs="NC_000002.12:g.[233945906G&gt;C];[233945906=]" name="T19943884C"&gt;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13</v>
      </c>
    </row>
    <row r="139" spans="1:3" x14ac:dyDescent="0.25">
      <c r="A139" s="6" t="s">
        <v>42</v>
      </c>
      <c r="B139" s="27" t="s">
        <v>192</v>
      </c>
      <c r="C139" t="str">
        <f>CONCATENATE("    ",B138)</f>
        <v xml:space="preserve">    People with this variant have one copy of the T19943884C variant. This substitution of a single nucleotide is known as a missense mutation.</v>
      </c>
    </row>
    <row r="140" spans="1:3" x14ac:dyDescent="0.25">
      <c r="A140" s="6" t="s">
        <v>43</v>
      </c>
      <c r="B140" s="27">
        <v>48.1</v>
      </c>
    </row>
    <row r="141" spans="1:3" x14ac:dyDescent="0.25">
      <c r="A141" s="5"/>
      <c r="C141" t="s">
        <v>669</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45</v>
      </c>
      <c r="B150" s="27" t="s">
        <v>193</v>
      </c>
      <c r="C150" t="s">
        <v>13</v>
      </c>
    </row>
    <row r="151" spans="1:3" x14ac:dyDescent="0.25">
      <c r="A151" s="6" t="s">
        <v>43</v>
      </c>
      <c r="B151" s="27">
        <v>28.3</v>
      </c>
      <c r="C151" t="s">
        <v>668</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47</v>
      </c>
      <c r="B164" s="27" t="s">
        <v>218</v>
      </c>
      <c r="C164" t="s">
        <v>13</v>
      </c>
    </row>
    <row r="165" spans="1:3" x14ac:dyDescent="0.25">
      <c r="A165" s="6" t="s">
        <v>43</v>
      </c>
      <c r="B165" s="27">
        <v>23.6</v>
      </c>
      <c r="C165" t="s">
        <v>668</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669</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35</v>
      </c>
      <c r="B178" s="1" t="s">
        <v>124</v>
      </c>
      <c r="C178" t="str">
        <f>CONCATENATE("  &lt;Genotype hgvs=",CHAR(34),B178,B179,";",B180,CHAR(34)," name=",CHAR(34),B37,CHAR(34),"&gt; ")</f>
        <v xml:space="preserve">  &lt;Genotype hgvs="NC_000002.12:g.[233916448T&gt;C];[233916448=]" name="T19960814C"&gt;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13</v>
      </c>
    </row>
    <row r="182" spans="1:3" x14ac:dyDescent="0.25">
      <c r="A182" s="6" t="s">
        <v>42</v>
      </c>
      <c r="B182" s="27" t="s">
        <v>193</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43</v>
      </c>
      <c r="B183" s="27">
        <v>40.9</v>
      </c>
    </row>
    <row r="184" spans="1:3" x14ac:dyDescent="0.25">
      <c r="A184" s="5"/>
      <c r="C184" t="s">
        <v>669</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45</v>
      </c>
      <c r="B193" s="27" t="s">
        <v>193</v>
      </c>
      <c r="C193" t="s">
        <v>13</v>
      </c>
    </row>
    <row r="194" spans="1:3" x14ac:dyDescent="0.25">
      <c r="A194" s="6" t="s">
        <v>43</v>
      </c>
      <c r="B194" s="27">
        <v>18.5</v>
      </c>
      <c r="C194" t="s">
        <v>668</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47</v>
      </c>
      <c r="B207" s="27" t="s">
        <v>520</v>
      </c>
      <c r="C207" t="s">
        <v>13</v>
      </c>
    </row>
    <row r="208" spans="1:3" x14ac:dyDescent="0.25">
      <c r="A208" s="6" t="s">
        <v>43</v>
      </c>
      <c r="B208" s="27">
        <v>40.6</v>
      </c>
      <c r="C208" t="s">
        <v>668</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669</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670</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35</v>
      </c>
      <c r="B222" s="1" t="s">
        <v>124</v>
      </c>
      <c r="C222" t="str">
        <f>CONCATENATE("  &lt;Genotype hgvs=",CHAR(34),B222,B223,";",B224,CHAR(34)," name=",CHAR(34),B43,CHAR(34),"&gt; ")</f>
        <v xml:space="preserve">  &lt;Genotype hgvs="NC_000002.12:g.[233974736A&gt;G];[233974736=]" name="T19950010G"&gt;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13</v>
      </c>
    </row>
    <row r="226" spans="1:3" x14ac:dyDescent="0.25">
      <c r="A226" s="6" t="s">
        <v>42</v>
      </c>
      <c r="B226" s="27" t="s">
        <v>192</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43</v>
      </c>
      <c r="B227" s="27">
        <v>37.5</v>
      </c>
    </row>
    <row r="228" spans="1:3" x14ac:dyDescent="0.25">
      <c r="A228" s="5"/>
      <c r="C228" t="s">
        <v>669</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45</v>
      </c>
      <c r="B237" s="27" t="s">
        <v>193</v>
      </c>
      <c r="C237" t="s">
        <v>13</v>
      </c>
    </row>
    <row r="238" spans="1:3" x14ac:dyDescent="0.25">
      <c r="A238" s="6" t="s">
        <v>43</v>
      </c>
      <c r="B238" s="27">
        <v>15.6</v>
      </c>
      <c r="C238" t="s">
        <v>668</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47</v>
      </c>
      <c r="B251" s="27" t="s">
        <v>218</v>
      </c>
      <c r="C251" t="s">
        <v>13</v>
      </c>
    </row>
    <row r="252" spans="1:3" x14ac:dyDescent="0.25">
      <c r="A252" s="6" t="s">
        <v>43</v>
      </c>
      <c r="B252" s="27">
        <v>46.9</v>
      </c>
      <c r="C252" t="s">
        <v>668</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669</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670</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47</v>
      </c>
      <c r="B281" s="27" t="s">
        <v>148</v>
      </c>
      <c r="C281" t="s">
        <v>13</v>
      </c>
    </row>
    <row r="282" spans="1:3" x14ac:dyDescent="0.25">
      <c r="A282" s="6" t="s">
        <v>43</v>
      </c>
      <c r="C282" t="s">
        <v>668</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740</v>
      </c>
    </row>
    <row r="301" spans="1:3" s="33" customFormat="1" x14ac:dyDescent="0.25">
      <c r="A301" s="34"/>
      <c r="B301" s="32"/>
      <c r="C301" s="34"/>
    </row>
    <row r="302" spans="1:3" s="33" customFormat="1" x14ac:dyDescent="0.25">
      <c r="A302" s="34"/>
      <c r="B302" s="32"/>
      <c r="C302" s="6" t="s">
        <v>741</v>
      </c>
    </row>
    <row r="303" spans="1:3" s="33" customFormat="1" x14ac:dyDescent="0.25">
      <c r="A303" s="34"/>
      <c r="B303" s="32"/>
      <c r="C303" s="6"/>
    </row>
    <row r="304" spans="1:3" x14ac:dyDescent="0.25">
      <c r="A304" s="5"/>
      <c r="C304" t="s">
        <v>151</v>
      </c>
    </row>
    <row r="305" spans="1:3" x14ac:dyDescent="0.25">
      <c r="A305" s="5"/>
    </row>
    <row r="306" spans="1:3" x14ac:dyDescent="0.25">
      <c r="A306" s="5" t="s">
        <v>13</v>
      </c>
      <c r="B306" s="27" t="s">
        <v>675</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51</v>
      </c>
    </row>
    <row r="309" spans="1:3" x14ac:dyDescent="0.25">
      <c r="A309" s="5"/>
    </row>
    <row r="310" spans="1:3" x14ac:dyDescent="0.25">
      <c r="A310" s="5"/>
      <c r="B310" s="27" t="s">
        <v>676</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194</v>
      </c>
    </row>
    <row r="313" spans="1:3" s="33" customFormat="1" x14ac:dyDescent="0.25">
      <c r="A313" s="34"/>
      <c r="B313" s="32"/>
      <c r="C313" s="34"/>
    </row>
    <row r="314" spans="1:3" s="33" customFormat="1" x14ac:dyDescent="0.25">
      <c r="A314" s="34"/>
      <c r="B314" s="32"/>
      <c r="C314" s="6" t="s">
        <v>742</v>
      </c>
    </row>
    <row r="315" spans="1:3" s="33" customFormat="1" x14ac:dyDescent="0.25">
      <c r="A315" s="34"/>
      <c r="B315" s="32"/>
      <c r="C315" s="6"/>
    </row>
    <row r="316" spans="1:3" x14ac:dyDescent="0.25">
      <c r="A316" s="5"/>
    </row>
    <row r="317" spans="1:3" x14ac:dyDescent="0.25">
      <c r="A317" s="5"/>
      <c r="C317" t="s">
        <v>151</v>
      </c>
    </row>
    <row r="318" spans="1:3" x14ac:dyDescent="0.25">
      <c r="A318" s="5"/>
    </row>
    <row r="319" spans="1:3" x14ac:dyDescent="0.25">
      <c r="A319" s="5" t="s">
        <v>13</v>
      </c>
      <c r="B319" s="27" t="s">
        <v>521</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51</v>
      </c>
    </row>
    <row r="322" spans="1:3" x14ac:dyDescent="0.25">
      <c r="A322" s="5"/>
    </row>
    <row r="323" spans="1:3" x14ac:dyDescent="0.25">
      <c r="A323" s="5"/>
      <c r="B323" s="27" t="s">
        <v>522</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195</v>
      </c>
    </row>
    <row r="326" spans="1:3" s="33" customFormat="1" x14ac:dyDescent="0.25">
      <c r="A326" s="34"/>
      <c r="B326" s="32"/>
      <c r="C326" s="34"/>
    </row>
    <row r="327" spans="1:3" s="33" customFormat="1" x14ac:dyDescent="0.25">
      <c r="A327" s="34"/>
      <c r="B327" s="32"/>
      <c r="C327" t="s">
        <v>743</v>
      </c>
    </row>
    <row r="328" spans="1:3" s="33" customFormat="1" x14ac:dyDescent="0.25">
      <c r="A328" s="34"/>
      <c r="B328" s="32"/>
      <c r="C328" s="6"/>
    </row>
    <row r="329" spans="1:3" x14ac:dyDescent="0.25">
      <c r="A329" s="5"/>
      <c r="C329" t="s">
        <v>196</v>
      </c>
    </row>
    <row r="330" spans="1:3" x14ac:dyDescent="0.25">
      <c r="A330" s="5"/>
    </row>
    <row r="331" spans="1:3" x14ac:dyDescent="0.25">
      <c r="A331" s="5" t="s">
        <v>13</v>
      </c>
      <c r="B331" s="27" t="s">
        <v>677</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51</v>
      </c>
    </row>
    <row r="334" spans="1:3" x14ac:dyDescent="0.25">
      <c r="A334" s="5"/>
    </row>
    <row r="335" spans="1:3" ht="390" x14ac:dyDescent="0.25">
      <c r="A335" s="5"/>
      <c r="B335" s="41" t="s">
        <v>523</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197</v>
      </c>
    </row>
    <row r="339" spans="1:3" s="33" customFormat="1" x14ac:dyDescent="0.25">
      <c r="A339" s="34"/>
      <c r="B339" s="32"/>
      <c r="C339" s="34"/>
    </row>
    <row r="340" spans="1:3" s="33" customFormat="1" x14ac:dyDescent="0.25">
      <c r="A340" s="34"/>
      <c r="B340" s="32"/>
      <c r="C340" s="6" t="s">
        <v>744</v>
      </c>
    </row>
    <row r="341" spans="1:3" s="33" customFormat="1" x14ac:dyDescent="0.25">
      <c r="A341" s="34"/>
      <c r="B341" s="32"/>
      <c r="C341" s="6"/>
    </row>
    <row r="342" spans="1:3" x14ac:dyDescent="0.25">
      <c r="A342" s="5"/>
      <c r="C342" t="s">
        <v>198</v>
      </c>
    </row>
    <row r="343" spans="1:3" x14ac:dyDescent="0.25">
      <c r="A343" s="5"/>
    </row>
    <row r="344" spans="1:3" x14ac:dyDescent="0.25">
      <c r="A344" s="5" t="s">
        <v>13</v>
      </c>
      <c r="B344" s="27" t="s">
        <v>678</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51</v>
      </c>
    </row>
    <row r="347" spans="1:3" x14ac:dyDescent="0.25">
      <c r="A347" s="5"/>
    </row>
    <row r="348" spans="1:3" ht="409.5" x14ac:dyDescent="0.25">
      <c r="A348" s="5"/>
      <c r="B348" s="41" t="s">
        <v>679</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199</v>
      </c>
    </row>
    <row r="351" spans="1:3" s="33" customFormat="1" x14ac:dyDescent="0.25">
      <c r="A351" s="34"/>
      <c r="B351" s="32"/>
      <c r="C351" s="34"/>
    </row>
    <row r="352" spans="1:3" s="33" customFormat="1" x14ac:dyDescent="0.25">
      <c r="A352" s="34"/>
      <c r="B352" s="32"/>
      <c r="C352" t="s">
        <v>745</v>
      </c>
    </row>
    <row r="353" spans="1:3" s="33" customFormat="1" x14ac:dyDescent="0.25">
      <c r="A353" s="34"/>
      <c r="B353" s="32"/>
      <c r="C353" s="6"/>
    </row>
    <row r="354" spans="1:3" x14ac:dyDescent="0.25">
      <c r="A354" s="5"/>
      <c r="C354" t="s">
        <v>196</v>
      </c>
    </row>
    <row r="355" spans="1:3" x14ac:dyDescent="0.25">
      <c r="A355" s="5"/>
    </row>
    <row r="356" spans="1:3" x14ac:dyDescent="0.25">
      <c r="A356" s="5" t="s">
        <v>13</v>
      </c>
      <c r="B356" s="27" t="s">
        <v>524</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51</v>
      </c>
    </row>
    <row r="359" spans="1:3" x14ac:dyDescent="0.25">
      <c r="A359" s="5"/>
    </row>
    <row r="360" spans="1:3" x14ac:dyDescent="0.25">
      <c r="A360" s="5"/>
      <c r="B360" s="27" t="s">
        <v>680</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200</v>
      </c>
    </row>
    <row r="363" spans="1:3" s="33" customFormat="1" x14ac:dyDescent="0.25">
      <c r="A363" s="34"/>
      <c r="B363" s="32"/>
      <c r="C363" s="34"/>
    </row>
    <row r="364" spans="1:3" s="33" customFormat="1" x14ac:dyDescent="0.25">
      <c r="A364" s="34"/>
      <c r="B364" s="32"/>
      <c r="C364" s="6" t="s">
        <v>746</v>
      </c>
    </row>
    <row r="365" spans="1:3" s="33" customFormat="1" x14ac:dyDescent="0.25">
      <c r="A365" s="34"/>
      <c r="B365" s="32"/>
      <c r="C365" s="6"/>
    </row>
    <row r="366" spans="1:3" x14ac:dyDescent="0.25">
      <c r="A366" s="5"/>
      <c r="C366" t="s">
        <v>198</v>
      </c>
    </row>
    <row r="367" spans="1:3" x14ac:dyDescent="0.25">
      <c r="A367" s="5"/>
    </row>
    <row r="368" spans="1:3" x14ac:dyDescent="0.25">
      <c r="A368" s="5" t="s">
        <v>13</v>
      </c>
      <c r="B368" s="27" t="s">
        <v>525</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51</v>
      </c>
    </row>
    <row r="371" spans="1:3" x14ac:dyDescent="0.25">
      <c r="A371" s="5"/>
    </row>
    <row r="372" spans="1:3" x14ac:dyDescent="0.25">
      <c r="A372" s="5"/>
      <c r="B372" s="27" t="s">
        <v>681</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205</v>
      </c>
    </row>
    <row r="375" spans="1:3" s="33" customFormat="1" x14ac:dyDescent="0.25">
      <c r="A375" s="34"/>
      <c r="B375" s="32"/>
      <c r="C375" s="34"/>
    </row>
    <row r="376" spans="1:3" s="33" customFormat="1" x14ac:dyDescent="0.25">
      <c r="A376" s="34"/>
      <c r="B376" s="32"/>
      <c r="C376" t="s">
        <v>749</v>
      </c>
    </row>
    <row r="377" spans="1:3" s="33" customFormat="1" x14ac:dyDescent="0.25">
      <c r="A377" s="34"/>
      <c r="B377" s="32"/>
      <c r="C377" s="6"/>
    </row>
    <row r="378" spans="1:3" x14ac:dyDescent="0.25">
      <c r="A378" s="5"/>
      <c r="C378" t="s">
        <v>154</v>
      </c>
    </row>
    <row r="379" spans="1:3" x14ac:dyDescent="0.25">
      <c r="A379" s="5"/>
    </row>
    <row r="380" spans="1:3" x14ac:dyDescent="0.25">
      <c r="A380" s="5" t="s">
        <v>13</v>
      </c>
      <c r="B380" s="27" t="s">
        <v>202</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51</v>
      </c>
    </row>
    <row r="383" spans="1:3" x14ac:dyDescent="0.25">
      <c r="A383" s="5"/>
    </row>
    <row r="384" spans="1:3" x14ac:dyDescent="0.25">
      <c r="A384" s="5"/>
      <c r="B384" s="27" t="s">
        <v>682</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750</v>
      </c>
    </row>
    <row r="387" spans="1:3" s="33" customFormat="1" x14ac:dyDescent="0.25">
      <c r="A387" s="34"/>
      <c r="B387" s="32"/>
      <c r="C387" s="34"/>
    </row>
    <row r="388" spans="1:3" s="33" customFormat="1" x14ac:dyDescent="0.25">
      <c r="A388" s="34"/>
      <c r="B388" s="32"/>
      <c r="C388" s="6" t="s">
        <v>751</v>
      </c>
    </row>
    <row r="389" spans="1:3" s="33" customFormat="1" x14ac:dyDescent="0.25">
      <c r="A389" s="34"/>
      <c r="B389" s="32"/>
      <c r="C389" s="6"/>
    </row>
    <row r="390" spans="1:3" x14ac:dyDescent="0.25">
      <c r="A390" s="5"/>
      <c r="C390" t="s">
        <v>153</v>
      </c>
    </row>
    <row r="391" spans="1:3" x14ac:dyDescent="0.25">
      <c r="A391" s="5"/>
    </row>
    <row r="392" spans="1:3" x14ac:dyDescent="0.25">
      <c r="A392" s="5" t="s">
        <v>13</v>
      </c>
      <c r="B392" s="27" t="s">
        <v>526</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51</v>
      </c>
    </row>
    <row r="395" spans="1:3" x14ac:dyDescent="0.25">
      <c r="A395" s="5"/>
    </row>
    <row r="396" spans="1:3" x14ac:dyDescent="0.25">
      <c r="A396" s="5"/>
      <c r="B396" s="27" t="s">
        <v>683</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201</v>
      </c>
    </row>
    <row r="399" spans="1:3" s="33" customFormat="1" x14ac:dyDescent="0.25">
      <c r="A399" s="34"/>
      <c r="B399" s="32"/>
      <c r="C399" s="34"/>
    </row>
    <row r="400" spans="1:3" s="33" customFormat="1" x14ac:dyDescent="0.25">
      <c r="A400" s="34"/>
      <c r="B400" s="32"/>
      <c r="C400" s="6" t="s">
        <v>747</v>
      </c>
    </row>
    <row r="401" spans="1:3" s="33" customFormat="1" x14ac:dyDescent="0.25">
      <c r="A401" s="34"/>
      <c r="B401" s="32"/>
      <c r="C401" s="6"/>
    </row>
    <row r="402" spans="1:3" x14ac:dyDescent="0.25">
      <c r="A402" s="5"/>
      <c r="C402" t="s">
        <v>153</v>
      </c>
    </row>
    <row r="403" spans="1:3" x14ac:dyDescent="0.25">
      <c r="A403" s="5"/>
    </row>
    <row r="404" spans="1:3" x14ac:dyDescent="0.25">
      <c r="A404" s="5" t="s">
        <v>13</v>
      </c>
      <c r="B404" s="27" t="s">
        <v>527</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51</v>
      </c>
    </row>
    <row r="407" spans="1:3" x14ac:dyDescent="0.25">
      <c r="A407" s="5"/>
    </row>
    <row r="408" spans="1:3" x14ac:dyDescent="0.25">
      <c r="A408" s="5"/>
      <c r="B408" s="27" t="s">
        <v>682</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203</v>
      </c>
    </row>
    <row r="412" spans="1:3" s="33" customFormat="1" x14ac:dyDescent="0.25">
      <c r="A412" s="34"/>
      <c r="B412" s="32"/>
      <c r="C412" s="34"/>
    </row>
    <row r="413" spans="1:3" s="33" customFormat="1" x14ac:dyDescent="0.25">
      <c r="A413" s="34"/>
      <c r="B413" s="32"/>
      <c r="C413" s="6" t="s">
        <v>748</v>
      </c>
    </row>
    <row r="414" spans="1:3" s="33" customFormat="1" x14ac:dyDescent="0.25">
      <c r="A414" s="34"/>
      <c r="B414" s="32"/>
      <c r="C414" s="6"/>
    </row>
    <row r="415" spans="1:3" x14ac:dyDescent="0.25">
      <c r="A415" s="5"/>
      <c r="C415" t="s">
        <v>153</v>
      </c>
    </row>
    <row r="416" spans="1:3" x14ac:dyDescent="0.25">
      <c r="A416" s="5"/>
    </row>
    <row r="417" spans="1:3" x14ac:dyDescent="0.25">
      <c r="A417" s="5" t="s">
        <v>13</v>
      </c>
      <c r="B417" s="27" t="s">
        <v>528</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51</v>
      </c>
    </row>
    <row r="420" spans="1:3" x14ac:dyDescent="0.25">
      <c r="A420" s="5"/>
    </row>
    <row r="421" spans="1:3" x14ac:dyDescent="0.25">
      <c r="A421" s="5"/>
      <c r="B421" s="27" t="s">
        <v>684</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52</v>
      </c>
      <c r="B425" s="7" t="s">
        <v>204</v>
      </c>
      <c r="C425" t="str">
        <f>CONCATENATE("&lt;symptoms ",B425,"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8"/>
  <sheetViews>
    <sheetView topLeftCell="A153" workbookViewId="0">
      <selection activeCell="B162" sqref="B16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226</v>
      </c>
      <c r="C2" t="str">
        <f>CONCATENATE("# What does the ",B2," gene do?")</f>
        <v># What does the CHRNE gene do?</v>
      </c>
    </row>
    <row r="3" spans="1:3" x14ac:dyDescent="0.25">
      <c r="A3" s="6"/>
    </row>
    <row r="4" spans="1:3" ht="17.25" x14ac:dyDescent="0.3">
      <c r="A4" s="6" t="s">
        <v>18</v>
      </c>
      <c r="B4" s="28" t="s">
        <v>685</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immune system and muscles.</v>
      </c>
    </row>
    <row r="7" spans="1:3" x14ac:dyDescent="0.25">
      <c r="A7" s="6" t="s">
        <v>20</v>
      </c>
      <c r="B7" s="27" t="s">
        <v>21</v>
      </c>
    </row>
    <row r="8" spans="1:3" x14ac:dyDescent="0.25">
      <c r="A8" s="6" t="s">
        <v>17</v>
      </c>
      <c r="B8" s="27" t="s">
        <v>229</v>
      </c>
    </row>
    <row r="9" spans="1:3" x14ac:dyDescent="0.25">
      <c r="A9" s="5" t="s">
        <v>22</v>
      </c>
      <c r="B9" s="27" t="s">
        <v>230</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226</v>
      </c>
      <c r="C11" t="str">
        <f>CONCATENATE("&lt;GeneAnalysis gene=",CHAR(34),B11,CHAR(34)," interval=",CHAR(34),B12,CHAR(34),"&gt; ")</f>
        <v xml:space="preserve">&lt;GeneAnalysis gene="CHRNE" interval="NC_000017.11 :g.4897769_4905019"&gt; </v>
      </c>
    </row>
    <row r="12" spans="1:3" x14ac:dyDescent="0.25">
      <c r="A12" s="6" t="s">
        <v>23</v>
      </c>
      <c r="B12" s="27" t="s">
        <v>228</v>
      </c>
    </row>
    <row r="13" spans="1:3" x14ac:dyDescent="0.25">
      <c r="A13" s="6" t="s">
        <v>24</v>
      </c>
      <c r="B13" s="27" t="s">
        <v>333</v>
      </c>
      <c r="C13" t="str">
        <f>CONCATENATE("# What are some common mutations of ",B11,"?")</f>
        <v># What are some common mutations of CHRNE?</v>
      </c>
    </row>
    <row r="14" spans="1:3" x14ac:dyDescent="0.25">
      <c r="A14" s="6"/>
      <c r="C14" t="s">
        <v>13</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25</v>
      </c>
      <c r="B18" s="1" t="s">
        <v>233</v>
      </c>
      <c r="C18" t="str">
        <f>CONCATENATE("  &lt;Variant hgvs=",CHAR(34),B18,CHAR(34)," name=",CHAR(34),B19,CHAR(34),"&gt; ")</f>
        <v xml:space="preserve">  &lt;Variant hgvs="NC_000017.11:g.4901607G&gt;A" name="G1074A"&gt; </v>
      </c>
    </row>
    <row r="19" spans="1:3" x14ac:dyDescent="0.25">
      <c r="A19" s="5" t="s">
        <v>26</v>
      </c>
      <c r="B19" s="1" t="s">
        <v>231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232</v>
      </c>
      <c r="C22" t="str">
        <f>"  &lt;/Variant&gt;"</f>
        <v xml:space="preserve">  &lt;/Variant&gt;</v>
      </c>
    </row>
    <row r="23" spans="1:3" x14ac:dyDescent="0.25">
      <c r="C23" t="str">
        <f>CONCATENATE("&lt;# ",B25," #&gt;")</f>
        <v>&lt;# C865T #&gt;</v>
      </c>
    </row>
    <row r="24" spans="1:3" x14ac:dyDescent="0.25">
      <c r="A24" s="6" t="s">
        <v>25</v>
      </c>
      <c r="B24" s="1" t="s">
        <v>235</v>
      </c>
      <c r="C24" t="str">
        <f>CONCATENATE("  &lt;Variant hgvs=",CHAR(34),B24,CHAR(34)," name=",CHAR(34),B25,CHAR(34),"&gt; ")</f>
        <v xml:space="preserve">  &lt;Variant hgvs="NC_000017.11:g.4900845G&gt;A" name="C865T"&gt; </v>
      </c>
    </row>
    <row r="25" spans="1:3" x14ac:dyDescent="0.25">
      <c r="A25" s="5" t="s">
        <v>26</v>
      </c>
      <c r="B25" s="30" t="s">
        <v>234</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28</v>
      </c>
      <c r="B27" s="27" t="s">
        <v>33</v>
      </c>
    </row>
    <row r="28" spans="1:3" x14ac:dyDescent="0.25">
      <c r="A28" s="6" t="s">
        <v>36</v>
      </c>
      <c r="B28" s="30" t="s">
        <v>241</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35</v>
      </c>
      <c r="B31" s="1" t="s">
        <v>236</v>
      </c>
      <c r="C31" t="str">
        <f>CONCATENATE("  &lt;Genotype hgvs=",CHAR(34),B31,B32,";",B33,CHAR(34)," name=",CHAR(34),B19,CHAR(34),"&gt; ")</f>
        <v xml:space="preserve">  &lt;Genotype hgvs="NC_000017.11:g.[4901607G&gt;A];[4901607=]" name="G1074A"&gt; </v>
      </c>
    </row>
    <row r="32" spans="1:3" x14ac:dyDescent="0.25">
      <c r="A32" s="5" t="s">
        <v>36</v>
      </c>
      <c r="B32" s="27" t="s">
        <v>237</v>
      </c>
    </row>
    <row r="33" spans="1:3" x14ac:dyDescent="0.25">
      <c r="A33" s="5" t="s">
        <v>27</v>
      </c>
      <c r="B33" s="27" t="s">
        <v>238</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13</v>
      </c>
    </row>
    <row r="35" spans="1:3" x14ac:dyDescent="0.25">
      <c r="A35" s="6" t="s">
        <v>42</v>
      </c>
      <c r="B35" s="27" t="s">
        <v>218</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43</v>
      </c>
      <c r="B36" s="27">
        <v>7.1</v>
      </c>
    </row>
    <row r="37" spans="1:3" x14ac:dyDescent="0.25">
      <c r="A37" s="5"/>
      <c r="C37" t="s">
        <v>669</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45</v>
      </c>
      <c r="B46" s="27" t="s">
        <v>218</v>
      </c>
      <c r="C46" t="s">
        <v>13</v>
      </c>
    </row>
    <row r="47" spans="1:3" x14ac:dyDescent="0.25">
      <c r="A47" s="6" t="s">
        <v>43</v>
      </c>
      <c r="B47" s="27">
        <v>0.2</v>
      </c>
      <c r="C47" t="s">
        <v>668</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47</v>
      </c>
      <c r="B60" s="27" t="s">
        <v>529</v>
      </c>
      <c r="C60" t="s">
        <v>13</v>
      </c>
    </row>
    <row r="61" spans="1:3" x14ac:dyDescent="0.25">
      <c r="A61" s="6" t="s">
        <v>43</v>
      </c>
      <c r="B61" s="27">
        <v>92.7</v>
      </c>
      <c r="C61" t="s">
        <v>668</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35</v>
      </c>
      <c r="B74" s="1" t="s">
        <v>236</v>
      </c>
      <c r="C74" t="str">
        <f>CONCATENATE("  &lt;Genotype hgvs=",CHAR(34),B74,B75,";",B76,CHAR(34)," name=",CHAR(34),B25,CHAR(34),"&gt; ")</f>
        <v xml:space="preserve">  &lt;Genotype hgvs="NC_000017.11:g.[4900845G&gt;A];[4900845=]" name="C865T"&gt; </v>
      </c>
    </row>
    <row r="75" spans="1:3" x14ac:dyDescent="0.25">
      <c r="A75" s="5" t="s">
        <v>36</v>
      </c>
      <c r="B75" s="27" t="s">
        <v>239</v>
      </c>
    </row>
    <row r="76" spans="1:3" x14ac:dyDescent="0.25">
      <c r="A76" s="5" t="s">
        <v>27</v>
      </c>
      <c r="B76" s="27" t="s">
        <v>240</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13</v>
      </c>
    </row>
    <row r="78" spans="1:3" x14ac:dyDescent="0.25">
      <c r="A78" s="6" t="s">
        <v>42</v>
      </c>
      <c r="B78" s="27" t="s">
        <v>218</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43</v>
      </c>
      <c r="B79" s="27" t="s">
        <v>13</v>
      </c>
    </row>
    <row r="80" spans="1:3" x14ac:dyDescent="0.25">
      <c r="A80" s="5"/>
      <c r="C80" t="s">
        <v>669</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45</v>
      </c>
      <c r="B89" s="27" t="s">
        <v>193</v>
      </c>
      <c r="C89" t="s">
        <v>13</v>
      </c>
    </row>
    <row r="90" spans="1:3" x14ac:dyDescent="0.25">
      <c r="A90" s="6" t="s">
        <v>43</v>
      </c>
      <c r="B90" s="27" t="s">
        <v>13</v>
      </c>
      <c r="C90" t="s">
        <v>668</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47</v>
      </c>
      <c r="B103" s="27" t="s">
        <v>218</v>
      </c>
      <c r="C103" t="s">
        <v>13</v>
      </c>
    </row>
    <row r="104" spans="1:3" x14ac:dyDescent="0.25">
      <c r="A104" s="6" t="s">
        <v>43</v>
      </c>
      <c r="B104" s="27" t="s">
        <v>13</v>
      </c>
      <c r="C104" t="s">
        <v>668</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47</v>
      </c>
      <c r="B133" s="27" t="s">
        <v>148</v>
      </c>
      <c r="C133" t="s">
        <v>13</v>
      </c>
    </row>
    <row r="134" spans="1:3" x14ac:dyDescent="0.25">
      <c r="A134" s="6" t="s">
        <v>43</v>
      </c>
      <c r="C134" t="s">
        <v>668</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242</v>
      </c>
    </row>
    <row r="149" spans="1:3" s="33" customFormat="1" x14ac:dyDescent="0.25">
      <c r="A149" s="34"/>
      <c r="B149" s="32"/>
      <c r="C149" s="34"/>
    </row>
    <row r="150" spans="1:3" s="33" customFormat="1" x14ac:dyDescent="0.25">
      <c r="A150" s="34"/>
      <c r="B150" s="32"/>
      <c r="C150" s="6" t="s">
        <v>739</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50</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198</v>
      </c>
    </row>
    <row r="157" spans="1:3" x14ac:dyDescent="0.25">
      <c r="A157" s="5"/>
    </row>
    <row r="158" spans="1:3" x14ac:dyDescent="0.25">
      <c r="A158" s="5" t="s">
        <v>13</v>
      </c>
      <c r="B158" s="27" t="s">
        <v>686</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51</v>
      </c>
    </row>
    <row r="161" spans="1:3" x14ac:dyDescent="0.25">
      <c r="A161" s="5"/>
    </row>
    <row r="162" spans="1:3" x14ac:dyDescent="0.25">
      <c r="A162" s="5"/>
      <c r="B162" s="41" t="s">
        <v>777</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243</v>
      </c>
    </row>
    <row r="165" spans="1:3" s="33" customFormat="1" x14ac:dyDescent="0.25">
      <c r="A165" s="34"/>
      <c r="B165" s="32"/>
      <c r="C165" s="34"/>
    </row>
    <row r="166" spans="1:3" s="33" customFormat="1" x14ac:dyDescent="0.25">
      <c r="A166" s="34"/>
      <c r="B166" s="32"/>
      <c r="C166" s="6" t="s">
        <v>738</v>
      </c>
    </row>
    <row r="167" spans="1:3" s="33" customFormat="1" x14ac:dyDescent="0.25">
      <c r="A167" s="34"/>
      <c r="B167" s="32"/>
      <c r="C167" s="6"/>
    </row>
    <row r="168" spans="1:3" x14ac:dyDescent="0.25">
      <c r="A168" s="5"/>
      <c r="C168" t="s">
        <v>153</v>
      </c>
    </row>
    <row r="169" spans="1:3" x14ac:dyDescent="0.25">
      <c r="A169" s="5"/>
    </row>
    <row r="170" spans="1:3" x14ac:dyDescent="0.25">
      <c r="A170" s="5" t="s">
        <v>13</v>
      </c>
      <c r="B170" s="27" t="s">
        <v>244</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51</v>
      </c>
    </row>
    <row r="173" spans="1:3" x14ac:dyDescent="0.25">
      <c r="A173" s="5"/>
    </row>
    <row r="174" spans="1:3" x14ac:dyDescent="0.25">
      <c r="A174" s="5"/>
      <c r="B174" s="27" t="s">
        <v>245</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52</v>
      </c>
      <c r="B178" s="7" t="s">
        <v>246</v>
      </c>
      <c r="C178" t="str">
        <f>CONCATENATE("&lt;symptoms ",B178,"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5"/>
  <sheetViews>
    <sheetView topLeftCell="A163" workbookViewId="0">
      <selection activeCell="A180" sqref="A180:XFD181"/>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206</v>
      </c>
      <c r="C2" t="str">
        <f>CONCATENATE("# What does the ",B2," gene do?")</f>
        <v># What does the MTHFR gene do?</v>
      </c>
    </row>
    <row r="3" spans="1:3" x14ac:dyDescent="0.25">
      <c r="A3" s="6"/>
    </row>
    <row r="4" spans="1:3" x14ac:dyDescent="0.25">
      <c r="A4" s="6" t="s">
        <v>18</v>
      </c>
      <c r="B4" s="27" t="s">
        <v>530</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19</v>
      </c>
      <c r="B6" s="27">
        <v>1</v>
      </c>
      <c r="C6" t="str">
        <f>CONCATENATE("This gene is located on chromosome ",B6,". The ",B7," it creates acts in your ",B8)</f>
        <v>This gene is located on chromosome 1. The enzyme it creates acts in your endocrine system and pancreas.</v>
      </c>
    </row>
    <row r="7" spans="1:3" x14ac:dyDescent="0.25">
      <c r="A7" s="6" t="s">
        <v>20</v>
      </c>
      <c r="B7" s="27" t="s">
        <v>171</v>
      </c>
    </row>
    <row r="8" spans="1:3" x14ac:dyDescent="0.25">
      <c r="A8" s="6" t="s">
        <v>17</v>
      </c>
      <c r="B8" s="27" t="s">
        <v>207</v>
      </c>
    </row>
    <row r="9" spans="1:3" x14ac:dyDescent="0.25">
      <c r="A9" s="5" t="s">
        <v>22</v>
      </c>
      <c r="B9" s="27" t="s">
        <v>224</v>
      </c>
      <c r="C9" t="str">
        <f>CONCATENATE("&lt;TissueList ",B9," /&gt;")</f>
        <v>&lt;TissueList D004703 D010179 endocrine pancreas /&gt;</v>
      </c>
    </row>
    <row r="10" spans="1:3" s="33" customFormat="1" x14ac:dyDescent="0.25">
      <c r="A10" s="34"/>
      <c r="B10" s="32"/>
    </row>
    <row r="11" spans="1:3" x14ac:dyDescent="0.25">
      <c r="A11" s="6" t="s">
        <v>4</v>
      </c>
      <c r="B11" s="27" t="s">
        <v>206</v>
      </c>
      <c r="C11" t="str">
        <f>CONCATENATE("&lt;GeneAnalysis gene=",CHAR(34),B11,CHAR(34)," interval=",CHAR(34),B12,CHAR(34),"&gt; ")</f>
        <v xml:space="preserve">&lt;GeneAnalysis gene="MTHFR" interval="NC_000001.11 :g.11785730_11806103"&gt; </v>
      </c>
    </row>
    <row r="12" spans="1:3" x14ac:dyDescent="0.25">
      <c r="A12" s="6" t="s">
        <v>23</v>
      </c>
      <c r="B12" s="27" t="s">
        <v>225</v>
      </c>
    </row>
    <row r="13" spans="1:3" x14ac:dyDescent="0.25">
      <c r="A13" s="6" t="s">
        <v>24</v>
      </c>
      <c r="B13" s="27" t="s">
        <v>333</v>
      </c>
      <c r="C13" t="str">
        <f>CONCATENATE("# What are some common mutations of ",B11,"?")</f>
        <v># What are some common mutations of MTHFR?</v>
      </c>
    </row>
    <row r="14" spans="1:3" x14ac:dyDescent="0.25">
      <c r="A14" s="6"/>
      <c r="C14" t="s">
        <v>13</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25</v>
      </c>
      <c r="B18" s="1" t="s">
        <v>177</v>
      </c>
      <c r="C18" t="str">
        <f>CONCATENATE("  &lt;Variant hgvs=",CHAR(34),B18,CHAR(34)," name=",CHAR(34),B19,CHAR(34),"&gt; ")</f>
        <v xml:space="preserve">  &lt;Variant hgvs="NC_000022.11:g.19963748G&gt;A" name="C677T"&gt; </v>
      </c>
    </row>
    <row r="19" spans="1:3" x14ac:dyDescent="0.25">
      <c r="A19" s="5" t="s">
        <v>26</v>
      </c>
      <c r="B19" s="1" t="s">
        <v>209</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28</v>
      </c>
      <c r="B21" s="27" t="s">
        <v>33</v>
      </c>
      <c r="C21" t="s">
        <v>13</v>
      </c>
    </row>
    <row r="22" spans="1:3" x14ac:dyDescent="0.25">
      <c r="A22" s="5" t="s">
        <v>36</v>
      </c>
      <c r="B22" s="30" t="s">
        <v>211</v>
      </c>
      <c r="C22" t="str">
        <f>"  &lt;/Variant&gt;"</f>
        <v xml:space="preserve">  &lt;/Variant&gt;</v>
      </c>
    </row>
    <row r="23" spans="1:3" x14ac:dyDescent="0.25">
      <c r="C23" t="str">
        <f>CONCATENATE("&lt;# ",B25," #&gt;")</f>
        <v>&lt;# A1298C #&gt;</v>
      </c>
    </row>
    <row r="24" spans="1:3" x14ac:dyDescent="0.25">
      <c r="A24" s="6" t="s">
        <v>25</v>
      </c>
      <c r="B24" s="1" t="s">
        <v>176</v>
      </c>
      <c r="C24" t="str">
        <f>CONCATENATE("  &lt;Variant hgvs=",CHAR(34),B24,CHAR(34)," name=",CHAR(34),B25,CHAR(34),"&gt; ")</f>
        <v xml:space="preserve">  &lt;Variant hgvs="NC_000022.11:g.19962712C&gt;T" name="A1298C"&gt; </v>
      </c>
    </row>
    <row r="25" spans="1:3" x14ac:dyDescent="0.25">
      <c r="A25" s="5" t="s">
        <v>26</v>
      </c>
      <c r="B25" s="30" t="s">
        <v>227</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28</v>
      </c>
      <c r="B27" s="27" t="str">
        <f>"cytosine (C)"</f>
        <v>cytosine (C)</v>
      </c>
    </row>
    <row r="28" spans="1:3" x14ac:dyDescent="0.25">
      <c r="A28" s="6" t="s">
        <v>36</v>
      </c>
      <c r="B28" s="30" t="s">
        <v>506</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35</v>
      </c>
      <c r="B31" s="30" t="s">
        <v>212</v>
      </c>
      <c r="C31" t="str">
        <f>CONCATENATE("  &lt;Genotype hgvs=",CHAR(34),B31,B32,";",B33,CHAR(34)," name=",CHAR(34),B19,CHAR(34),"&gt; ")</f>
        <v xml:space="preserve">  &lt;Genotype hgvs="NC_00001.11:g.[12345C&gt;T];[12345=]" name="C677T"&gt; </v>
      </c>
    </row>
    <row r="32" spans="1:3" x14ac:dyDescent="0.25">
      <c r="A32" s="5" t="s">
        <v>36</v>
      </c>
      <c r="B32" s="27" t="s">
        <v>213</v>
      </c>
    </row>
    <row r="33" spans="1:3" x14ac:dyDescent="0.25">
      <c r="A33" s="5" t="s">
        <v>27</v>
      </c>
      <c r="B33" s="27" t="s">
        <v>214</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13</v>
      </c>
    </row>
    <row r="35" spans="1:3" x14ac:dyDescent="0.25">
      <c r="A35" s="6" t="s">
        <v>42</v>
      </c>
      <c r="B35" s="27" t="s">
        <v>217</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43</v>
      </c>
      <c r="B36" s="27">
        <v>30</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45</v>
      </c>
      <c r="B46" s="27" t="s">
        <v>192</v>
      </c>
      <c r="C46" t="s">
        <v>13</v>
      </c>
    </row>
    <row r="47" spans="1:3" x14ac:dyDescent="0.25">
      <c r="A47" s="6" t="s">
        <v>43</v>
      </c>
      <c r="B47" s="27">
        <v>9</v>
      </c>
      <c r="C47" t="s">
        <v>668</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47</v>
      </c>
      <c r="B60" s="27" t="s">
        <v>218</v>
      </c>
      <c r="C60" t="s">
        <v>13</v>
      </c>
    </row>
    <row r="61" spans="1:3" x14ac:dyDescent="0.25">
      <c r="A61" s="6" t="s">
        <v>43</v>
      </c>
      <c r="B61" s="27">
        <v>61</v>
      </c>
      <c r="C61" t="s">
        <v>668</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35</v>
      </c>
      <c r="B74" s="30" t="s">
        <v>57</v>
      </c>
      <c r="C74" t="str">
        <f>CONCATENATE("  &lt;Genotype hgvs=",CHAR(34),B74,B75,";",B76,CHAR(34)," name=",CHAR(34),B25,CHAR(34),"&gt; ")</f>
        <v xml:space="preserve">  &lt;Genotype hgvs="NC_000001.11:g.[11794419T&gt;G];[11794419T=]" name="A1298C"&gt; </v>
      </c>
    </row>
    <row r="75" spans="1:3" x14ac:dyDescent="0.25">
      <c r="A75" s="5" t="s">
        <v>36</v>
      </c>
      <c r="B75" s="27" t="s">
        <v>215</v>
      </c>
    </row>
    <row r="76" spans="1:3" x14ac:dyDescent="0.25">
      <c r="A76" s="5" t="s">
        <v>27</v>
      </c>
      <c r="B76" s="27" t="s">
        <v>216</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13</v>
      </c>
    </row>
    <row r="78" spans="1:3" x14ac:dyDescent="0.25">
      <c r="A78" s="6" t="s">
        <v>42</v>
      </c>
      <c r="B78" s="27" t="s">
        <v>192</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43</v>
      </c>
      <c r="B79" s="27">
        <v>20</v>
      </c>
    </row>
    <row r="80" spans="1:3" x14ac:dyDescent="0.25">
      <c r="A80" s="5"/>
      <c r="C80" t="s">
        <v>669</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45</v>
      </c>
      <c r="B89" s="27" t="s">
        <v>217</v>
      </c>
      <c r="C89" t="s">
        <v>13</v>
      </c>
    </row>
    <row r="90" spans="1:3" x14ac:dyDescent="0.25">
      <c r="A90" s="6" t="s">
        <v>43</v>
      </c>
      <c r="B90" s="27">
        <v>4</v>
      </c>
      <c r="C90" t="s">
        <v>668</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47</v>
      </c>
      <c r="B103" s="27" t="s">
        <v>218</v>
      </c>
      <c r="C103" t="s">
        <v>13</v>
      </c>
    </row>
    <row r="104" spans="1:3" x14ac:dyDescent="0.25">
      <c r="A104" s="6" t="s">
        <v>43</v>
      </c>
      <c r="B104" s="27">
        <v>76</v>
      </c>
      <c r="C104" t="s">
        <v>668</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210</v>
      </c>
    </row>
    <row r="117" spans="1:3" x14ac:dyDescent="0.25">
      <c r="A117" s="5" t="s">
        <v>35</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36</v>
      </c>
      <c r="B118" s="1" t="str">
        <f>B32</f>
        <v>[12345C&gt;T]</v>
      </c>
    </row>
    <row r="119" spans="1:3" x14ac:dyDescent="0.25">
      <c r="A119" s="5" t="s">
        <v>27</v>
      </c>
      <c r="B119" s="1" t="str">
        <f>B33</f>
        <v>[12345=]</v>
      </c>
      <c r="C119" t="s">
        <v>668</v>
      </c>
    </row>
    <row r="120" spans="1:3" x14ac:dyDescent="0.25">
      <c r="A120" s="5" t="s">
        <v>35</v>
      </c>
      <c r="B120" s="1" t="str">
        <f>B74</f>
        <v>NC_000001.11:g.</v>
      </c>
      <c r="C120" t="s">
        <v>13</v>
      </c>
    </row>
    <row r="121" spans="1:3" x14ac:dyDescent="0.25">
      <c r="A121" s="5" t="s">
        <v>36</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27</v>
      </c>
      <c r="B122" s="1" t="str">
        <f>B76</f>
        <v>[11794419T=]</v>
      </c>
    </row>
    <row r="123" spans="1:3" x14ac:dyDescent="0.25">
      <c r="A123" s="5" t="s">
        <v>41</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669</v>
      </c>
    </row>
    <row r="124" spans="1:3" x14ac:dyDescent="0.25">
      <c r="A124" s="6" t="s">
        <v>42</v>
      </c>
      <c r="B124" s="27" t="s">
        <v>193</v>
      </c>
      <c r="C124" t="s">
        <v>13</v>
      </c>
    </row>
    <row r="125" spans="1:3" x14ac:dyDescent="0.25">
      <c r="A125" s="6" t="s">
        <v>43</v>
      </c>
      <c r="B125" s="27">
        <v>6</v>
      </c>
      <c r="C125" t="str">
        <f>CONCATENATE("    ",B124)</f>
        <v xml:space="preserve">    You are in the Severe Loss of Function category. See below for more information.</v>
      </c>
    </row>
    <row r="126" spans="1:3" x14ac:dyDescent="0.25">
      <c r="A126" s="6"/>
    </row>
    <row r="127" spans="1:3" x14ac:dyDescent="0.25">
      <c r="A127" s="6"/>
      <c r="C127" t="s">
        <v>670</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672</v>
      </c>
    </row>
    <row r="132" spans="1:3" x14ac:dyDescent="0.25">
      <c r="A132" s="5" t="s">
        <v>48</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48</v>
      </c>
      <c r="B133" s="27" t="s">
        <v>150</v>
      </c>
      <c r="C133" t="s">
        <v>13</v>
      </c>
    </row>
    <row r="134" spans="1:3" x14ac:dyDescent="0.25">
      <c r="A134" s="6" t="s">
        <v>43</v>
      </c>
      <c r="C134" t="s">
        <v>668</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669</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670</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673</v>
      </c>
    </row>
    <row r="147" spans="1:3" x14ac:dyDescent="0.25">
      <c r="A147" s="5" t="s">
        <v>46</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47</v>
      </c>
      <c r="B148" s="27" t="s">
        <v>148</v>
      </c>
      <c r="C148" t="s">
        <v>13</v>
      </c>
    </row>
    <row r="149" spans="1:3" x14ac:dyDescent="0.25">
      <c r="A149" s="6" t="s">
        <v>43</v>
      </c>
      <c r="C149" t="s">
        <v>668</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669</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670</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219</v>
      </c>
    </row>
    <row r="164" spans="1:3" s="33" customFormat="1" x14ac:dyDescent="0.25">
      <c r="A164" s="34"/>
      <c r="B164" s="32"/>
      <c r="C164" s="34"/>
    </row>
    <row r="165" spans="1:3" s="33" customFormat="1" x14ac:dyDescent="0.25">
      <c r="A165" s="34"/>
      <c r="B165" s="32"/>
      <c r="C165" t="s">
        <v>735</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50</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220</v>
      </c>
    </row>
    <row r="172" spans="1:3" x14ac:dyDescent="0.25">
      <c r="A172" s="5"/>
    </row>
    <row r="173" spans="1:3" x14ac:dyDescent="0.25">
      <c r="A173" s="5" t="s">
        <v>13</v>
      </c>
      <c r="B173" s="27" t="s">
        <v>688</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51</v>
      </c>
    </row>
    <row r="176" spans="1:3" x14ac:dyDescent="0.25">
      <c r="A176" s="5"/>
    </row>
    <row r="177" spans="1:3" x14ac:dyDescent="0.25">
      <c r="A177" s="5"/>
      <c r="B177" s="27" t="s">
        <v>222</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221</v>
      </c>
    </row>
    <row r="180" spans="1:3" s="33" customFormat="1" x14ac:dyDescent="0.25">
      <c r="A180" s="34"/>
      <c r="B180" s="32"/>
      <c r="C180" s="34"/>
    </row>
    <row r="181" spans="1:3" s="33" customFormat="1" x14ac:dyDescent="0.25">
      <c r="A181" s="34"/>
      <c r="B181" s="32"/>
      <c r="C181" s="6" t="s">
        <v>736</v>
      </c>
    </row>
    <row r="182" spans="1:3" s="33" customFormat="1" x14ac:dyDescent="0.25">
      <c r="A182" s="34"/>
      <c r="B182" s="32"/>
      <c r="C182" s="6"/>
    </row>
    <row r="183" spans="1:3" x14ac:dyDescent="0.25">
      <c r="A183" s="5"/>
      <c r="C183" t="s">
        <v>196</v>
      </c>
    </row>
    <row r="184" spans="1:3" x14ac:dyDescent="0.25">
      <c r="A184" s="5"/>
    </row>
    <row r="185" spans="1:3" x14ac:dyDescent="0.25">
      <c r="A185" s="5" t="s">
        <v>13</v>
      </c>
      <c r="B185" s="27" t="s">
        <v>687</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51</v>
      </c>
    </row>
    <row r="188" spans="1:3" x14ac:dyDescent="0.25">
      <c r="A188" s="5"/>
    </row>
    <row r="189" spans="1:3" x14ac:dyDescent="0.25">
      <c r="A189" s="5"/>
      <c r="B189" s="27" t="s">
        <v>691</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210</v>
      </c>
    </row>
    <row r="193" spans="1:3" s="33" customFormat="1" x14ac:dyDescent="0.25">
      <c r="A193" s="34"/>
      <c r="B193" s="32"/>
      <c r="C193" s="34"/>
    </row>
    <row r="194" spans="1:3" s="33" customFormat="1" x14ac:dyDescent="0.25">
      <c r="A194" s="34"/>
      <c r="B194" s="32"/>
      <c r="C194" s="6" t="s">
        <v>737</v>
      </c>
    </row>
    <row r="195" spans="1:3" s="33" customFormat="1" x14ac:dyDescent="0.25">
      <c r="A195" s="34"/>
      <c r="B195" s="32"/>
      <c r="C195" s="34"/>
    </row>
    <row r="196" spans="1:3" x14ac:dyDescent="0.25">
      <c r="A196" s="5"/>
      <c r="C196" t="s">
        <v>198</v>
      </c>
    </row>
    <row r="197" spans="1:3" x14ac:dyDescent="0.25">
      <c r="A197" s="5"/>
    </row>
    <row r="198" spans="1:3" x14ac:dyDescent="0.25">
      <c r="A198" s="5" t="s">
        <v>13</v>
      </c>
      <c r="B198" s="27" t="s">
        <v>689</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51</v>
      </c>
    </row>
    <row r="201" spans="1:3" x14ac:dyDescent="0.25">
      <c r="A201" s="5"/>
    </row>
    <row r="202" spans="1:3" x14ac:dyDescent="0.25">
      <c r="A202" s="5"/>
      <c r="B202" s="27" t="s">
        <v>690</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52</v>
      </c>
      <c r="B205" s="7" t="s">
        <v>223</v>
      </c>
      <c r="C205" t="str">
        <f>CONCATENATE("&lt;symptoms ",B205,"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topLeftCell="B392" workbookViewId="0">
      <selection activeCell="B398" sqref="A398:XFD400"/>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14</v>
      </c>
      <c r="B1" s="26" t="s">
        <v>15</v>
      </c>
      <c r="C1" s="4" t="s">
        <v>16</v>
      </c>
    </row>
    <row r="2" spans="1:3" x14ac:dyDescent="0.25">
      <c r="A2" s="6" t="s">
        <v>4</v>
      </c>
      <c r="B2" s="27" t="s">
        <v>247</v>
      </c>
      <c r="C2" t="str">
        <f>CONCATENATE("# What does the ",B2," gene do?")</f>
        <v># What does the SLCA4 gene do?</v>
      </c>
    </row>
    <row r="3" spans="1:3" x14ac:dyDescent="0.25">
      <c r="A3" s="6"/>
    </row>
    <row r="4" spans="1:3" ht="17.25" x14ac:dyDescent="0.3">
      <c r="A4" s="6" t="s">
        <v>18</v>
      </c>
      <c r="B4" s="28" t="s">
        <v>701</v>
      </c>
      <c r="C4" t="str">
        <f>B4</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brain and nervous system.</v>
      </c>
    </row>
    <row r="7" spans="1:3" x14ac:dyDescent="0.25">
      <c r="A7" s="6" t="s">
        <v>20</v>
      </c>
      <c r="B7" s="27" t="s">
        <v>21</v>
      </c>
    </row>
    <row r="8" spans="1:3" x14ac:dyDescent="0.25">
      <c r="A8" s="6" t="s">
        <v>17</v>
      </c>
      <c r="B8" s="27" t="s">
        <v>12</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247</v>
      </c>
      <c r="C11" t="str">
        <f>CONCATENATE("&lt;GeneAnalysis gene=",CHAR(34),B11,CHAR(34)," interval=",CHAR(34),B12,CHAR(34),"&gt; ")</f>
        <v xml:space="preserve">&lt;GeneAnalysis gene="SLCA4" interval="NC_000017.11:g.30194319_30235968"&gt; </v>
      </c>
    </row>
    <row r="12" spans="1:3" x14ac:dyDescent="0.25">
      <c r="A12" s="6" t="s">
        <v>23</v>
      </c>
      <c r="B12" s="27" t="s">
        <v>284</v>
      </c>
    </row>
    <row r="13" spans="1:3" x14ac:dyDescent="0.25">
      <c r="A13" s="6" t="s">
        <v>24</v>
      </c>
      <c r="B13" s="27" t="s">
        <v>334</v>
      </c>
      <c r="C13" t="str">
        <f>CONCATENATE("# What are some common mutations of ",B11,"?")</f>
        <v># What are some common mutations of SLCA4?</v>
      </c>
    </row>
    <row r="14" spans="1:3" x14ac:dyDescent="0.25">
      <c r="A14" s="6"/>
      <c r="C14" t="s">
        <v>13</v>
      </c>
    </row>
    <row r="15" spans="1:3" x14ac:dyDescent="0.25">
      <c r="C15" t="str">
        <f>CONCATENATE("There are ",B13," well-known variants in ",B11,": ",B22,", ",B28,", ",B34,", ",B40,", ",B46,",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25</v>
      </c>
      <c r="B18" s="1" t="s">
        <v>252</v>
      </c>
      <c r="C18" t="str">
        <f>CONCATENATE("  &lt;Variant hgvs=",CHAR(34),B18,CHAR(34)," name=",CHAR(34),B19,CHAR(34),"&gt; ")</f>
        <v xml:space="preserve">  &lt;Variant hgvs="NC_000017.11:g.30237328T&gt;C" name="5-HTTLPR"&gt; </v>
      </c>
    </row>
    <row r="19" spans="1:3" x14ac:dyDescent="0.25">
      <c r="A19" s="5" t="s">
        <v>26</v>
      </c>
      <c r="B19" s="30" t="s">
        <v>249</v>
      </c>
    </row>
    <row r="20" spans="1:3" x14ac:dyDescent="0.25">
      <c r="A20" s="5" t="s">
        <v>27</v>
      </c>
      <c r="B20" s="27" t="s">
        <v>290</v>
      </c>
      <c r="C20" t="s">
        <v>702</v>
      </c>
    </row>
    <row r="21" spans="1:3" x14ac:dyDescent="0.25">
      <c r="A21" s="5" t="s">
        <v>28</v>
      </c>
      <c r="B21" s="27" t="s">
        <v>291</v>
      </c>
      <c r="C21" t="s">
        <v>13</v>
      </c>
    </row>
    <row r="22" spans="1:3" x14ac:dyDescent="0.25">
      <c r="A22" s="5" t="s">
        <v>36</v>
      </c>
      <c r="B22" s="30" t="s">
        <v>254</v>
      </c>
      <c r="C22" t="str">
        <f>"  &lt;/Variant&gt;"</f>
        <v xml:space="preserve">  &lt;/Variant&gt;</v>
      </c>
    </row>
    <row r="23" spans="1:3" x14ac:dyDescent="0.25">
      <c r="C23" t="str">
        <f>CONCATENATE("&lt;# ",B25," #&gt;")</f>
        <v>&lt;# A3609G #&gt;</v>
      </c>
    </row>
    <row r="24" spans="1:3" x14ac:dyDescent="0.25">
      <c r="A24" s="6" t="s">
        <v>25</v>
      </c>
      <c r="B24" s="1" t="s">
        <v>252</v>
      </c>
      <c r="C24" t="str">
        <f>CONCATENATE("  &lt;Variant hgvs=",CHAR(34),B24,CHAR(34)," name=",CHAR(34),B25,CHAR(34),"&gt; ")</f>
        <v xml:space="preserve">  &lt;Variant hgvs="NC_000017.11:g.30237328T&gt;C" name="A3609G"&gt; </v>
      </c>
    </row>
    <row r="25" spans="1:3" x14ac:dyDescent="0.25">
      <c r="A25" s="5" t="s">
        <v>26</v>
      </c>
      <c r="B25" s="30" t="s">
        <v>250</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253</v>
      </c>
      <c r="C28" t="str">
        <f>"  &lt;/Variant&gt;"</f>
        <v xml:space="preserve">  &lt;/Variant&gt;</v>
      </c>
    </row>
    <row r="29" spans="1:3" x14ac:dyDescent="0.25">
      <c r="C29" t="str">
        <f>CONCATENATE("&lt;# ",B31," #&gt;")</f>
        <v>&lt;# T463G #&gt;</v>
      </c>
    </row>
    <row r="30" spans="1:3" x14ac:dyDescent="0.25">
      <c r="A30" s="6" t="s">
        <v>25</v>
      </c>
      <c r="B30" s="1" t="s">
        <v>132</v>
      </c>
      <c r="C30" t="str">
        <f>CONCATENATE("  &lt;Variant hgvs=",CHAR(34),B30,CHAR(34)," name=",CHAR(34),B31,CHAR(34),"&gt; ")</f>
        <v xml:space="preserve">  &lt;Variant hgvs="NC_000002.12:g.233945906G&gt;C" name="T463G"&gt; </v>
      </c>
    </row>
    <row r="31" spans="1:3" x14ac:dyDescent="0.25">
      <c r="A31" s="5" t="s">
        <v>26</v>
      </c>
      <c r="B31" s="1" t="s">
        <v>251</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28</v>
      </c>
      <c r="B33" s="27" t="s">
        <v>34</v>
      </c>
    </row>
    <row r="34" spans="1:3" x14ac:dyDescent="0.25">
      <c r="A34" s="5" t="s">
        <v>36</v>
      </c>
      <c r="B34" s="1" t="s">
        <v>255</v>
      </c>
      <c r="C34" t="str">
        <f>"  &lt;/Variant&gt;"</f>
        <v xml:space="preserve">  &lt;/Variant&gt;</v>
      </c>
    </row>
    <row r="35" spans="1:3" x14ac:dyDescent="0.25">
      <c r="A35" s="5"/>
      <c r="C35" t="str">
        <f>CONCATENATE("&lt;# ",B37," #&gt;")</f>
        <v>&lt;# T30199457C #&gt;</v>
      </c>
    </row>
    <row r="36" spans="1:3" x14ac:dyDescent="0.25">
      <c r="A36" s="6" t="s">
        <v>25</v>
      </c>
      <c r="B36" s="1" t="s">
        <v>281</v>
      </c>
      <c r="C36" t="str">
        <f>CONCATENATE("  &lt;Variant hgvs=",CHAR(34),B36,CHAR(34)," name=",CHAR(34),B37,CHAR(34),"&gt; ")</f>
        <v xml:space="preserve">  &lt;Variant hgvs="NC_000017.11:g.30199457T&gt;C" name="T30199457C"&gt; </v>
      </c>
    </row>
    <row r="37" spans="1:3" x14ac:dyDescent="0.25">
      <c r="A37" s="5" t="s">
        <v>26</v>
      </c>
      <c r="B37" s="30" t="s">
        <v>264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28</v>
      </c>
      <c r="B39" s="27" t="str">
        <f>"cytosine (C)"</f>
        <v>cytosine (C)</v>
      </c>
    </row>
    <row r="40" spans="1:3" x14ac:dyDescent="0.25">
      <c r="A40" s="5" t="s">
        <v>36</v>
      </c>
      <c r="B40" s="30" t="s">
        <v>265</v>
      </c>
      <c r="C40" t="str">
        <f>"  &lt;/Variant&gt;"</f>
        <v xml:space="preserve">  &lt;/Variant&gt;</v>
      </c>
    </row>
    <row r="41" spans="1:3" x14ac:dyDescent="0.25">
      <c r="A41" s="6"/>
      <c r="C41" t="str">
        <f>CONCATENATE("&lt;# ",B43," #&gt;")</f>
        <v>&lt;# C30219896T #&gt;</v>
      </c>
    </row>
    <row r="42" spans="1:3" x14ac:dyDescent="0.25">
      <c r="A42" s="6" t="s">
        <v>25</v>
      </c>
      <c r="B42" s="35" t="s">
        <v>282</v>
      </c>
      <c r="C42" t="str">
        <f>CONCATENATE("  &lt;Variant hgvs=",CHAR(34),B42,CHAR(34)," name=",CHAR(34),B43,CHAR(34),"&gt; ")</f>
        <v xml:space="preserve">  &lt;Variant hgvs="NC_000017.11:g.30219896C&gt;T" name="C30219896T"&gt; </v>
      </c>
    </row>
    <row r="43" spans="1:3" x14ac:dyDescent="0.25">
      <c r="A43" s="5" t="s">
        <v>26</v>
      </c>
      <c r="B43" s="27" t="s">
        <v>266</v>
      </c>
    </row>
    <row r="44" spans="1:3" x14ac:dyDescent="0.25">
      <c r="A44" s="5" t="s">
        <v>27</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28</v>
      </c>
      <c r="B45" s="27" t="s">
        <v>33</v>
      </c>
    </row>
    <row r="46" spans="1:3" x14ac:dyDescent="0.25">
      <c r="A46" s="5" t="s">
        <v>36</v>
      </c>
      <c r="B46" s="27" t="s">
        <v>267</v>
      </c>
      <c r="C46" t="str">
        <f>"  &lt;/Variant&gt;"</f>
        <v xml:space="preserve">  &lt;/Variant&gt;</v>
      </c>
    </row>
    <row r="47" spans="1:3" ht="15.75" thickBot="1" x14ac:dyDescent="0.3">
      <c r="A47" s="5"/>
      <c r="C47" t="str">
        <f>CONCATENATE("&lt;# ",B49," #&gt;")</f>
        <v>&lt;# C30204775T #&gt;</v>
      </c>
    </row>
    <row r="48" spans="1:3" ht="15.75" thickBot="1" x14ac:dyDescent="0.3">
      <c r="A48" s="6" t="s">
        <v>25</v>
      </c>
      <c r="B48" s="36" t="s">
        <v>283</v>
      </c>
      <c r="C48" t="str">
        <f>CONCATENATE("  &lt;Variant hgvs=",CHAR(34),B48,CHAR(34)," name=",CHAR(34),B49,CHAR(34),"&gt; ")</f>
        <v xml:space="preserve">  &lt;Variant hgvs="NC_000017.11:g.30204775C&gt;T" name="C30204775T"&gt; </v>
      </c>
    </row>
    <row r="49" spans="1:3" x14ac:dyDescent="0.25">
      <c r="A49" s="5" t="s">
        <v>26</v>
      </c>
      <c r="B49" s="30" t="s">
        <v>268</v>
      </c>
    </row>
    <row r="50" spans="1:3" x14ac:dyDescent="0.25">
      <c r="A50" s="5" t="s">
        <v>27</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28</v>
      </c>
      <c r="B51" s="27" t="s">
        <v>33</v>
      </c>
    </row>
    <row r="52" spans="1:3" x14ac:dyDescent="0.25">
      <c r="A52" s="5" t="s">
        <v>36</v>
      </c>
      <c r="B52" s="30" t="s">
        <v>269</v>
      </c>
      <c r="C52" t="str">
        <f>"  &lt;/Variant&gt;"</f>
        <v xml:space="preserve">  &lt;/Variant&gt;</v>
      </c>
    </row>
    <row r="53" spans="1:3" x14ac:dyDescent="0.25">
      <c r="A53" s="6"/>
      <c r="C53" t="str">
        <f>CONCATENATE("&lt;# ",B55," #&gt;")</f>
        <v>&lt;# C1748A #&gt;</v>
      </c>
    </row>
    <row r="54" spans="1:3" x14ac:dyDescent="0.25">
      <c r="A54" s="6" t="s">
        <v>25</v>
      </c>
      <c r="B54" s="35" t="s">
        <v>262</v>
      </c>
      <c r="C54" t="str">
        <f>CONCATENATE("  &lt;Variant hgvs=",CHAR(34),B54,CHAR(34)," name=",CHAR(34),B55,CHAR(34),"&gt; ")</f>
        <v xml:space="preserve">  &lt;Variant hgvs="NC_000017.11:g.30196708G&gt;T" name="C1748A"&gt; </v>
      </c>
    </row>
    <row r="55" spans="1:3" x14ac:dyDescent="0.25">
      <c r="A55" s="5" t="s">
        <v>26</v>
      </c>
      <c r="B55" s="27" t="s">
        <v>261</v>
      </c>
    </row>
    <row r="56" spans="1:3" x14ac:dyDescent="0.25">
      <c r="A56" s="5" t="s">
        <v>27</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28</v>
      </c>
      <c r="B57" s="27" t="s">
        <v>62</v>
      </c>
    </row>
    <row r="58" spans="1:3" x14ac:dyDescent="0.25">
      <c r="A58" s="5" t="s">
        <v>36</v>
      </c>
      <c r="B58" s="27" t="s">
        <v>263</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35</v>
      </c>
      <c r="B61" s="1" t="s">
        <v>236</v>
      </c>
      <c r="C61" t="str">
        <f>CONCATENATE("  &lt;Genotype hgvs=",CHAR(34),B61,B62,";",B63,CHAR(34)," name=",CHAR(34),B19,CHAR(34),"&gt; ")</f>
        <v xml:space="preserve">  &lt;Genotype hgvs="NC_000017.11:g.[30237328T&gt;C];[30237328=]" name="5-HTTLPR"&gt; </v>
      </c>
    </row>
    <row r="62" spans="1:3" x14ac:dyDescent="0.25">
      <c r="A62" s="5" t="s">
        <v>36</v>
      </c>
      <c r="B62" s="27" t="s">
        <v>256</v>
      </c>
    </row>
    <row r="63" spans="1:3" x14ac:dyDescent="0.25">
      <c r="A63" s="5" t="s">
        <v>27</v>
      </c>
      <c r="B63" s="27" t="s">
        <v>257</v>
      </c>
      <c r="C63" t="s">
        <v>668</v>
      </c>
    </row>
    <row r="64" spans="1:3" x14ac:dyDescent="0.25">
      <c r="A64" s="5" t="s">
        <v>41</v>
      </c>
      <c r="B64" s="27" t="s">
        <v>531</v>
      </c>
      <c r="C64" t="s">
        <v>13</v>
      </c>
    </row>
    <row r="65" spans="1:3" x14ac:dyDescent="0.25">
      <c r="A65" s="6" t="s">
        <v>42</v>
      </c>
      <c r="B65" s="27" t="s">
        <v>280</v>
      </c>
      <c r="C65" t="str">
        <f>CONCATENATE("    ",B64)</f>
        <v xml:space="preserve">    People with this variant have the 5-HTTLPR variant with 16 and 14 repeated sections. It is called a variable number tandem repeats variant (VNTR).</v>
      </c>
    </row>
    <row r="66" spans="1:3" x14ac:dyDescent="0.25">
      <c r="A66" s="6" t="s">
        <v>43</v>
      </c>
      <c r="B66" s="27">
        <v>23.7</v>
      </c>
    </row>
    <row r="67" spans="1:3" x14ac:dyDescent="0.25">
      <c r="A67" s="5"/>
      <c r="C67" t="s">
        <v>669</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670</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44</v>
      </c>
      <c r="B75" s="27" t="s">
        <v>278</v>
      </c>
      <c r="C75" t="str">
        <f>CONCATENATE("  &lt;Genotype hgvs=",CHAR(34),B61,B62,";",B62,CHAR(34)," name=",CHAR(34),B19,CHAR(34),"&gt; ")</f>
        <v xml:space="preserve">  &lt;Genotype hgvs="NC_000017.11:g.[30237328T&gt;C];[30237328T&gt;C]" name="5-HTTLPR"&gt; </v>
      </c>
    </row>
    <row r="76" spans="1:3" x14ac:dyDescent="0.25">
      <c r="A76" s="6" t="s">
        <v>45</v>
      </c>
      <c r="B76" s="27" t="s">
        <v>258</v>
      </c>
      <c r="C76" t="s">
        <v>13</v>
      </c>
    </row>
    <row r="77" spans="1:3" x14ac:dyDescent="0.25">
      <c r="A77" s="6" t="s">
        <v>43</v>
      </c>
      <c r="B77" s="27">
        <v>63.2</v>
      </c>
      <c r="C77" t="s">
        <v>668</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669</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670</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46</v>
      </c>
      <c r="B89" s="27" t="s">
        <v>279</v>
      </c>
      <c r="C89" t="str">
        <f>CONCATENATE("  &lt;Genotype hgvs=",CHAR(34),B61,B63,";",B63,CHAR(34)," name=",CHAR(34),B19,CHAR(34),"&gt; ")</f>
        <v xml:space="preserve">  &lt;Genotype hgvs="NC_000017.11:g.[30237328=];[30237328=]" name="5-HTTLPR"&gt; </v>
      </c>
    </row>
    <row r="90" spans="1:3" x14ac:dyDescent="0.25">
      <c r="A90" s="6" t="s">
        <v>47</v>
      </c>
      <c r="B90" s="27" t="s">
        <v>259</v>
      </c>
      <c r="C90" t="s">
        <v>13</v>
      </c>
    </row>
    <row r="91" spans="1:3" x14ac:dyDescent="0.25">
      <c r="A91" s="6" t="s">
        <v>43</v>
      </c>
      <c r="B91" s="27">
        <v>13.1</v>
      </c>
      <c r="C91" t="s">
        <v>668</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669</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670</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35</v>
      </c>
      <c r="B104" s="1" t="s">
        <v>236</v>
      </c>
      <c r="C104" t="str">
        <f>CONCATENATE("  &lt;Genotype hgvs=",CHAR(34),B104,B105,";",B106,CHAR(34)," name=",CHAR(34),B25,CHAR(34),"&gt; ")</f>
        <v xml:space="preserve">  &lt;Genotype hgvs="NC_000017.11:g.[30237328T&gt;C];[30237328=]" name="A3609G"&gt; </v>
      </c>
    </row>
    <row r="105" spans="1:3" x14ac:dyDescent="0.25">
      <c r="A105" s="5" t="s">
        <v>36</v>
      </c>
      <c r="B105" s="27" t="s">
        <v>256</v>
      </c>
    </row>
    <row r="106" spans="1:3" x14ac:dyDescent="0.25">
      <c r="A106" s="5" t="s">
        <v>27</v>
      </c>
      <c r="B106" s="27" t="s">
        <v>257</v>
      </c>
      <c r="C106" t="s">
        <v>668</v>
      </c>
    </row>
    <row r="107" spans="1:3" x14ac:dyDescent="0.25">
      <c r="A107" s="5" t="s">
        <v>41</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13</v>
      </c>
    </row>
    <row r="108" spans="1:3" x14ac:dyDescent="0.25">
      <c r="A108" s="6" t="s">
        <v>42</v>
      </c>
      <c r="B108" s="27" t="s">
        <v>280</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43</v>
      </c>
      <c r="B109" s="27">
        <v>23.7</v>
      </c>
    </row>
    <row r="110" spans="1:3" x14ac:dyDescent="0.25">
      <c r="A110" s="5"/>
      <c r="C110" t="s">
        <v>669</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670</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44</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45</v>
      </c>
      <c r="B119" s="27" t="s">
        <v>258</v>
      </c>
      <c r="C119" t="s">
        <v>13</v>
      </c>
    </row>
    <row r="120" spans="1:3" x14ac:dyDescent="0.25">
      <c r="A120" s="6" t="s">
        <v>43</v>
      </c>
      <c r="B120" s="27">
        <v>63.2</v>
      </c>
      <c r="C120" t="s">
        <v>668</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669</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670</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46</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47</v>
      </c>
      <c r="B133" s="27" t="s">
        <v>259</v>
      </c>
      <c r="C133" t="s">
        <v>13</v>
      </c>
    </row>
    <row r="134" spans="1:3" x14ac:dyDescent="0.25">
      <c r="A134" s="6" t="s">
        <v>43</v>
      </c>
      <c r="B134" s="27">
        <v>13.1</v>
      </c>
      <c r="C134" t="s">
        <v>668</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670</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35</v>
      </c>
      <c r="B147" s="1" t="s">
        <v>124</v>
      </c>
      <c r="C147" t="str">
        <f>CONCATENATE("  &lt;Genotype hgvs=",CHAR(34),B147,B148,";",B149,CHAR(34)," name=",CHAR(34),B31,CHAR(34),"&gt; ")</f>
        <v xml:space="preserve">  &lt;Genotype hgvs="NC_000002.12:g.[233945906G&gt;C];[233945906=]" name="T463G"&gt; </v>
      </c>
    </row>
    <row r="148" spans="1:3" x14ac:dyDescent="0.25">
      <c r="A148" s="5" t="s">
        <v>36</v>
      </c>
      <c r="B148" s="27" t="s">
        <v>137</v>
      </c>
    </row>
    <row r="149" spans="1:3" x14ac:dyDescent="0.25">
      <c r="A149" s="5" t="s">
        <v>27</v>
      </c>
      <c r="B149" s="27" t="s">
        <v>138</v>
      </c>
      <c r="C149" t="s">
        <v>668</v>
      </c>
    </row>
    <row r="150" spans="1:3" x14ac:dyDescent="0.25">
      <c r="A150" s="5" t="s">
        <v>41</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13</v>
      </c>
    </row>
    <row r="151" spans="1:3" x14ac:dyDescent="0.25">
      <c r="A151" s="6" t="s">
        <v>42</v>
      </c>
      <c r="B151" s="27" t="s">
        <v>218</v>
      </c>
      <c r="C151" t="str">
        <f>CONCATENATE("    ",B150)</f>
        <v xml:space="preserve">    People with this variant have one copy of the T463G variant. This substitution of a single nucleotide is known as a missense mutation.</v>
      </c>
    </row>
    <row r="152" spans="1:3" x14ac:dyDescent="0.25">
      <c r="A152" s="6" t="s">
        <v>43</v>
      </c>
      <c r="B152" s="27">
        <v>50</v>
      </c>
    </row>
    <row r="153" spans="1:3" x14ac:dyDescent="0.25">
      <c r="A153" s="5"/>
      <c r="C153" t="s">
        <v>669</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670</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44</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45</v>
      </c>
      <c r="B162" s="27" t="s">
        <v>218</v>
      </c>
      <c r="C162" t="s">
        <v>13</v>
      </c>
    </row>
    <row r="163" spans="1:3" x14ac:dyDescent="0.25">
      <c r="A163" s="6" t="s">
        <v>43</v>
      </c>
      <c r="B163" s="27">
        <v>17.5</v>
      </c>
      <c r="C163" t="s">
        <v>668</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669</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670</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46</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47</v>
      </c>
      <c r="B176" s="27" t="s">
        <v>260</v>
      </c>
      <c r="C176" t="s">
        <v>13</v>
      </c>
    </row>
    <row r="177" spans="1:3" x14ac:dyDescent="0.25">
      <c r="A177" s="6" t="s">
        <v>43</v>
      </c>
      <c r="B177" s="27">
        <v>32.6</v>
      </c>
      <c r="C177" t="s">
        <v>668</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669</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670</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35</v>
      </c>
      <c r="B190" s="1" t="s">
        <v>236</v>
      </c>
      <c r="C190" t="str">
        <f>CONCATENATE("  &lt;Genotype hgvs=",CHAR(34),B190,B191,";",B192,CHAR(34)," name=",CHAR(34),B37,CHAR(34),"&gt; ")</f>
        <v xml:space="preserve">  &lt;Genotype hgvs="NC_000017.11:g.[30199457T&gt;C];[30199457=]" name="T30199457C"&gt; </v>
      </c>
    </row>
    <row r="191" spans="1:3" x14ac:dyDescent="0.25">
      <c r="A191" s="5" t="s">
        <v>36</v>
      </c>
      <c r="B191" s="27" t="s">
        <v>270</v>
      </c>
    </row>
    <row r="192" spans="1:3" x14ac:dyDescent="0.25">
      <c r="A192" s="5" t="s">
        <v>27</v>
      </c>
      <c r="B192" s="27" t="s">
        <v>271</v>
      </c>
      <c r="C192" t="s">
        <v>668</v>
      </c>
    </row>
    <row r="193" spans="1:3" x14ac:dyDescent="0.25">
      <c r="A193" s="5" t="s">
        <v>41</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13</v>
      </c>
    </row>
    <row r="194" spans="1:3" x14ac:dyDescent="0.25">
      <c r="A194" s="6" t="s">
        <v>42</v>
      </c>
      <c r="B194" s="27" t="s">
        <v>218</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43</v>
      </c>
      <c r="B195" s="27">
        <v>49.5</v>
      </c>
    </row>
    <row r="196" spans="1:3" x14ac:dyDescent="0.25">
      <c r="A196" s="5"/>
      <c r="C196" t="s">
        <v>669</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670</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44</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45</v>
      </c>
      <c r="B205" s="27" t="s">
        <v>511</v>
      </c>
      <c r="C205" t="s">
        <v>13</v>
      </c>
    </row>
    <row r="206" spans="1:3" x14ac:dyDescent="0.25">
      <c r="A206" s="6" t="s">
        <v>43</v>
      </c>
      <c r="B206" s="27">
        <v>32.700000000000003</v>
      </c>
      <c r="C206" t="s">
        <v>668</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669</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670</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46</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47</v>
      </c>
      <c r="B219" s="27" t="s">
        <v>218</v>
      </c>
      <c r="C219" t="s">
        <v>13</v>
      </c>
    </row>
    <row r="220" spans="1:3" x14ac:dyDescent="0.25">
      <c r="A220" s="6" t="s">
        <v>43</v>
      </c>
      <c r="B220" s="27">
        <v>17.8</v>
      </c>
      <c r="C220" t="s">
        <v>668</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669</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670</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35</v>
      </c>
      <c r="B233" s="35" t="s">
        <v>236</v>
      </c>
      <c r="C233" t="str">
        <f>CONCATENATE("  &lt;Genotype hgvs=",CHAR(34),B233,B234,";",B235,CHAR(34)," name=",CHAR(34),B43,CHAR(34),"&gt; ")</f>
        <v xml:space="preserve">  &lt;Genotype hgvs="NC_000017.11:g.[30219896C&gt;T];[30219896=]" name="C30219896T"&gt; </v>
      </c>
    </row>
    <row r="234" spans="1:3" x14ac:dyDescent="0.25">
      <c r="A234" s="5" t="s">
        <v>36</v>
      </c>
      <c r="B234" s="29" t="s">
        <v>272</v>
      </c>
    </row>
    <row r="235" spans="1:3" x14ac:dyDescent="0.25">
      <c r="A235" s="5" t="s">
        <v>27</v>
      </c>
      <c r="B235" s="29" t="s">
        <v>273</v>
      </c>
      <c r="C235" t="s">
        <v>668</v>
      </c>
    </row>
    <row r="236" spans="1:3" x14ac:dyDescent="0.25">
      <c r="A236" s="5" t="s">
        <v>41</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13</v>
      </c>
    </row>
    <row r="237" spans="1:3" x14ac:dyDescent="0.25">
      <c r="A237" s="6" t="s">
        <v>42</v>
      </c>
      <c r="B237" s="27" t="s">
        <v>511</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43</v>
      </c>
      <c r="B238" s="27">
        <v>38</v>
      </c>
    </row>
    <row r="239" spans="1:3" x14ac:dyDescent="0.25">
      <c r="A239" s="5"/>
      <c r="C239" t="s">
        <v>669</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670</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44</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45</v>
      </c>
      <c r="B248" s="27" t="s">
        <v>532</v>
      </c>
      <c r="C248" t="s">
        <v>13</v>
      </c>
    </row>
    <row r="249" spans="1:3" x14ac:dyDescent="0.25">
      <c r="A249" s="6" t="s">
        <v>43</v>
      </c>
      <c r="B249" s="27">
        <v>16</v>
      </c>
      <c r="C249" t="s">
        <v>668</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669</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670</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46</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47</v>
      </c>
      <c r="B262" s="27" t="s">
        <v>218</v>
      </c>
      <c r="C262" t="s">
        <v>13</v>
      </c>
    </row>
    <row r="263" spans="1:3" x14ac:dyDescent="0.25">
      <c r="A263" s="6" t="s">
        <v>43</v>
      </c>
      <c r="B263" s="27">
        <v>46</v>
      </c>
      <c r="C263" t="s">
        <v>668</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669</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670</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35</v>
      </c>
      <c r="B276" s="35" t="s">
        <v>236</v>
      </c>
      <c r="C276" t="str">
        <f>CONCATENATE("  &lt;Genotype hgvs=",CHAR(34),B276,B277,";",B278,CHAR(34)," name=",CHAR(34),B49,CHAR(34),"&gt; ")</f>
        <v xml:space="preserve">  &lt;Genotype hgvs="NC_000017.11:g.[30204775C&gt;T];[30204775=]" name="C30204775T"&gt; </v>
      </c>
    </row>
    <row r="277" spans="1:3" x14ac:dyDescent="0.25">
      <c r="A277" s="5" t="s">
        <v>36</v>
      </c>
      <c r="B277" s="29" t="s">
        <v>274</v>
      </c>
    </row>
    <row r="278" spans="1:3" x14ac:dyDescent="0.25">
      <c r="A278" s="5" t="s">
        <v>27</v>
      </c>
      <c r="B278" s="29" t="s">
        <v>275</v>
      </c>
      <c r="C278" t="s">
        <v>668</v>
      </c>
    </row>
    <row r="279" spans="1:3" x14ac:dyDescent="0.25">
      <c r="A279" s="5" t="s">
        <v>41</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13</v>
      </c>
    </row>
    <row r="280" spans="1:3" x14ac:dyDescent="0.25">
      <c r="A280" s="6" t="s">
        <v>42</v>
      </c>
      <c r="B280" s="27" t="s">
        <v>511</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43</v>
      </c>
      <c r="B281" s="27">
        <v>49.9</v>
      </c>
    </row>
    <row r="282" spans="1:3" x14ac:dyDescent="0.25">
      <c r="A282" s="5"/>
      <c r="C282" t="s">
        <v>669</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670</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44</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45</v>
      </c>
      <c r="B291" s="27" t="s">
        <v>533</v>
      </c>
      <c r="C291" t="s">
        <v>13</v>
      </c>
    </row>
    <row r="292" spans="1:3" x14ac:dyDescent="0.25">
      <c r="A292" s="6" t="s">
        <v>43</v>
      </c>
      <c r="B292" s="27">
        <v>31.8</v>
      </c>
      <c r="C292" t="s">
        <v>668</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669</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670</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46</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47</v>
      </c>
      <c r="B305" s="27" t="s">
        <v>218</v>
      </c>
      <c r="C305" t="s">
        <v>13</v>
      </c>
    </row>
    <row r="306" spans="1:3" x14ac:dyDescent="0.25">
      <c r="A306" s="6" t="s">
        <v>43</v>
      </c>
      <c r="B306" s="27">
        <v>18.3</v>
      </c>
      <c r="C306" t="s">
        <v>668</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669</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670</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35</v>
      </c>
      <c r="B319" s="35" t="s">
        <v>236</v>
      </c>
      <c r="C319" t="str">
        <f>CONCATENATE("  &lt;Genotype hgvs=",CHAR(34),B319,B320,";",B321,CHAR(34)," name=",CHAR(34),B55,CHAR(34),"&gt; ")</f>
        <v xml:space="preserve">  &lt;Genotype hgvs="NC_000017.11:g.[30196708G&gt;T];[30196708=]" name="C1748A"&gt; </v>
      </c>
    </row>
    <row r="320" spans="1:3" x14ac:dyDescent="0.25">
      <c r="A320" s="5" t="s">
        <v>36</v>
      </c>
      <c r="B320" s="29" t="s">
        <v>276</v>
      </c>
    </row>
    <row r="321" spans="1:3" x14ac:dyDescent="0.25">
      <c r="A321" s="5" t="s">
        <v>27</v>
      </c>
      <c r="B321" s="29" t="s">
        <v>277</v>
      </c>
      <c r="C321" t="s">
        <v>668</v>
      </c>
    </row>
    <row r="322" spans="1:3" x14ac:dyDescent="0.25">
      <c r="A322" s="5" t="s">
        <v>41</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13</v>
      </c>
    </row>
    <row r="323" spans="1:3" x14ac:dyDescent="0.25">
      <c r="A323" s="6" t="s">
        <v>42</v>
      </c>
      <c r="B323" s="27" t="s">
        <v>511</v>
      </c>
      <c r="C323" t="str">
        <f>CONCATENATE("    ",B322)</f>
        <v xml:space="preserve">    People with this variant have one copy of the C1748A variant. This substitution of a single nucleotide is known as a missense mutation.</v>
      </c>
    </row>
    <row r="324" spans="1:3" x14ac:dyDescent="0.25">
      <c r="A324" s="6" t="s">
        <v>43</v>
      </c>
      <c r="B324" s="27" t="s">
        <v>13</v>
      </c>
    </row>
    <row r="325" spans="1:3" x14ac:dyDescent="0.25">
      <c r="A325" s="5"/>
      <c r="C325" t="s">
        <v>669</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670</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44</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45</v>
      </c>
      <c r="B334" s="27" t="s">
        <v>218</v>
      </c>
      <c r="C334" t="s">
        <v>13</v>
      </c>
    </row>
    <row r="335" spans="1:3" x14ac:dyDescent="0.25">
      <c r="A335" s="6" t="s">
        <v>43</v>
      </c>
      <c r="B335" s="27" t="s">
        <v>13</v>
      </c>
      <c r="C335" t="s">
        <v>668</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669</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670</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46</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47</v>
      </c>
      <c r="B348" s="27" t="s">
        <v>218</v>
      </c>
      <c r="C348" t="s">
        <v>13</v>
      </c>
    </row>
    <row r="349" spans="1:3" x14ac:dyDescent="0.25">
      <c r="A349" s="6" t="s">
        <v>43</v>
      </c>
      <c r="B349" s="27" t="s">
        <v>13</v>
      </c>
      <c r="C349" t="s">
        <v>668</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669</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670</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672</v>
      </c>
    </row>
    <row r="362" spans="1:3" x14ac:dyDescent="0.25">
      <c r="A362" s="5" t="s">
        <v>48</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48</v>
      </c>
      <c r="B363" s="27" t="s">
        <v>150</v>
      </c>
      <c r="C363" t="s">
        <v>13</v>
      </c>
    </row>
    <row r="364" spans="1:3" x14ac:dyDescent="0.25">
      <c r="A364" s="6" t="s">
        <v>43</v>
      </c>
      <c r="C364" t="s">
        <v>668</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669</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670</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673</v>
      </c>
    </row>
    <row r="377" spans="1:3" x14ac:dyDescent="0.25">
      <c r="A377" s="5" t="s">
        <v>46</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47</v>
      </c>
      <c r="B378" s="27" t="s">
        <v>218</v>
      </c>
      <c r="C378" t="s">
        <v>13</v>
      </c>
    </row>
    <row r="379" spans="1:3" x14ac:dyDescent="0.25">
      <c r="A379" s="6" t="s">
        <v>43</v>
      </c>
      <c r="C379" t="s">
        <v>668</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669</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670</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50</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292</v>
      </c>
    </row>
    <row r="398" spans="1:3" s="33" customFormat="1" x14ac:dyDescent="0.25">
      <c r="A398" s="34"/>
      <c r="B398" s="32"/>
      <c r="C398" s="34"/>
    </row>
    <row r="399" spans="1:3" s="33" customFormat="1" x14ac:dyDescent="0.25">
      <c r="A399" s="34"/>
      <c r="B399" s="32"/>
      <c r="C399" s="34" t="s">
        <v>734</v>
      </c>
    </row>
    <row r="400" spans="1:3" s="33" customFormat="1" x14ac:dyDescent="0.25">
      <c r="A400" s="34"/>
      <c r="B400" s="32"/>
      <c r="C400" s="34"/>
    </row>
    <row r="401" spans="1:3" x14ac:dyDescent="0.25">
      <c r="A401" s="5"/>
      <c r="C401" t="s">
        <v>692</v>
      </c>
    </row>
    <row r="402" spans="1:3" x14ac:dyDescent="0.25">
      <c r="A402" s="5"/>
    </row>
    <row r="403" spans="1:3" x14ac:dyDescent="0.25">
      <c r="A403" s="5" t="s">
        <v>13</v>
      </c>
      <c r="B403" s="27" t="s">
        <v>693</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51</v>
      </c>
    </row>
    <row r="406" spans="1:3" x14ac:dyDescent="0.25">
      <c r="A406" s="5"/>
    </row>
    <row r="407" spans="1:3" x14ac:dyDescent="0.25">
      <c r="A407" s="5"/>
      <c r="B407" s="27" t="s">
        <v>694</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293</v>
      </c>
    </row>
    <row r="410" spans="1:3" s="33" customFormat="1" x14ac:dyDescent="0.25">
      <c r="A410" s="34"/>
      <c r="B410" s="32"/>
      <c r="C410" s="34"/>
    </row>
    <row r="411" spans="1:3" s="33" customFormat="1" x14ac:dyDescent="0.25">
      <c r="A411" s="34"/>
      <c r="B411" s="32"/>
      <c r="C411" s="34" t="s">
        <v>733</v>
      </c>
    </row>
    <row r="412" spans="1:3" s="33" customFormat="1" x14ac:dyDescent="0.25">
      <c r="A412" s="34"/>
      <c r="B412" s="32"/>
      <c r="C412" s="34"/>
    </row>
    <row r="413" spans="1:3" x14ac:dyDescent="0.25">
      <c r="A413" s="5"/>
      <c r="C413" t="s">
        <v>296</v>
      </c>
    </row>
    <row r="414" spans="1:3" x14ac:dyDescent="0.25">
      <c r="A414" s="5"/>
    </row>
    <row r="415" spans="1:3" x14ac:dyDescent="0.25">
      <c r="A415" s="5" t="s">
        <v>13</v>
      </c>
      <c r="B415" s="27" t="s">
        <v>695</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51</v>
      </c>
    </row>
    <row r="418" spans="1:3" x14ac:dyDescent="0.25">
      <c r="A418" s="5"/>
    </row>
    <row r="419" spans="1:3" x14ac:dyDescent="0.25">
      <c r="A419" s="5"/>
      <c r="B419" s="27" t="s">
        <v>303</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294</v>
      </c>
    </row>
    <row r="423" spans="1:3" s="33" customFormat="1" x14ac:dyDescent="0.25">
      <c r="A423" s="34"/>
      <c r="B423" s="32"/>
      <c r="C423" s="34"/>
    </row>
    <row r="424" spans="1:3" s="33" customFormat="1" x14ac:dyDescent="0.25">
      <c r="A424" s="34"/>
      <c r="B424" s="32"/>
      <c r="C424" s="34" t="s">
        <v>732</v>
      </c>
    </row>
    <row r="425" spans="1:3" s="33" customFormat="1" x14ac:dyDescent="0.25">
      <c r="A425" s="34"/>
      <c r="B425" s="32"/>
      <c r="C425" s="34"/>
    </row>
    <row r="426" spans="1:3" x14ac:dyDescent="0.25">
      <c r="A426" s="5"/>
      <c r="C426" t="s">
        <v>295</v>
      </c>
    </row>
    <row r="427" spans="1:3" x14ac:dyDescent="0.25">
      <c r="A427" s="5"/>
    </row>
    <row r="428" spans="1:3" x14ac:dyDescent="0.25">
      <c r="A428" s="5" t="s">
        <v>13</v>
      </c>
      <c r="B428" s="27" t="s">
        <v>696</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51</v>
      </c>
    </row>
    <row r="431" spans="1:3" x14ac:dyDescent="0.25">
      <c r="A431" s="5"/>
    </row>
    <row r="432" spans="1:3" x14ac:dyDescent="0.25">
      <c r="A432" s="5"/>
      <c r="B432" s="27" t="s">
        <v>697</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297</v>
      </c>
    </row>
    <row r="435" spans="1:3" s="33" customFormat="1" x14ac:dyDescent="0.25">
      <c r="A435" s="34"/>
      <c r="B435" s="32"/>
      <c r="C435" s="34"/>
    </row>
    <row r="436" spans="1:3" s="33" customFormat="1" x14ac:dyDescent="0.25">
      <c r="A436" s="34"/>
      <c r="B436" s="32"/>
      <c r="C436" s="34" t="s">
        <v>731</v>
      </c>
    </row>
    <row r="437" spans="1:3" s="33" customFormat="1" x14ac:dyDescent="0.25">
      <c r="A437" s="34"/>
      <c r="B437" s="32"/>
      <c r="C437" s="34"/>
    </row>
    <row r="438" spans="1:3" x14ac:dyDescent="0.25">
      <c r="A438" s="5"/>
      <c r="C438" t="s">
        <v>153</v>
      </c>
    </row>
    <row r="439" spans="1:3" x14ac:dyDescent="0.25">
      <c r="A439" s="5"/>
    </row>
    <row r="440" spans="1:3" x14ac:dyDescent="0.25">
      <c r="A440" s="5" t="s">
        <v>13</v>
      </c>
      <c r="B440" s="27" t="s">
        <v>698</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51</v>
      </c>
    </row>
    <row r="443" spans="1:3" x14ac:dyDescent="0.25">
      <c r="A443" s="5"/>
    </row>
    <row r="444" spans="1:3" x14ac:dyDescent="0.25">
      <c r="A444" s="5"/>
      <c r="B444" s="27" t="s">
        <v>302</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298</v>
      </c>
    </row>
    <row r="447" spans="1:3" s="33" customFormat="1" x14ac:dyDescent="0.25">
      <c r="A447" s="34"/>
      <c r="B447" s="32"/>
      <c r="C447" s="34"/>
    </row>
    <row r="448" spans="1:3" s="33" customFormat="1" x14ac:dyDescent="0.25">
      <c r="A448" s="34"/>
      <c r="B448" s="32"/>
      <c r="C448" s="34" t="s">
        <v>730</v>
      </c>
    </row>
    <row r="449" spans="1:3" s="33" customFormat="1" x14ac:dyDescent="0.25">
      <c r="A449" s="34"/>
      <c r="B449" s="32"/>
      <c r="C449" s="34"/>
    </row>
    <row r="450" spans="1:3" x14ac:dyDescent="0.25">
      <c r="A450" s="5"/>
      <c r="C450" t="s">
        <v>153</v>
      </c>
    </row>
    <row r="451" spans="1:3" x14ac:dyDescent="0.25">
      <c r="A451" s="5"/>
    </row>
    <row r="452" spans="1:3" x14ac:dyDescent="0.25">
      <c r="A452" s="5" t="s">
        <v>13</v>
      </c>
      <c r="B452" s="27" t="s">
        <v>534</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51</v>
      </c>
    </row>
    <row r="455" spans="1:3" x14ac:dyDescent="0.25">
      <c r="A455" s="5"/>
    </row>
    <row r="456" spans="1:3" x14ac:dyDescent="0.25">
      <c r="A456" s="5"/>
      <c r="B456" s="27" t="s">
        <v>699</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299</v>
      </c>
    </row>
    <row r="459" spans="1:3" s="33" customFormat="1" x14ac:dyDescent="0.25">
      <c r="A459" s="34"/>
      <c r="B459" s="32"/>
      <c r="C459" s="34"/>
    </row>
    <row r="460" spans="1:3" s="33" customFormat="1" x14ac:dyDescent="0.25">
      <c r="A460" s="34"/>
      <c r="B460" s="32"/>
      <c r="C460" s="34" t="s">
        <v>728</v>
      </c>
    </row>
    <row r="461" spans="1:3" s="33" customFormat="1" x14ac:dyDescent="0.25">
      <c r="A461" s="34"/>
      <c r="B461" s="32"/>
      <c r="C461" s="34"/>
    </row>
    <row r="462" spans="1:3" x14ac:dyDescent="0.25">
      <c r="A462" s="5"/>
      <c r="C462" t="s">
        <v>153</v>
      </c>
    </row>
    <row r="463" spans="1:3" x14ac:dyDescent="0.25">
      <c r="A463" s="5"/>
    </row>
    <row r="464" spans="1:3" x14ac:dyDescent="0.25">
      <c r="A464" s="5" t="s">
        <v>13</v>
      </c>
      <c r="B464" s="27" t="s">
        <v>700</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51</v>
      </c>
    </row>
    <row r="467" spans="1:3" x14ac:dyDescent="0.25">
      <c r="A467" s="5"/>
    </row>
    <row r="468" spans="1:3" x14ac:dyDescent="0.25">
      <c r="A468" s="5"/>
      <c r="B468" s="27" t="s">
        <v>301</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300</v>
      </c>
    </row>
    <row r="471" spans="1:3" s="33" customFormat="1" x14ac:dyDescent="0.25">
      <c r="A471" s="34"/>
      <c r="B471" s="32"/>
      <c r="C471" s="34"/>
    </row>
    <row r="472" spans="1:3" s="33" customFormat="1" x14ac:dyDescent="0.25">
      <c r="A472" s="34"/>
      <c r="B472" s="32"/>
      <c r="C472" s="34" t="s">
        <v>729</v>
      </c>
    </row>
    <row r="473" spans="1:3" s="33" customFormat="1" x14ac:dyDescent="0.25">
      <c r="A473" s="34"/>
      <c r="B473" s="32"/>
      <c r="C473" s="34"/>
    </row>
    <row r="474" spans="1:3" x14ac:dyDescent="0.25">
      <c r="A474" s="5"/>
      <c r="C474" t="s">
        <v>153</v>
      </c>
    </row>
    <row r="475" spans="1:3" x14ac:dyDescent="0.25">
      <c r="A475" s="5"/>
    </row>
    <row r="476" spans="1:3" x14ac:dyDescent="0.25">
      <c r="A476" s="5" t="s">
        <v>13</v>
      </c>
      <c r="B476" s="27" t="s">
        <v>535</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51</v>
      </c>
    </row>
    <row r="479" spans="1:3" x14ac:dyDescent="0.25">
      <c r="A479" s="5"/>
    </row>
    <row r="480" spans="1:3" x14ac:dyDescent="0.25">
      <c r="A480" s="5"/>
      <c r="B480" s="27" t="s">
        <v>304</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52</v>
      </c>
      <c r="B483" s="7" t="s">
        <v>289</v>
      </c>
      <c r="C483" t="str">
        <f>CONCATENATE("&lt;symptoms ",B483,"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121" workbookViewId="0">
      <selection activeCell="B130" sqref="B130"/>
    </sheetView>
  </sheetViews>
  <sheetFormatPr defaultRowHeight="15" x14ac:dyDescent="0.25"/>
  <cols>
    <col min="1" max="1" width="16.28515625" customWidth="1"/>
    <col min="2" max="2" width="35.28515625" style="27" customWidth="1"/>
  </cols>
  <sheetData>
    <row r="1" spans="1:27" x14ac:dyDescent="0.25">
      <c r="A1" s="4" t="s">
        <v>14</v>
      </c>
      <c r="B1" s="26" t="s">
        <v>15</v>
      </c>
      <c r="C1" s="4" t="s">
        <v>16</v>
      </c>
    </row>
    <row r="2" spans="1:27" x14ac:dyDescent="0.25">
      <c r="A2" s="6" t="s">
        <v>4</v>
      </c>
      <c r="B2" s="27" t="s">
        <v>305</v>
      </c>
      <c r="C2" t="str">
        <f>CONCATENATE("# What does the ",B2," gene do?")</f>
        <v># What does the CLYBL gene do?</v>
      </c>
    </row>
    <row r="3" spans="1:27" x14ac:dyDescent="0.25">
      <c r="A3" s="6"/>
    </row>
    <row r="4" spans="1:27" x14ac:dyDescent="0.25">
      <c r="A4" s="6" t="s">
        <v>18</v>
      </c>
      <c r="B4" s="27" t="s">
        <v>705</v>
      </c>
      <c r="C4" t="str">
        <f>B4</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v>
      </c>
    </row>
    <row r="5" spans="1:27" ht="17.25" x14ac:dyDescent="0.3">
      <c r="A5" s="6"/>
      <c r="B5" s="28"/>
    </row>
    <row r="6" spans="1:27" x14ac:dyDescent="0.25">
      <c r="A6" s="6" t="s">
        <v>19</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20</v>
      </c>
      <c r="B7" s="27" t="s">
        <v>307</v>
      </c>
    </row>
    <row r="8" spans="1:27" x14ac:dyDescent="0.25">
      <c r="A8" s="6" t="s">
        <v>17</v>
      </c>
      <c r="B8" s="27" t="s">
        <v>315</v>
      </c>
      <c r="C8" t="s">
        <v>13</v>
      </c>
    </row>
    <row r="9" spans="1:27" x14ac:dyDescent="0.25">
      <c r="A9" s="5" t="s">
        <v>22</v>
      </c>
      <c r="B9" s="27" t="s">
        <v>536</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305</v>
      </c>
      <c r="C11" t="str">
        <f>CONCATENATE("&lt;GeneAnalysis gene=",CHAR(34),B11,CHAR(34)," interval=",CHAR(34),B12,CHAR(34),"&gt; ")</f>
        <v xml:space="preserve">&lt;GeneAnalysis gene="CLYBL" interval="NC_000013.11:g.99606664_99909459"&gt; </v>
      </c>
    </row>
    <row r="12" spans="1:27" ht="48" thickBot="1" x14ac:dyDescent="0.3">
      <c r="A12" s="6" t="s">
        <v>23</v>
      </c>
      <c r="B12" s="27" t="s">
        <v>306</v>
      </c>
      <c r="N12" s="37" t="s">
        <v>316</v>
      </c>
      <c r="O12" s="37" t="s">
        <v>317</v>
      </c>
      <c r="P12" s="39" t="s">
        <v>318</v>
      </c>
      <c r="Q12" s="39">
        <v>707</v>
      </c>
      <c r="R12" s="39" t="s">
        <v>319</v>
      </c>
      <c r="S12" s="39" t="s">
        <v>320</v>
      </c>
      <c r="T12" s="39" t="s">
        <v>321</v>
      </c>
      <c r="U12" s="39" t="s">
        <v>322</v>
      </c>
      <c r="V12" s="39" t="s">
        <v>323</v>
      </c>
      <c r="W12" s="39" t="s">
        <v>324</v>
      </c>
      <c r="X12" s="37" t="s">
        <v>325</v>
      </c>
      <c r="Y12" s="37" t="s">
        <v>326</v>
      </c>
      <c r="Z12" s="37" t="s">
        <v>327</v>
      </c>
      <c r="AA12" s="37" t="s">
        <v>328</v>
      </c>
    </row>
    <row r="13" spans="1:27" x14ac:dyDescent="0.25">
      <c r="A13" s="6" t="s">
        <v>24</v>
      </c>
      <c r="B13" s="27" t="s">
        <v>335</v>
      </c>
      <c r="C13" t="str">
        <f>CONCATENATE("# What are some common mutations of ",B11,"?")</f>
        <v># What are some common mutations of CLYBL?</v>
      </c>
      <c r="Q13">
        <v>707</v>
      </c>
      <c r="R13">
        <v>605</v>
      </c>
      <c r="S13">
        <v>250</v>
      </c>
      <c r="V13">
        <v>703</v>
      </c>
      <c r="W13">
        <v>648</v>
      </c>
      <c r="X13">
        <v>260</v>
      </c>
    </row>
    <row r="14" spans="1:27" x14ac:dyDescent="0.25">
      <c r="A14" s="6"/>
      <c r="C14" t="s">
        <v>13</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25</v>
      </c>
      <c r="B18" s="75" t="s">
        <v>308</v>
      </c>
      <c r="C18" t="str">
        <f>CONCATENATE("  &lt;Variant hgvs=",CHAR(34),B18,CHAR(34)," name=",CHAR(34),B19,CHAR(34),"&gt; ")</f>
        <v xml:space="preserve">  &lt;Variant hgvs="NC_000013.11:g.99866380C&gt;T" name="C775T"&gt; </v>
      </c>
    </row>
    <row r="19" spans="1:3" x14ac:dyDescent="0.25">
      <c r="A19" s="5" t="s">
        <v>26</v>
      </c>
      <c r="B19" s="75" t="s">
        <v>312</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28</v>
      </c>
      <c r="B21" s="27" t="s">
        <v>33</v>
      </c>
      <c r="C21" t="s">
        <v>13</v>
      </c>
    </row>
    <row r="22" spans="1:3" x14ac:dyDescent="0.25">
      <c r="A22" s="5" t="s">
        <v>36</v>
      </c>
      <c r="B22" s="76" t="s">
        <v>330</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35</v>
      </c>
      <c r="B25" s="75" t="s">
        <v>309</v>
      </c>
      <c r="C25" t="str">
        <f>CONCATENATE("  &lt;Genotype hgvs=",CHAR(34),B25,B26,";",B27,CHAR(34)," name=",CHAR(34),B19,CHAR(34),"&gt; ")</f>
        <v xml:space="preserve">  &lt;Genotype hgvs="NC_000013.11:g.[99866380C&gt;T];[99866380=]" name="C775T"&gt; </v>
      </c>
    </row>
    <row r="26" spans="1:3" x14ac:dyDescent="0.25">
      <c r="A26" s="5" t="s">
        <v>36</v>
      </c>
      <c r="B26" s="27" t="s">
        <v>310</v>
      </c>
    </row>
    <row r="27" spans="1:3" x14ac:dyDescent="0.25">
      <c r="A27" s="5" t="s">
        <v>27</v>
      </c>
      <c r="B27" s="27" t="s">
        <v>311</v>
      </c>
      <c r="C27" t="s">
        <v>668</v>
      </c>
    </row>
    <row r="28" spans="1:3" x14ac:dyDescent="0.25">
      <c r="A28" s="5" t="s">
        <v>41</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13</v>
      </c>
    </row>
    <row r="29" spans="1:3" x14ac:dyDescent="0.25">
      <c r="A29" s="6" t="s">
        <v>42</v>
      </c>
      <c r="B29" s="27" t="s">
        <v>217</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43</v>
      </c>
      <c r="B30" s="27">
        <v>5.3</v>
      </c>
    </row>
    <row r="31" spans="1:3" x14ac:dyDescent="0.25">
      <c r="A31" s="5"/>
      <c r="C31" t="s">
        <v>669</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670</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44</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45</v>
      </c>
      <c r="B40" s="27" t="s">
        <v>193</v>
      </c>
      <c r="C40" t="s">
        <v>13</v>
      </c>
    </row>
    <row r="41" spans="1:3" x14ac:dyDescent="0.25">
      <c r="A41" s="6" t="s">
        <v>43</v>
      </c>
      <c r="B41" s="27">
        <v>0.9</v>
      </c>
      <c r="C41" t="s">
        <v>668</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669</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670</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46</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47</v>
      </c>
      <c r="B55" s="27" t="s">
        <v>218</v>
      </c>
      <c r="C55" t="s">
        <v>13</v>
      </c>
    </row>
    <row r="56" spans="1:3" x14ac:dyDescent="0.25">
      <c r="A56" s="6" t="s">
        <v>43</v>
      </c>
      <c r="B56" s="27">
        <v>93.8</v>
      </c>
      <c r="C56" t="s">
        <v>668</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669</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670</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672</v>
      </c>
    </row>
    <row r="69" spans="1:3" x14ac:dyDescent="0.25">
      <c r="A69" s="5" t="s">
        <v>48</v>
      </c>
      <c r="B69" s="27" t="str">
        <f>CONCATENATE("Your ",B11," gene has an unknown variant.")</f>
        <v>Your CLYBL gene has an unknown variant.</v>
      </c>
      <c r="C69" t="str">
        <f>CONCATENATE("  &lt;Genotype hgvs=",CHAR(34),"unknown",CHAR(34),"&gt; ")</f>
        <v xml:space="preserve">  &lt;Genotype hgvs="unknown"&gt; </v>
      </c>
    </row>
    <row r="70" spans="1:3" x14ac:dyDescent="0.25">
      <c r="A70" s="6" t="s">
        <v>48</v>
      </c>
      <c r="B70" s="27" t="s">
        <v>150</v>
      </c>
      <c r="C70" t="s">
        <v>13</v>
      </c>
    </row>
    <row r="71" spans="1:3" x14ac:dyDescent="0.25">
      <c r="A71" s="6" t="s">
        <v>43</v>
      </c>
      <c r="C71" t="s">
        <v>668</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669</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673</v>
      </c>
    </row>
    <row r="84" spans="1:3" x14ac:dyDescent="0.25">
      <c r="A84" s="5" t="s">
        <v>46</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47</v>
      </c>
      <c r="B85" s="27" t="s">
        <v>218</v>
      </c>
      <c r="C85" t="s">
        <v>13</v>
      </c>
    </row>
    <row r="86" spans="1:3" x14ac:dyDescent="0.25">
      <c r="A86" s="6" t="s">
        <v>43</v>
      </c>
      <c r="C86" t="s">
        <v>668</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669</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670</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50</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314</v>
      </c>
    </row>
    <row r="105" spans="1:3" s="33" customFormat="1" x14ac:dyDescent="0.25">
      <c r="A105" s="34"/>
      <c r="B105" s="32"/>
      <c r="C105" s="6"/>
    </row>
    <row r="106" spans="1:3" s="33" customFormat="1" x14ac:dyDescent="0.25">
      <c r="A106" s="34"/>
      <c r="B106" s="32"/>
      <c r="C106" s="6" t="s">
        <v>726</v>
      </c>
    </row>
    <row r="107" spans="1:3" s="33" customFormat="1" x14ac:dyDescent="0.25">
      <c r="A107" s="34"/>
      <c r="B107" s="32"/>
      <c r="C107" s="6"/>
    </row>
    <row r="108" spans="1:3" x14ac:dyDescent="0.25">
      <c r="A108" s="5"/>
      <c r="C108" t="s">
        <v>220</v>
      </c>
    </row>
    <row r="109" spans="1:3" x14ac:dyDescent="0.25">
      <c r="A109" s="5"/>
    </row>
    <row r="110" spans="1:3" x14ac:dyDescent="0.25">
      <c r="A110" s="5" t="s">
        <v>13</v>
      </c>
      <c r="B110" s="27" t="s">
        <v>703</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51</v>
      </c>
    </row>
    <row r="113" spans="1:3" x14ac:dyDescent="0.25">
      <c r="A113" s="5"/>
    </row>
    <row r="114" spans="1:3" x14ac:dyDescent="0.25">
      <c r="A114" s="5"/>
      <c r="B114" s="27" t="s">
        <v>329</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313</v>
      </c>
    </row>
    <row r="117" spans="1:3" s="33" customFormat="1" x14ac:dyDescent="0.25">
      <c r="A117" s="34"/>
      <c r="B117" s="32"/>
      <c r="C117" s="6"/>
    </row>
    <row r="118" spans="1:3" s="33" customFormat="1" x14ac:dyDescent="0.25">
      <c r="A118" s="34"/>
      <c r="B118" s="32"/>
      <c r="C118" s="6" t="s">
        <v>727</v>
      </c>
    </row>
    <row r="119" spans="1:3" s="33" customFormat="1" x14ac:dyDescent="0.25">
      <c r="A119" s="34"/>
      <c r="B119" s="32"/>
      <c r="C119" s="6"/>
    </row>
    <row r="120" spans="1:3" x14ac:dyDescent="0.25">
      <c r="A120" s="5"/>
      <c r="C120" t="s">
        <v>198</v>
      </c>
    </row>
    <row r="121" spans="1:3" x14ac:dyDescent="0.25">
      <c r="A121" s="5"/>
    </row>
    <row r="122" spans="1:3" x14ac:dyDescent="0.25">
      <c r="A122" s="5" t="s">
        <v>13</v>
      </c>
      <c r="B122" s="27" t="s">
        <v>704</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51</v>
      </c>
    </row>
    <row r="125" spans="1:3" x14ac:dyDescent="0.25">
      <c r="A125" s="5"/>
    </row>
    <row r="126" spans="1:3" x14ac:dyDescent="0.25">
      <c r="A126" s="5"/>
      <c r="B126" s="27" t="s">
        <v>706</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52</v>
      </c>
      <c r="B130" s="8" t="s">
        <v>537</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173" workbookViewId="0">
      <selection activeCell="B174" sqref="B17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336</v>
      </c>
      <c r="C2" t="str">
        <f>CONCATENATE("# What does the ",B2," gene do?")</f>
        <v># What does the CHRNA3 gene do?</v>
      </c>
    </row>
    <row r="3" spans="1:3" x14ac:dyDescent="0.25">
      <c r="A3" s="6"/>
    </row>
    <row r="4" spans="1:3" ht="17.25" x14ac:dyDescent="0.3">
      <c r="A4" s="6" t="s">
        <v>18</v>
      </c>
      <c r="B4" s="28" t="s">
        <v>707</v>
      </c>
      <c r="C4" t="str">
        <f>B4</f>
        <v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20</v>
      </c>
      <c r="B7" s="27" t="s">
        <v>21</v>
      </c>
    </row>
    <row r="8" spans="1:3" x14ac:dyDescent="0.25">
      <c r="A8" s="6" t="s">
        <v>17</v>
      </c>
      <c r="B8" s="27" t="s">
        <v>353</v>
      </c>
    </row>
    <row r="9" spans="1:3" x14ac:dyDescent="0.25">
      <c r="A9" s="5" t="s">
        <v>22</v>
      </c>
      <c r="B9" s="27" t="s">
        <v>538</v>
      </c>
      <c r="C9" t="str">
        <f>CONCATENATE("&lt;TissueList ",B9," /&gt;")</f>
        <v>&lt;TissueList brain D001921 bone marrow and immune system D007107  /&gt;</v>
      </c>
    </row>
    <row r="10" spans="1:3" s="33" customFormat="1" x14ac:dyDescent="0.25">
      <c r="A10" s="34"/>
      <c r="B10" s="32"/>
    </row>
    <row r="11" spans="1:3" x14ac:dyDescent="0.25">
      <c r="A11" s="6" t="s">
        <v>4</v>
      </c>
      <c r="B11" s="27" t="s">
        <v>336</v>
      </c>
      <c r="C11" t="str">
        <f>CONCATENATE("&lt;GeneAnalysis gene=",CHAR(34),B11,CHAR(34)," interval=",CHAR(34),B12,CHAR(34),"&gt; ")</f>
        <v xml:space="preserve">&lt;GeneAnalysis gene="CHRNA3" interval="NC_000015.10:g.78593052_78621295"&gt; </v>
      </c>
    </row>
    <row r="12" spans="1:3" x14ac:dyDescent="0.25">
      <c r="A12" s="6" t="s">
        <v>23</v>
      </c>
      <c r="B12" s="27" t="s">
        <v>337</v>
      </c>
    </row>
    <row r="13" spans="1:3" x14ac:dyDescent="0.25">
      <c r="A13" s="6" t="s">
        <v>24</v>
      </c>
      <c r="B13" s="27" t="s">
        <v>333</v>
      </c>
      <c r="C13" t="str">
        <f>CONCATENATE("# What are some common mutations of ",B11,"?")</f>
        <v># What are some common mutations of CHRNA3?</v>
      </c>
    </row>
    <row r="14" spans="1:3" x14ac:dyDescent="0.25">
      <c r="A14" s="6"/>
      <c r="C14" t="s">
        <v>13</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25</v>
      </c>
      <c r="B18" s="75" t="s">
        <v>338</v>
      </c>
      <c r="C18" t="str">
        <f>CONCATENATE("  &lt;Variant hgvs=",CHAR(34),B18,CHAR(34)," name=",CHAR(34),B19,CHAR(34),"&gt; ")</f>
        <v xml:space="preserve">  &lt;Variant hgvs="NC_000015.10:g.78606381C&gt;T" name="C78606381T"&gt; </v>
      </c>
    </row>
    <row r="19" spans="1:3" x14ac:dyDescent="0.25">
      <c r="A19" s="5" t="s">
        <v>26</v>
      </c>
      <c r="B19" s="76" t="s">
        <v>340</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28</v>
      </c>
      <c r="B21" s="27" t="s">
        <v>33</v>
      </c>
      <c r="C21" t="s">
        <v>13</v>
      </c>
    </row>
    <row r="22" spans="1:3" x14ac:dyDescent="0.25">
      <c r="A22" s="5" t="s">
        <v>36</v>
      </c>
      <c r="B22" s="76" t="s">
        <v>342</v>
      </c>
      <c r="C22" t="str">
        <f>"  &lt;/Variant&gt;"</f>
        <v xml:space="preserve">  &lt;/Variant&gt;</v>
      </c>
    </row>
    <row r="23" spans="1:3" x14ac:dyDescent="0.25">
      <c r="C23" t="str">
        <f>CONCATENATE("&lt;# ",B25," #&gt;")</f>
        <v>&lt;# C645T  #&gt;</v>
      </c>
    </row>
    <row r="24" spans="1:3" x14ac:dyDescent="0.25">
      <c r="A24" s="6" t="s">
        <v>25</v>
      </c>
      <c r="B24" s="75" t="s">
        <v>339</v>
      </c>
      <c r="C24" t="str">
        <f>CONCATENATE("  &lt;Variant hgvs=",CHAR(34),B24,CHAR(34)," name=",CHAR(34),B25,CHAR(34),"&gt; ")</f>
        <v xml:space="preserve">  &lt;Variant hgvs="NC_000015.10:g.78601997G&gt;A" name="C645T "&gt; </v>
      </c>
    </row>
    <row r="25" spans="1:3" x14ac:dyDescent="0.25">
      <c r="A25" s="5" t="s">
        <v>26</v>
      </c>
      <c r="B25" s="76" t="s">
        <v>341</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28</v>
      </c>
      <c r="B27" s="27" t="s">
        <v>62</v>
      </c>
    </row>
    <row r="28" spans="1:3" x14ac:dyDescent="0.25">
      <c r="A28" s="6" t="s">
        <v>36</v>
      </c>
      <c r="B28" s="76" t="s">
        <v>352</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35</v>
      </c>
      <c r="B31" s="77" t="s">
        <v>343</v>
      </c>
      <c r="C31" t="str">
        <f>CONCATENATE("  &lt;Genotype hgvs=",CHAR(34),B31,B32,";",B33,CHAR(34)," name=",CHAR(34),B19,CHAR(34),"&gt; ")</f>
        <v xml:space="preserve">  &lt;Genotype hgvs="NC_000015.10:g.[78606381C&gt;T];[78606381=]" name="C78606381T"&gt; </v>
      </c>
    </row>
    <row r="32" spans="1:3" x14ac:dyDescent="0.25">
      <c r="A32" s="5" t="s">
        <v>36</v>
      </c>
      <c r="B32" s="27" t="s">
        <v>344</v>
      </c>
    </row>
    <row r="33" spans="1:3" x14ac:dyDescent="0.25">
      <c r="A33" s="5" t="s">
        <v>27</v>
      </c>
      <c r="B33" s="27" t="s">
        <v>345</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13</v>
      </c>
    </row>
    <row r="35" spans="1:3" x14ac:dyDescent="0.25">
      <c r="A35" s="6" t="s">
        <v>42</v>
      </c>
      <c r="B35" s="27" t="s">
        <v>217</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43</v>
      </c>
      <c r="B36" s="27">
        <v>37.9</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44</v>
      </c>
      <c r="B45" s="27" t="s">
        <v>346</v>
      </c>
      <c r="C45" t="str">
        <f>CONCATENATE("  &lt;Genotype hgvs=",CHAR(34),B31,B32,";",B32,CHAR(34)," name=",CHAR(34),B19,CHAR(34),"&gt; ")</f>
        <v xml:space="preserve">  &lt;Genotype hgvs="NC_000015.10:g.[78606381C&gt;T];[78606381C&gt;T]" name="C78606381T"&gt; </v>
      </c>
    </row>
    <row r="46" spans="1:3" x14ac:dyDescent="0.25">
      <c r="A46" s="6" t="s">
        <v>45</v>
      </c>
      <c r="B46" s="27" t="s">
        <v>192</v>
      </c>
      <c r="C46" t="s">
        <v>13</v>
      </c>
    </row>
    <row r="47" spans="1:3" x14ac:dyDescent="0.25">
      <c r="A47" s="6" t="s">
        <v>43</v>
      </c>
      <c r="B47" s="27">
        <v>15.9</v>
      </c>
      <c r="C47" t="s">
        <v>668</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47</v>
      </c>
      <c r="B60" s="27" t="s">
        <v>148</v>
      </c>
      <c r="C60" t="s">
        <v>13</v>
      </c>
    </row>
    <row r="61" spans="1:3" x14ac:dyDescent="0.25">
      <c r="A61" s="6" t="s">
        <v>43</v>
      </c>
      <c r="B61" s="27">
        <v>46.2</v>
      </c>
      <c r="C61" t="s">
        <v>668</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35</v>
      </c>
      <c r="B74" s="75" t="s">
        <v>236</v>
      </c>
      <c r="C74" t="str">
        <f>CONCATENATE("  &lt;Genotype hgvs=",CHAR(34),B74,B75,";",B76,CHAR(34)," name=",CHAR(34),B25,CHAR(34),"&gt; ")</f>
        <v xml:space="preserve">  &lt;Genotype hgvs="NC_000017.11:g.[30237328T&gt;C];[30237328=]" name="C645T "&gt; </v>
      </c>
    </row>
    <row r="75" spans="1:3" x14ac:dyDescent="0.25">
      <c r="A75" s="5" t="s">
        <v>36</v>
      </c>
      <c r="B75" s="27" t="s">
        <v>256</v>
      </c>
    </row>
    <row r="76" spans="1:3" x14ac:dyDescent="0.25">
      <c r="A76" s="5" t="s">
        <v>27</v>
      </c>
      <c r="B76" s="27" t="s">
        <v>257</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13</v>
      </c>
    </row>
    <row r="78" spans="1:3" x14ac:dyDescent="0.25">
      <c r="A78" s="6" t="s">
        <v>42</v>
      </c>
      <c r="B78" s="27" t="s">
        <v>217</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43</v>
      </c>
      <c r="B79" s="27">
        <v>39.700000000000003</v>
      </c>
    </row>
    <row r="80" spans="1:3" x14ac:dyDescent="0.25">
      <c r="A80" s="5"/>
      <c r="C80" t="s">
        <v>669</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45</v>
      </c>
      <c r="B89" s="27" t="s">
        <v>192</v>
      </c>
      <c r="C89" t="s">
        <v>13</v>
      </c>
    </row>
    <row r="90" spans="1:3" x14ac:dyDescent="0.25">
      <c r="A90" s="6" t="s">
        <v>43</v>
      </c>
      <c r="B90" s="27">
        <v>42.9</v>
      </c>
      <c r="C90" t="s">
        <v>668</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47</v>
      </c>
      <c r="B103" s="27" t="s">
        <v>148</v>
      </c>
      <c r="C103" t="s">
        <v>13</v>
      </c>
    </row>
    <row r="104" spans="1:3" x14ac:dyDescent="0.25">
      <c r="A104" s="6" t="s">
        <v>43</v>
      </c>
      <c r="B104" s="27">
        <v>17.399999999999999</v>
      </c>
      <c r="C104" t="s">
        <v>668</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47</v>
      </c>
      <c r="B133" s="27" t="s">
        <v>218</v>
      </c>
      <c r="C133" t="s">
        <v>13</v>
      </c>
    </row>
    <row r="134" spans="1:3" x14ac:dyDescent="0.25">
      <c r="A134" s="6" t="s">
        <v>43</v>
      </c>
      <c r="C134" t="s">
        <v>668</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50</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348</v>
      </c>
    </row>
    <row r="153" spans="1:3" s="33" customFormat="1" x14ac:dyDescent="0.25">
      <c r="A153" s="34"/>
      <c r="B153" s="32"/>
      <c r="C153" s="6"/>
    </row>
    <row r="154" spans="1:3" s="33" customFormat="1" x14ac:dyDescent="0.25">
      <c r="A154" s="34"/>
      <c r="B154" s="32"/>
      <c r="C154" t="s">
        <v>724</v>
      </c>
    </row>
    <row r="155" spans="1:3" s="33" customFormat="1" x14ac:dyDescent="0.25">
      <c r="A155" s="34"/>
      <c r="B155" s="32"/>
      <c r="C155" s="6"/>
    </row>
    <row r="156" spans="1:3" x14ac:dyDescent="0.25">
      <c r="A156" s="5"/>
      <c r="C156" t="s">
        <v>347</v>
      </c>
    </row>
    <row r="157" spans="1:3" x14ac:dyDescent="0.25">
      <c r="A157" s="5"/>
    </row>
    <row r="158" spans="1:3" x14ac:dyDescent="0.25">
      <c r="A158" s="5" t="s">
        <v>13</v>
      </c>
      <c r="B158" s="27" t="s">
        <v>708</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51</v>
      </c>
    </row>
    <row r="161" spans="1:3" x14ac:dyDescent="0.25">
      <c r="A161" s="5"/>
    </row>
    <row r="162" spans="1:3" x14ac:dyDescent="0.25">
      <c r="A162" s="5"/>
      <c r="B162" s="41" t="s">
        <v>775</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349</v>
      </c>
    </row>
    <row r="165" spans="1:3" s="33" customFormat="1" x14ac:dyDescent="0.25">
      <c r="A165" s="31"/>
      <c r="B165" s="32"/>
      <c r="C165" s="6"/>
    </row>
    <row r="166" spans="1:3" s="33" customFormat="1" x14ac:dyDescent="0.25">
      <c r="A166" s="34"/>
      <c r="B166" s="32"/>
      <c r="C166" t="s">
        <v>725</v>
      </c>
    </row>
    <row r="167" spans="1:3" s="33" customFormat="1" x14ac:dyDescent="0.25">
      <c r="A167" s="34"/>
      <c r="B167" s="32"/>
      <c r="C167" s="6"/>
    </row>
    <row r="168" spans="1:3" x14ac:dyDescent="0.25">
      <c r="A168" s="5"/>
      <c r="C168" t="s">
        <v>154</v>
      </c>
    </row>
    <row r="169" spans="1:3" x14ac:dyDescent="0.25">
      <c r="A169" s="5"/>
    </row>
    <row r="170" spans="1:3" x14ac:dyDescent="0.25">
      <c r="A170" s="5" t="s">
        <v>13</v>
      </c>
      <c r="B170" s="27" t="s">
        <v>709</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51</v>
      </c>
    </row>
    <row r="173" spans="1:3" x14ac:dyDescent="0.25">
      <c r="A173" s="5"/>
    </row>
    <row r="174" spans="1:3" x14ac:dyDescent="0.25">
      <c r="A174" s="5"/>
      <c r="B174" s="41" t="s">
        <v>778</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351</v>
      </c>
    </row>
    <row r="177" spans="1:3" s="33" customFormat="1" x14ac:dyDescent="0.25">
      <c r="A177" s="31"/>
      <c r="B177" s="32"/>
      <c r="C177"/>
    </row>
    <row r="178" spans="1:3" s="33" customFormat="1" x14ac:dyDescent="0.25">
      <c r="A178" s="34"/>
      <c r="B178" s="32"/>
      <c r="C178" t="s">
        <v>723</v>
      </c>
    </row>
    <row r="179" spans="1:3" s="33" customFormat="1" x14ac:dyDescent="0.25">
      <c r="A179" s="34"/>
      <c r="B179" s="32"/>
      <c r="C179" s="6"/>
    </row>
    <row r="180" spans="1:3" x14ac:dyDescent="0.25">
      <c r="A180" s="5"/>
      <c r="C180" t="s">
        <v>347</v>
      </c>
    </row>
    <row r="181" spans="1:3" x14ac:dyDescent="0.25">
      <c r="A181" s="5"/>
    </row>
    <row r="182" spans="1:3" x14ac:dyDescent="0.25">
      <c r="A182" s="5" t="s">
        <v>13</v>
      </c>
      <c r="B182" s="27" t="s">
        <v>710</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51</v>
      </c>
    </row>
    <row r="185" spans="1:3" x14ac:dyDescent="0.25">
      <c r="A185" s="5"/>
    </row>
    <row r="186" spans="1:3" x14ac:dyDescent="0.25">
      <c r="A186" s="5"/>
      <c r="B186" s="41" t="s">
        <v>776</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350</v>
      </c>
    </row>
    <row r="189" spans="1:3" s="33" customFormat="1" x14ac:dyDescent="0.25">
      <c r="A189" s="31"/>
      <c r="B189" s="32"/>
      <c r="C189"/>
    </row>
    <row r="190" spans="1:3" s="33" customFormat="1" x14ac:dyDescent="0.25">
      <c r="A190" s="34"/>
      <c r="B190" s="32"/>
      <c r="C190" t="s">
        <v>722</v>
      </c>
    </row>
    <row r="191" spans="1:3" s="33" customFormat="1" x14ac:dyDescent="0.25">
      <c r="A191" s="34"/>
      <c r="B191" s="32"/>
      <c r="C191" s="6"/>
    </row>
    <row r="192" spans="1:3" x14ac:dyDescent="0.25">
      <c r="A192" s="5"/>
      <c r="C192" t="s">
        <v>154</v>
      </c>
    </row>
    <row r="193" spans="1:3" x14ac:dyDescent="0.25">
      <c r="A193" s="5"/>
    </row>
    <row r="194" spans="1:3" x14ac:dyDescent="0.25">
      <c r="A194" s="5" t="s">
        <v>13</v>
      </c>
      <c r="B194" s="27" t="s">
        <v>711</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51</v>
      </c>
    </row>
    <row r="197" spans="1:3" x14ac:dyDescent="0.25">
      <c r="A197" s="5"/>
    </row>
    <row r="198" spans="1:3" ht="409.5" x14ac:dyDescent="0.25">
      <c r="A198" s="5"/>
      <c r="B198" s="41" t="s">
        <v>774</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52</v>
      </c>
      <c r="B202" s="8" t="s">
        <v>354</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grik3</vt:lpstr>
      <vt:lpstr>TRPM8</vt:lpstr>
      <vt:lpstr>COMT</vt:lpstr>
      <vt:lpstr>CHRNE</vt:lpstr>
      <vt:lpstr>MTHFR</vt:lpstr>
      <vt:lpstr>SLCA4</vt:lpstr>
      <vt:lpstr>CLYBL</vt:lpstr>
      <vt:lpstr>CHRNA3</vt:lpstr>
      <vt:lpstr>SCN9A</vt:lpstr>
      <vt:lpstr>CHRNA5</vt:lpstr>
      <vt:lpstr>CHRNB4</vt:lpstr>
      <vt:lpstr>TRPM3</vt:lpstr>
      <vt:lpstr>Other CFS Variants</vt:lpstr>
      <vt:lpstr>Other CFS Variants 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2018-05-08T10:20:50Z</dcterms:modified>
</cp:coreProperties>
</file>