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wnloads\"/>
    </mc:Choice>
  </mc:AlternateContent>
  <xr:revisionPtr revIDLastSave="0" documentId="13_ncr:1_{0579507B-86A4-46E7-A2E2-FD158B409013}" xr6:coauthVersionLast="31" xr6:coauthVersionMax="31" xr10:uidLastSave="{00000000-0000-0000-0000-000000000000}"/>
  <bookViews>
    <workbookView xWindow="0" yWindow="0" windowWidth="11925" windowHeight="6315" firstSheet="2" activeTab="4" xr2:uid="{10C40B49-6154-4245-AD46-80E39C341D73}"/>
  </bookViews>
  <sheets>
    <sheet name="Sheet1" sheetId="1" r:id="rId1"/>
    <sheet name="grik3" sheetId="2" r:id="rId2"/>
    <sheet name="tprm8" sheetId="4" r:id="rId3"/>
    <sheet name="COMT" sheetId="5" r:id="rId4"/>
    <sheet name="CHRNE" sheetId="7" r:id="rId5"/>
    <sheet name="MTHFR" sheetId="6" r:id="rId6"/>
    <sheet name="SLCA4" sheetId="8" r:id="rId7"/>
    <sheet name="CLYBL" sheetId="9" r:id="rId8"/>
    <sheet name="CHRNA3" sheetId="10" r:id="rId9"/>
    <sheet name="CHRNA5" sheetId="11" r:id="rId10"/>
    <sheet name="SCN9A" sheetId="12" r:id="rId11"/>
    <sheet name="Other CFS Variants" sheetId="13" r:id="rId12"/>
    <sheet name="Other CFS Variants 2" sheetId="15" r:id="rId13"/>
    <sheet name="Sheet3" sheetId="3" r:id="rId14"/>
  </sheets>
  <calcPr calcId="17901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51" i="15" l="1"/>
  <c r="C1637" i="15"/>
  <c r="C1623" i="15"/>
  <c r="C1609" i="15"/>
  <c r="C1595" i="15"/>
  <c r="C1580" i="15"/>
  <c r="C1566" i="15"/>
  <c r="C1552" i="15"/>
  <c r="C1516" i="15"/>
  <c r="C1502" i="15"/>
  <c r="C1488" i="15"/>
  <c r="C1474" i="15"/>
  <c r="C1460" i="15"/>
  <c r="C1445" i="15"/>
  <c r="C1431" i="15"/>
  <c r="C1417" i="15"/>
  <c r="C1381" i="15"/>
  <c r="C1367" i="15"/>
  <c r="C1353" i="15"/>
  <c r="C1339" i="15"/>
  <c r="C1325" i="15"/>
  <c r="C1310" i="15"/>
  <c r="C1296" i="15"/>
  <c r="C1282" i="15"/>
  <c r="C1246" i="15"/>
  <c r="C1232" i="15"/>
  <c r="C1218" i="15"/>
  <c r="C1204" i="15"/>
  <c r="C1190" i="15"/>
  <c r="C1175" i="15"/>
  <c r="C1161" i="15"/>
  <c r="C1147" i="15"/>
  <c r="C1111" i="15"/>
  <c r="C1097" i="15"/>
  <c r="C1083" i="15"/>
  <c r="C1069" i="15"/>
  <c r="C1055" i="15"/>
  <c r="C1040" i="15"/>
  <c r="C1026" i="15"/>
  <c r="C1012" i="15"/>
  <c r="C963" i="15"/>
  <c r="C949" i="15"/>
  <c r="C935" i="15"/>
  <c r="C921" i="15"/>
  <c r="C907" i="15"/>
  <c r="C875" i="15"/>
  <c r="C861" i="15"/>
  <c r="C847" i="15"/>
  <c r="C833" i="15"/>
  <c r="C819" i="15"/>
  <c r="C787" i="15"/>
  <c r="C773" i="15"/>
  <c r="C759" i="15"/>
  <c r="C745" i="15"/>
  <c r="C731" i="15"/>
  <c r="C699" i="15"/>
  <c r="C685" i="15"/>
  <c r="C671" i="15"/>
  <c r="C657" i="15"/>
  <c r="C643" i="15"/>
  <c r="C611" i="15"/>
  <c r="C597" i="15"/>
  <c r="C583" i="15"/>
  <c r="C569" i="15"/>
  <c r="C555" i="15"/>
  <c r="C523" i="15"/>
  <c r="C509" i="15"/>
  <c r="C495" i="15"/>
  <c r="C481" i="15"/>
  <c r="C467" i="15"/>
  <c r="C435" i="15"/>
  <c r="C421" i="15"/>
  <c r="C407" i="15"/>
  <c r="C393" i="15"/>
  <c r="C379" i="15"/>
  <c r="C347" i="15"/>
  <c r="C333" i="15"/>
  <c r="C319" i="15"/>
  <c r="C305" i="15"/>
  <c r="C291" i="15"/>
  <c r="C259" i="15"/>
  <c r="C245" i="15"/>
  <c r="C231" i="15"/>
  <c r="C217" i="15"/>
  <c r="C203" i="15"/>
  <c r="C171" i="15"/>
  <c r="C157" i="15"/>
  <c r="C143" i="15"/>
  <c r="C129" i="15"/>
  <c r="C115" i="15"/>
  <c r="C83" i="15"/>
  <c r="C69" i="15"/>
  <c r="C55" i="15"/>
  <c r="C41" i="15"/>
  <c r="C27" i="15"/>
  <c r="C312" i="12"/>
  <c r="C343" i="12"/>
  <c r="C342" i="12"/>
  <c r="C341" i="12"/>
  <c r="C337" i="12"/>
  <c r="C333" i="12"/>
  <c r="C329" i="12"/>
  <c r="C327" i="12"/>
  <c r="C326" i="12"/>
  <c r="C322" i="12"/>
  <c r="C318" i="12"/>
  <c r="C314" i="12"/>
  <c r="C195" i="11"/>
  <c r="C194" i="11"/>
  <c r="C193" i="11"/>
  <c r="C189" i="11"/>
  <c r="C185" i="11"/>
  <c r="C181" i="11"/>
  <c r="C179" i="11"/>
  <c r="C178" i="11"/>
  <c r="C174" i="11"/>
  <c r="C170" i="11"/>
  <c r="C166" i="11"/>
  <c r="C146" i="10"/>
  <c r="C145" i="10"/>
  <c r="C144" i="10"/>
  <c r="C140" i="10"/>
  <c r="C136" i="10"/>
  <c r="C132" i="10"/>
  <c r="C130" i="10"/>
  <c r="C129" i="10"/>
  <c r="C125" i="10"/>
  <c r="C121" i="10"/>
  <c r="C117" i="10"/>
  <c r="B84" i="9"/>
  <c r="C88" i="9" s="1"/>
  <c r="B69" i="9"/>
  <c r="C98" i="9"/>
  <c r="C97" i="9"/>
  <c r="C96" i="9"/>
  <c r="C92" i="9"/>
  <c r="C84" i="9"/>
  <c r="C82" i="9"/>
  <c r="C81" i="9"/>
  <c r="C77" i="9"/>
  <c r="C69" i="9"/>
  <c r="C73" i="9"/>
  <c r="C54" i="9"/>
  <c r="C62" i="9"/>
  <c r="C66" i="9"/>
  <c r="C67" i="9"/>
  <c r="C392" i="8"/>
  <c r="C391" i="8"/>
  <c r="C390" i="8"/>
  <c r="C386" i="8"/>
  <c r="C382" i="8"/>
  <c r="C378" i="8"/>
  <c r="C376" i="8"/>
  <c r="C375" i="8"/>
  <c r="C371" i="8"/>
  <c r="C367" i="8"/>
  <c r="C363" i="8"/>
  <c r="C161" i="6"/>
  <c r="C160" i="6"/>
  <c r="C159" i="6"/>
  <c r="C155" i="6"/>
  <c r="C151" i="6"/>
  <c r="C147" i="6"/>
  <c r="C145" i="6"/>
  <c r="C144" i="6"/>
  <c r="C140" i="6"/>
  <c r="C136" i="6"/>
  <c r="C132" i="6"/>
  <c r="B132" i="7"/>
  <c r="B117" i="7"/>
  <c r="C146" i="7"/>
  <c r="C145" i="7"/>
  <c r="C144" i="7"/>
  <c r="C140" i="7"/>
  <c r="C136" i="7"/>
  <c r="C132" i="7"/>
  <c r="C130" i="7"/>
  <c r="C129" i="7"/>
  <c r="C125" i="7"/>
  <c r="C121" i="7"/>
  <c r="C117" i="7"/>
  <c r="C294" i="5"/>
  <c r="C293" i="5"/>
  <c r="C292" i="5"/>
  <c r="C288" i="5"/>
  <c r="C284" i="5"/>
  <c r="C280" i="5"/>
  <c r="C278" i="5"/>
  <c r="C277" i="5"/>
  <c r="C273" i="5"/>
  <c r="C269" i="5"/>
  <c r="C265" i="5"/>
  <c r="B280" i="5"/>
  <c r="B265" i="5"/>
  <c r="C294" i="4"/>
  <c r="C293" i="4"/>
  <c r="C292" i="4"/>
  <c r="C288" i="4"/>
  <c r="C284" i="4"/>
  <c r="C280" i="4"/>
  <c r="C278" i="4"/>
  <c r="C277" i="4"/>
  <c r="C273" i="4"/>
  <c r="C269" i="4"/>
  <c r="C265" i="4"/>
  <c r="C181" i="2"/>
  <c r="C151" i="2"/>
  <c r="C137" i="2"/>
  <c r="C123" i="2"/>
  <c r="C108" i="2"/>
  <c r="C94" i="2"/>
  <c r="C80" i="2"/>
  <c r="C1639" i="15"/>
  <c r="C1625" i="15"/>
  <c r="C1611" i="15"/>
  <c r="C1597" i="15"/>
  <c r="C1583" i="15"/>
  <c r="C1568" i="15"/>
  <c r="C1554" i="15"/>
  <c r="C1540" i="15"/>
  <c r="C1504" i="15"/>
  <c r="C1490" i="15"/>
  <c r="C1476" i="15"/>
  <c r="C1462" i="15"/>
  <c r="C1448" i="15"/>
  <c r="C1433" i="15"/>
  <c r="C1419" i="15"/>
  <c r="C1405" i="15"/>
  <c r="C1369" i="15"/>
  <c r="C1355" i="15"/>
  <c r="C1341" i="15"/>
  <c r="C1327" i="15"/>
  <c r="C1313" i="15"/>
  <c r="C1298" i="15"/>
  <c r="C1284" i="15"/>
  <c r="C1270" i="15"/>
  <c r="C1234" i="15"/>
  <c r="C1220" i="15"/>
  <c r="C1206" i="15"/>
  <c r="C1192" i="15"/>
  <c r="C1178" i="15"/>
  <c r="C1163" i="15"/>
  <c r="C1149" i="15"/>
  <c r="C1135" i="15"/>
  <c r="C1099" i="15"/>
  <c r="C1085" i="15"/>
  <c r="C1071" i="15"/>
  <c r="C1057" i="15"/>
  <c r="C1043" i="15"/>
  <c r="C1028" i="15"/>
  <c r="C1014" i="15"/>
  <c r="C1000" i="15"/>
  <c r="C951" i="15"/>
  <c r="C937" i="15"/>
  <c r="C923" i="15"/>
  <c r="C909" i="15"/>
  <c r="C895" i="15"/>
  <c r="C863" i="15"/>
  <c r="C849" i="15"/>
  <c r="C835" i="15"/>
  <c r="C821" i="15"/>
  <c r="C807" i="15"/>
  <c r="C775" i="15"/>
  <c r="C761" i="15"/>
  <c r="C747" i="15"/>
  <c r="C733" i="15"/>
  <c r="C719" i="15"/>
  <c r="C687" i="15"/>
  <c r="C673" i="15"/>
  <c r="C659" i="15"/>
  <c r="C645" i="15"/>
  <c r="C631" i="15"/>
  <c r="C599" i="15"/>
  <c r="C585" i="15"/>
  <c r="C571" i="15"/>
  <c r="C557" i="15"/>
  <c r="C543" i="15"/>
  <c r="C511" i="15"/>
  <c r="C497" i="15"/>
  <c r="C483" i="15"/>
  <c r="C469" i="15"/>
  <c r="C455" i="15"/>
  <c r="C423" i="15"/>
  <c r="C409" i="15"/>
  <c r="C395" i="15"/>
  <c r="C381" i="15"/>
  <c r="C367" i="15"/>
  <c r="C335" i="15"/>
  <c r="C321" i="15"/>
  <c r="C307" i="15"/>
  <c r="C293" i="15"/>
  <c r="C279" i="15"/>
  <c r="C247" i="15"/>
  <c r="C233" i="15"/>
  <c r="C219" i="15"/>
  <c r="C205" i="15"/>
  <c r="C191" i="15"/>
  <c r="C159" i="15"/>
  <c r="C145" i="15"/>
  <c r="C131" i="15"/>
  <c r="C117" i="15"/>
  <c r="C103" i="15"/>
  <c r="C71" i="15"/>
  <c r="C57" i="15"/>
  <c r="C43" i="15"/>
  <c r="C29" i="15"/>
  <c r="C15" i="15"/>
  <c r="C2656" i="13"/>
  <c r="C2642" i="13"/>
  <c r="C2628" i="13"/>
  <c r="C2614" i="13"/>
  <c r="C2600" i="13"/>
  <c r="C2585" i="13"/>
  <c r="C2571" i="13"/>
  <c r="C2557" i="13"/>
  <c r="C2520" i="13"/>
  <c r="C2506" i="13"/>
  <c r="C2492" i="13"/>
  <c r="C2478" i="13"/>
  <c r="C2464" i="13"/>
  <c r="C2449" i="13"/>
  <c r="C2435" i="13"/>
  <c r="C2421" i="13"/>
  <c r="C2384" i="13"/>
  <c r="C2370" i="13"/>
  <c r="C2356" i="13"/>
  <c r="C2342" i="13"/>
  <c r="C2328" i="13"/>
  <c r="C2313" i="13"/>
  <c r="C2299" i="13"/>
  <c r="C2285" i="13"/>
  <c r="C2248" i="13"/>
  <c r="C2234" i="13"/>
  <c r="C2220" i="13"/>
  <c r="C2206" i="13"/>
  <c r="C2192" i="13"/>
  <c r="C2177" i="13"/>
  <c r="C2163" i="13"/>
  <c r="C2149" i="13"/>
  <c r="C2112" i="13"/>
  <c r="C2098" i="13"/>
  <c r="C2084" i="13"/>
  <c r="C2070" i="13"/>
  <c r="C2056" i="13"/>
  <c r="C2041" i="13"/>
  <c r="C2027" i="13"/>
  <c r="C2013" i="13"/>
  <c r="C1976" i="13"/>
  <c r="C1962" i="13"/>
  <c r="C1948" i="13"/>
  <c r="C1934" i="13"/>
  <c r="C1920" i="13"/>
  <c r="C1905" i="13"/>
  <c r="C1891" i="13"/>
  <c r="C1877" i="13"/>
  <c r="C1840" i="13"/>
  <c r="C1826" i="13"/>
  <c r="C1812" i="13"/>
  <c r="C1798" i="13"/>
  <c r="C1784" i="13"/>
  <c r="C1769" i="13"/>
  <c r="C1755" i="13"/>
  <c r="C1741" i="13"/>
  <c r="C1704" i="13"/>
  <c r="C1690" i="13"/>
  <c r="C1676" i="13"/>
  <c r="C1662" i="13"/>
  <c r="C1648" i="13"/>
  <c r="C1633" i="13"/>
  <c r="C1619" i="13"/>
  <c r="C1605" i="13"/>
  <c r="C1568" i="13"/>
  <c r="C1554" i="13"/>
  <c r="C1540" i="13"/>
  <c r="C1526" i="13"/>
  <c r="C1512" i="13"/>
  <c r="C1497" i="13"/>
  <c r="C1483" i="13"/>
  <c r="C1469" i="13"/>
  <c r="C1432" i="13"/>
  <c r="C1418" i="13"/>
  <c r="C1404" i="13"/>
  <c r="C1390" i="13"/>
  <c r="C1376" i="13"/>
  <c r="C1361" i="13"/>
  <c r="C1347" i="13"/>
  <c r="C1333" i="13"/>
  <c r="C1296" i="13"/>
  <c r="C1282" i="13"/>
  <c r="C1268" i="13"/>
  <c r="C1254" i="13"/>
  <c r="C1240" i="13"/>
  <c r="C1225" i="13"/>
  <c r="C1211" i="13"/>
  <c r="C1197" i="13"/>
  <c r="C1160" i="13"/>
  <c r="C1146" i="13"/>
  <c r="C1132" i="13"/>
  <c r="C1118" i="13"/>
  <c r="C1104" i="13"/>
  <c r="C1089" i="13"/>
  <c r="C1075" i="13"/>
  <c r="C1061" i="13"/>
  <c r="C1024" i="13"/>
  <c r="C1010" i="13"/>
  <c r="C996" i="13"/>
  <c r="C982" i="13"/>
  <c r="C968" i="13"/>
  <c r="C953" i="13"/>
  <c r="C939" i="13"/>
  <c r="C925" i="13"/>
  <c r="C888" i="13"/>
  <c r="C874" i="13"/>
  <c r="C860" i="13"/>
  <c r="C846" i="13"/>
  <c r="C832" i="13"/>
  <c r="C817" i="13"/>
  <c r="C803" i="13"/>
  <c r="C789" i="13"/>
  <c r="C752" i="13"/>
  <c r="C738" i="13"/>
  <c r="C724" i="13"/>
  <c r="C710" i="13"/>
  <c r="C696" i="13"/>
  <c r="C681" i="13"/>
  <c r="C667" i="13"/>
  <c r="C653" i="13"/>
  <c r="C616" i="13"/>
  <c r="C602" i="13"/>
  <c r="C588" i="13"/>
  <c r="C574" i="13"/>
  <c r="C560" i="13"/>
  <c r="C545" i="13"/>
  <c r="C531" i="13"/>
  <c r="C517" i="13"/>
  <c r="C480" i="13"/>
  <c r="C466" i="13"/>
  <c r="C452" i="13"/>
  <c r="C438" i="13"/>
  <c r="C424" i="13"/>
  <c r="C409" i="13"/>
  <c r="C395" i="13"/>
  <c r="C381" i="13"/>
  <c r="C344" i="13"/>
  <c r="C330" i="13"/>
  <c r="C316" i="13"/>
  <c r="C302" i="13"/>
  <c r="C288" i="13"/>
  <c r="C273" i="13"/>
  <c r="C259" i="13"/>
  <c r="C245" i="13"/>
  <c r="C208" i="13"/>
  <c r="C194" i="13"/>
  <c r="C180" i="13"/>
  <c r="C166" i="13"/>
  <c r="C152" i="13"/>
  <c r="C137" i="13"/>
  <c r="C123" i="13"/>
  <c r="C109" i="13"/>
  <c r="C72" i="13"/>
  <c r="C58" i="13"/>
  <c r="C44" i="13"/>
  <c r="C30" i="13"/>
  <c r="C16" i="13"/>
  <c r="C299" i="12"/>
  <c r="C285" i="12"/>
  <c r="C271" i="12"/>
  <c r="C256" i="12"/>
  <c r="C242" i="12"/>
  <c r="C228" i="12"/>
  <c r="C212" i="12"/>
  <c r="C198" i="12"/>
  <c r="C184" i="12"/>
  <c r="C169" i="12"/>
  <c r="C155" i="12"/>
  <c r="C141" i="12"/>
  <c r="C126" i="12"/>
  <c r="C112" i="12"/>
  <c r="C83" i="12"/>
  <c r="C69" i="12"/>
  <c r="C55" i="12"/>
  <c r="C151" i="11"/>
  <c r="C137" i="11"/>
  <c r="C123" i="11"/>
  <c r="C108" i="11"/>
  <c r="C94" i="11"/>
  <c r="C80" i="11"/>
  <c r="C65" i="11"/>
  <c r="C51" i="11"/>
  <c r="C37" i="11"/>
  <c r="C102" i="10"/>
  <c r="C88" i="10"/>
  <c r="C74" i="10"/>
  <c r="C59" i="10"/>
  <c r="C45" i="10"/>
  <c r="C31" i="10"/>
  <c r="C39" i="9"/>
  <c r="C25" i="9"/>
  <c r="C348" i="8"/>
  <c r="C334" i="8"/>
  <c r="C320" i="8"/>
  <c r="C305" i="8"/>
  <c r="C291" i="8"/>
  <c r="C277" i="8"/>
  <c r="C262" i="8"/>
  <c r="C248" i="8"/>
  <c r="C234" i="8"/>
  <c r="C218" i="8"/>
  <c r="C204" i="8"/>
  <c r="C190" i="8"/>
  <c r="C175" i="8"/>
  <c r="C161" i="8"/>
  <c r="C147" i="8"/>
  <c r="C132" i="8"/>
  <c r="C118" i="8"/>
  <c r="C104" i="8"/>
  <c r="C89" i="8"/>
  <c r="C75" i="8"/>
  <c r="C61" i="8"/>
  <c r="C117" i="6"/>
  <c r="C102" i="6"/>
  <c r="C88" i="6"/>
  <c r="C74" i="6"/>
  <c r="C59" i="6"/>
  <c r="C45" i="6"/>
  <c r="C31" i="6"/>
  <c r="C102" i="7"/>
  <c r="C88" i="7"/>
  <c r="C74" i="7"/>
  <c r="C59" i="7"/>
  <c r="C45" i="7"/>
  <c r="C31" i="7"/>
  <c r="C250" i="5"/>
  <c r="C236" i="5"/>
  <c r="C222" i="5"/>
  <c r="C206" i="5"/>
  <c r="C192" i="5"/>
  <c r="C178" i="5"/>
  <c r="C163" i="5"/>
  <c r="C149" i="5"/>
  <c r="C135" i="5"/>
  <c r="C120" i="5"/>
  <c r="C106" i="5"/>
  <c r="C92" i="5"/>
  <c r="C77" i="5"/>
  <c r="C63" i="5"/>
  <c r="C49" i="5"/>
  <c r="C250" i="4"/>
  <c r="C236" i="4"/>
  <c r="C222" i="4"/>
  <c r="C206" i="4"/>
  <c r="C192" i="4"/>
  <c r="C178" i="4"/>
  <c r="C163" i="4"/>
  <c r="C149" i="4"/>
  <c r="C135" i="4"/>
  <c r="C120" i="4"/>
  <c r="C106" i="4"/>
  <c r="C92" i="4"/>
  <c r="C77" i="4"/>
  <c r="C63" i="4"/>
  <c r="C49" i="4"/>
  <c r="C166" i="2"/>
  <c r="C65" i="2"/>
  <c r="C51" i="2"/>
  <c r="C37" i="2"/>
  <c r="C1652" i="15"/>
  <c r="C1638" i="15"/>
  <c r="C1624" i="15"/>
  <c r="C1610" i="15"/>
  <c r="C1596" i="15"/>
  <c r="C1581" i="15"/>
  <c r="C1567" i="15"/>
  <c r="C1553" i="15"/>
  <c r="C1517" i="15"/>
  <c r="C1503" i="15"/>
  <c r="C1489" i="15"/>
  <c r="C1475" i="15"/>
  <c r="C1461" i="15"/>
  <c r="C1446" i="15"/>
  <c r="C1432" i="15"/>
  <c r="C1418" i="15"/>
  <c r="C1382" i="15"/>
  <c r="C1368" i="15"/>
  <c r="C1354" i="15"/>
  <c r="C1340" i="15"/>
  <c r="C1326" i="15"/>
  <c r="C1311" i="15"/>
  <c r="C1297" i="15"/>
  <c r="C1283" i="15"/>
  <c r="C1247" i="15"/>
  <c r="C1233" i="15"/>
  <c r="C1219" i="15"/>
  <c r="C1205" i="15"/>
  <c r="C1191" i="15"/>
  <c r="C1176" i="15"/>
  <c r="C1162" i="15"/>
  <c r="C1148" i="15"/>
  <c r="C1112" i="15"/>
  <c r="C1098" i="15"/>
  <c r="C1084" i="15"/>
  <c r="C1070" i="15"/>
  <c r="C1056" i="15"/>
  <c r="C1041" i="15"/>
  <c r="C1027" i="15"/>
  <c r="C1013" i="15"/>
  <c r="C964" i="15"/>
  <c r="C950" i="15"/>
  <c r="C936" i="15"/>
  <c r="C922" i="15"/>
  <c r="C908" i="15"/>
  <c r="C876" i="15"/>
  <c r="C862" i="15"/>
  <c r="C848" i="15"/>
  <c r="C834" i="15"/>
  <c r="C820" i="15"/>
  <c r="C788" i="15"/>
  <c r="C774" i="15"/>
  <c r="C760" i="15"/>
  <c r="C746" i="15"/>
  <c r="C732" i="15"/>
  <c r="C700" i="15"/>
  <c r="C686" i="15"/>
  <c r="C672" i="15"/>
  <c r="C658" i="15"/>
  <c r="C644" i="15"/>
  <c r="C612" i="15"/>
  <c r="C598" i="15"/>
  <c r="C584" i="15"/>
  <c r="C570" i="15"/>
  <c r="C556" i="15"/>
  <c r="C524" i="15"/>
  <c r="C510" i="15"/>
  <c r="C496" i="15"/>
  <c r="C482" i="15"/>
  <c r="C468" i="15"/>
  <c r="C436" i="15"/>
  <c r="C422" i="15"/>
  <c r="C408" i="15"/>
  <c r="C394" i="15"/>
  <c r="C380" i="15"/>
  <c r="C348" i="15"/>
  <c r="C334" i="15"/>
  <c r="C320" i="15"/>
  <c r="C306" i="15"/>
  <c r="C292" i="15"/>
  <c r="C260" i="15"/>
  <c r="C246" i="15"/>
  <c r="C232" i="15"/>
  <c r="C218" i="15"/>
  <c r="C204" i="15"/>
  <c r="C172" i="15"/>
  <c r="C158" i="15"/>
  <c r="C144" i="15"/>
  <c r="C130" i="15"/>
  <c r="C116" i="15"/>
  <c r="C84" i="15"/>
  <c r="C70" i="15"/>
  <c r="C56" i="15"/>
  <c r="C42" i="15"/>
  <c r="C28" i="15"/>
  <c r="C2669" i="13"/>
  <c r="C2655" i="13"/>
  <c r="C2641" i="13"/>
  <c r="C2627" i="13"/>
  <c r="C2613" i="13"/>
  <c r="C2598" i="13"/>
  <c r="C2584" i="13"/>
  <c r="C2570" i="13"/>
  <c r="C2533" i="13"/>
  <c r="C2519" i="13"/>
  <c r="C2505" i="13"/>
  <c r="C2491" i="13"/>
  <c r="C2477" i="13"/>
  <c r="C2462" i="13"/>
  <c r="C2448" i="13"/>
  <c r="C2434" i="13"/>
  <c r="C2397" i="13"/>
  <c r="C2383" i="13"/>
  <c r="C2369" i="13"/>
  <c r="C2355" i="13"/>
  <c r="C2341" i="13"/>
  <c r="C2326" i="13"/>
  <c r="C2312" i="13"/>
  <c r="C2298" i="13"/>
  <c r="C2261" i="13"/>
  <c r="C2247" i="13"/>
  <c r="C2233" i="13"/>
  <c r="C2219" i="13"/>
  <c r="C2205" i="13"/>
  <c r="C2190" i="13"/>
  <c r="C2176" i="13"/>
  <c r="C2162" i="13"/>
  <c r="C2125" i="13"/>
  <c r="C2111" i="13"/>
  <c r="C2097" i="13"/>
  <c r="C2083" i="13"/>
  <c r="C2069" i="13"/>
  <c r="C2054" i="13"/>
  <c r="C2040" i="13"/>
  <c r="C2026" i="13"/>
  <c r="C1989" i="13"/>
  <c r="C1975" i="13"/>
  <c r="C1961" i="13"/>
  <c r="C1947" i="13"/>
  <c r="C1933" i="13"/>
  <c r="C1918" i="13"/>
  <c r="C1904" i="13"/>
  <c r="C1890" i="13"/>
  <c r="C1853" i="13"/>
  <c r="C1839" i="13"/>
  <c r="C1825" i="13"/>
  <c r="C1811" i="13"/>
  <c r="C1797" i="13"/>
  <c r="C1782" i="13"/>
  <c r="C1768" i="13"/>
  <c r="C1754" i="13"/>
  <c r="C1717" i="13"/>
  <c r="C1703" i="13"/>
  <c r="C1689" i="13"/>
  <c r="C1675" i="13"/>
  <c r="C1661" i="13"/>
  <c r="C1646" i="13"/>
  <c r="C1632" i="13"/>
  <c r="C1618" i="13"/>
  <c r="C1581" i="13"/>
  <c r="C1567" i="13"/>
  <c r="C1553" i="13"/>
  <c r="C1539" i="13"/>
  <c r="C1525" i="13"/>
  <c r="C1510" i="13"/>
  <c r="C1496" i="13"/>
  <c r="C1482" i="13"/>
  <c r="C1445" i="13"/>
  <c r="C1431" i="13"/>
  <c r="C1417" i="13"/>
  <c r="C1403" i="13"/>
  <c r="C1389" i="13"/>
  <c r="C1374" i="13"/>
  <c r="C1360" i="13"/>
  <c r="C1346" i="13"/>
  <c r="C1309" i="13"/>
  <c r="C1295" i="13"/>
  <c r="C1281" i="13"/>
  <c r="C1267" i="13"/>
  <c r="C1253" i="13"/>
  <c r="C1238" i="13"/>
  <c r="C1224" i="13"/>
  <c r="C1210" i="13"/>
  <c r="C1173" i="13"/>
  <c r="C1159" i="13"/>
  <c r="C1145" i="13"/>
  <c r="C1131" i="13"/>
  <c r="C1117" i="13"/>
  <c r="C1102" i="13"/>
  <c r="C1088" i="13"/>
  <c r="C1074" i="13"/>
  <c r="C1037" i="13"/>
  <c r="C1023" i="13"/>
  <c r="C1009" i="13"/>
  <c r="C995" i="13"/>
  <c r="C981" i="13"/>
  <c r="C966" i="13"/>
  <c r="C952" i="13"/>
  <c r="C938" i="13"/>
  <c r="C901" i="13"/>
  <c r="C887" i="13"/>
  <c r="C873" i="13"/>
  <c r="C859" i="13"/>
  <c r="C845" i="13"/>
  <c r="C830" i="13"/>
  <c r="C816" i="13"/>
  <c r="C802" i="13"/>
  <c r="C765" i="13"/>
  <c r="C751" i="13"/>
  <c r="C737" i="13"/>
  <c r="C723" i="13"/>
  <c r="C709" i="13"/>
  <c r="C694" i="13"/>
  <c r="C680" i="13"/>
  <c r="C666" i="13"/>
  <c r="C629" i="13"/>
  <c r="C615" i="13"/>
  <c r="C601" i="13"/>
  <c r="C587" i="13"/>
  <c r="C573" i="13"/>
  <c r="C558" i="13"/>
  <c r="C544" i="13"/>
  <c r="C530" i="13"/>
  <c r="C493" i="13"/>
  <c r="C479" i="13"/>
  <c r="C465" i="13"/>
  <c r="C451" i="13"/>
  <c r="C437" i="13"/>
  <c r="C422" i="13"/>
  <c r="C408" i="13"/>
  <c r="C394" i="13"/>
  <c r="C357" i="13"/>
  <c r="C343" i="13"/>
  <c r="C329" i="13"/>
  <c r="C315" i="13"/>
  <c r="C301" i="13"/>
  <c r="C286" i="13"/>
  <c r="C272" i="13"/>
  <c r="C258" i="13"/>
  <c r="C221" i="13"/>
  <c r="C207" i="13"/>
  <c r="C193" i="13"/>
  <c r="C179" i="13"/>
  <c r="C165" i="13"/>
  <c r="C150" i="13"/>
  <c r="C136" i="13"/>
  <c r="C122" i="13"/>
  <c r="C85" i="13"/>
  <c r="C71" i="13"/>
  <c r="C57" i="13"/>
  <c r="C43" i="13"/>
  <c r="C29" i="13"/>
  <c r="C298" i="12"/>
  <c r="C284" i="12"/>
  <c r="C269" i="12"/>
  <c r="C255" i="12"/>
  <c r="C241" i="12"/>
  <c r="C226" i="12"/>
  <c r="C225" i="12"/>
  <c r="C211" i="12"/>
  <c r="C197" i="12"/>
  <c r="C182" i="12"/>
  <c r="C168" i="12"/>
  <c r="C154" i="12"/>
  <c r="C139" i="12"/>
  <c r="C125" i="12"/>
  <c r="C111" i="12"/>
  <c r="C96" i="12"/>
  <c r="C82" i="12"/>
  <c r="C68" i="12"/>
  <c r="C164" i="11"/>
  <c r="C150" i="11"/>
  <c r="C136" i="11"/>
  <c r="C121" i="11"/>
  <c r="C107" i="11"/>
  <c r="C93" i="11"/>
  <c r="C78" i="11"/>
  <c r="C64" i="11"/>
  <c r="C50" i="11"/>
  <c r="C115" i="10"/>
  <c r="C101" i="10"/>
  <c r="C87" i="10"/>
  <c r="C72" i="10"/>
  <c r="C58" i="10"/>
  <c r="C44" i="10"/>
  <c r="C52" i="9"/>
  <c r="C38" i="9"/>
  <c r="C361" i="8"/>
  <c r="C347" i="8"/>
  <c r="C333" i="8"/>
  <c r="C318" i="8"/>
  <c r="C304" i="8"/>
  <c r="C290" i="8"/>
  <c r="C275" i="8"/>
  <c r="C261" i="8"/>
  <c r="C247" i="8"/>
  <c r="C232" i="8"/>
  <c r="C231" i="8"/>
  <c r="C217" i="8"/>
  <c r="C203" i="8"/>
  <c r="C188" i="8"/>
  <c r="C174" i="8"/>
  <c r="C160" i="8"/>
  <c r="C145" i="8"/>
  <c r="C131" i="8"/>
  <c r="C117" i="8"/>
  <c r="C102" i="8"/>
  <c r="C88" i="8"/>
  <c r="C74" i="8"/>
  <c r="C130" i="6"/>
  <c r="C115" i="6"/>
  <c r="C101" i="6"/>
  <c r="C87" i="6"/>
  <c r="C72" i="6"/>
  <c r="C58" i="6"/>
  <c r="C44" i="6"/>
  <c r="C115" i="7"/>
  <c r="C101" i="7"/>
  <c r="C87" i="7"/>
  <c r="C72" i="7"/>
  <c r="C58" i="7"/>
  <c r="C44" i="7"/>
  <c r="C263" i="5"/>
  <c r="C249" i="5"/>
  <c r="C235" i="5"/>
  <c r="C220" i="5"/>
  <c r="C219" i="5"/>
  <c r="C205" i="5"/>
  <c r="C191" i="5"/>
  <c r="C176" i="5"/>
  <c r="C162" i="5"/>
  <c r="C148" i="5"/>
  <c r="C133" i="5"/>
  <c r="C119" i="5"/>
  <c r="C105" i="5"/>
  <c r="C90" i="5"/>
  <c r="C76" i="5"/>
  <c r="C62" i="5"/>
  <c r="C263" i="4"/>
  <c r="C249" i="4"/>
  <c r="C235" i="4"/>
  <c r="C219" i="4"/>
  <c r="C205" i="4"/>
  <c r="C191" i="4"/>
  <c r="C176" i="4"/>
  <c r="C162" i="4"/>
  <c r="C148" i="4"/>
  <c r="C133" i="4"/>
  <c r="C119" i="4"/>
  <c r="C105" i="4"/>
  <c r="C90" i="4"/>
  <c r="C76" i="4"/>
  <c r="C62" i="4"/>
  <c r="C194" i="2"/>
  <c r="C179" i="2"/>
  <c r="C164" i="2"/>
  <c r="C150" i="2"/>
  <c r="C136" i="2"/>
  <c r="C121" i="2"/>
  <c r="C107" i="2"/>
  <c r="C93" i="2"/>
  <c r="C78" i="2"/>
  <c r="C64" i="2"/>
  <c r="C50" i="2"/>
  <c r="C2668" i="13"/>
  <c r="C2654" i="13"/>
  <c r="C2640" i="13"/>
  <c r="C2626" i="13"/>
  <c r="C2612" i="13"/>
  <c r="C2597" i="13"/>
  <c r="C2583" i="13"/>
  <c r="C2569" i="13"/>
  <c r="C2532" i="13"/>
  <c r="C2518" i="13"/>
  <c r="C2504" i="13"/>
  <c r="C2490" i="13"/>
  <c r="C2476" i="13"/>
  <c r="C2461" i="13"/>
  <c r="C2447" i="13"/>
  <c r="C2433" i="13"/>
  <c r="C2396" i="13"/>
  <c r="C2382" i="13"/>
  <c r="C2368" i="13"/>
  <c r="C2354" i="13"/>
  <c r="C2340" i="13"/>
  <c r="C2325" i="13"/>
  <c r="C2311" i="13"/>
  <c r="C2297" i="13"/>
  <c r="C2260" i="13"/>
  <c r="C2246" i="13"/>
  <c r="C2232" i="13"/>
  <c r="C2218" i="13"/>
  <c r="C2204" i="13"/>
  <c r="C2189" i="13"/>
  <c r="C2175" i="13"/>
  <c r="C2161" i="13"/>
  <c r="C2124" i="13"/>
  <c r="C2110" i="13"/>
  <c r="C2096" i="13"/>
  <c r="C2082" i="13"/>
  <c r="C2068" i="13"/>
  <c r="C2053" i="13"/>
  <c r="C2039" i="13"/>
  <c r="C2025" i="13"/>
  <c r="C1988" i="13"/>
  <c r="C1974" i="13"/>
  <c r="C1960" i="13"/>
  <c r="C1946" i="13"/>
  <c r="C1932" i="13"/>
  <c r="C1917" i="13"/>
  <c r="C1903" i="13"/>
  <c r="C1889" i="13"/>
  <c r="C1852" i="13"/>
  <c r="C1838" i="13"/>
  <c r="C1824" i="13"/>
  <c r="C1810" i="13"/>
  <c r="C1796" i="13"/>
  <c r="C1781" i="13"/>
  <c r="C1767" i="13"/>
  <c r="C1753" i="13"/>
  <c r="C1716" i="13"/>
  <c r="C1702" i="13"/>
  <c r="C1688" i="13"/>
  <c r="C1674" i="13"/>
  <c r="C1660" i="13"/>
  <c r="C1645" i="13"/>
  <c r="C1631" i="13"/>
  <c r="C1617" i="13"/>
  <c r="C1580" i="13"/>
  <c r="C1566" i="13"/>
  <c r="C1552" i="13"/>
  <c r="C1538" i="13"/>
  <c r="C1524" i="13"/>
  <c r="C1509" i="13"/>
  <c r="C1495" i="13"/>
  <c r="C1481" i="13"/>
  <c r="C1444" i="13"/>
  <c r="C1430" i="13"/>
  <c r="C1416" i="13"/>
  <c r="C1402" i="13"/>
  <c r="C1388" i="13"/>
  <c r="C1373" i="13"/>
  <c r="C1359" i="13"/>
  <c r="C1345" i="13"/>
  <c r="C1308" i="13"/>
  <c r="C1294" i="13"/>
  <c r="C1280" i="13"/>
  <c r="C1266" i="13"/>
  <c r="C1252" i="13"/>
  <c r="C1237" i="13"/>
  <c r="C1223" i="13"/>
  <c r="C1209" i="13"/>
  <c r="C1172" i="13"/>
  <c r="C1158" i="13"/>
  <c r="C1144" i="13"/>
  <c r="C1130" i="13"/>
  <c r="C1116" i="13"/>
  <c r="C1101" i="13"/>
  <c r="C1087" i="13"/>
  <c r="C1073" i="13"/>
  <c r="C1036" i="13"/>
  <c r="C1022" i="13"/>
  <c r="C1008" i="13"/>
  <c r="C994" i="13"/>
  <c r="C980" i="13"/>
  <c r="C965" i="13"/>
  <c r="C951" i="13"/>
  <c r="C937" i="13"/>
  <c r="C900" i="13"/>
  <c r="C886" i="13"/>
  <c r="C872" i="13"/>
  <c r="C858" i="13"/>
  <c r="C844" i="13"/>
  <c r="C829" i="13"/>
  <c r="C815" i="13"/>
  <c r="C801" i="13"/>
  <c r="C764" i="13"/>
  <c r="C750" i="13"/>
  <c r="C736" i="13"/>
  <c r="C722" i="13"/>
  <c r="C708" i="13"/>
  <c r="C693" i="13"/>
  <c r="C679" i="13"/>
  <c r="C665" i="13"/>
  <c r="C628" i="13"/>
  <c r="C614" i="13"/>
  <c r="C600" i="13"/>
  <c r="C586" i="13"/>
  <c r="C572" i="13"/>
  <c r="C557" i="13"/>
  <c r="C543" i="13"/>
  <c r="C529" i="13"/>
  <c r="C492" i="13"/>
  <c r="C478" i="13"/>
  <c r="C464" i="13"/>
  <c r="C450" i="13"/>
  <c r="C436" i="13"/>
  <c r="C421" i="13"/>
  <c r="C407" i="13"/>
  <c r="C393" i="13"/>
  <c r="C356" i="13"/>
  <c r="C342" i="13"/>
  <c r="C328" i="13"/>
  <c r="C314" i="13"/>
  <c r="C300" i="13"/>
  <c r="C285" i="13"/>
  <c r="C271" i="13"/>
  <c r="C257" i="13"/>
  <c r="C220" i="13"/>
  <c r="C206" i="13"/>
  <c r="C192" i="13"/>
  <c r="C178" i="13"/>
  <c r="C164" i="13"/>
  <c r="C149" i="13"/>
  <c r="C135" i="13"/>
  <c r="C121" i="13"/>
  <c r="C84" i="13"/>
  <c r="C70" i="13"/>
  <c r="C56" i="13"/>
  <c r="C42" i="13"/>
  <c r="C28" i="13"/>
  <c r="C311" i="12"/>
  <c r="C297" i="12"/>
  <c r="C283" i="12"/>
  <c r="C268" i="12"/>
  <c r="C254" i="12"/>
  <c r="C224" i="12"/>
  <c r="C210" i="12"/>
  <c r="C196" i="12"/>
  <c r="C181" i="12"/>
  <c r="C167" i="12"/>
  <c r="C153" i="12"/>
  <c r="C138" i="12"/>
  <c r="C124" i="12"/>
  <c r="C110" i="12"/>
  <c r="C95" i="12"/>
  <c r="C81" i="12"/>
  <c r="C67" i="12"/>
  <c r="C163" i="11"/>
  <c r="C149" i="11"/>
  <c r="C135" i="11"/>
  <c r="C120" i="11"/>
  <c r="C106" i="11"/>
  <c r="C92" i="11"/>
  <c r="C77" i="11"/>
  <c r="C63" i="11"/>
  <c r="C49" i="11"/>
  <c r="C114" i="10"/>
  <c r="C100" i="10"/>
  <c r="C86" i="10"/>
  <c r="C71" i="10"/>
  <c r="C57" i="10"/>
  <c r="C43" i="10"/>
  <c r="C51" i="9"/>
  <c r="C37" i="9"/>
  <c r="C360" i="8"/>
  <c r="C346" i="8"/>
  <c r="C332" i="8"/>
  <c r="C317" i="8"/>
  <c r="C303" i="8"/>
  <c r="C289" i="8"/>
  <c r="C274" i="8"/>
  <c r="C260" i="8"/>
  <c r="C246" i="8"/>
  <c r="C230" i="8"/>
  <c r="C216" i="8"/>
  <c r="C202" i="8"/>
  <c r="C187" i="8"/>
  <c r="C173" i="8"/>
  <c r="C159" i="8"/>
  <c r="C144" i="8"/>
  <c r="C130" i="8"/>
  <c r="C116" i="8"/>
  <c r="C101" i="8"/>
  <c r="C87" i="8"/>
  <c r="C73" i="8"/>
  <c r="C129" i="6"/>
  <c r="C114" i="6"/>
  <c r="C100" i="6"/>
  <c r="C86" i="6"/>
  <c r="C71" i="6"/>
  <c r="C57" i="6"/>
  <c r="C43" i="6"/>
  <c r="C114" i="7"/>
  <c r="C100" i="7"/>
  <c r="C86" i="7"/>
  <c r="C71" i="7"/>
  <c r="C57" i="7"/>
  <c r="C43" i="7"/>
  <c r="C262" i="5"/>
  <c r="C248" i="5"/>
  <c r="C234" i="5"/>
  <c r="C218" i="5"/>
  <c r="C204" i="5"/>
  <c r="C190" i="5"/>
  <c r="C175" i="5"/>
  <c r="C161" i="5"/>
  <c r="C147" i="5"/>
  <c r="C132" i="5"/>
  <c r="C118" i="5"/>
  <c r="C104" i="5"/>
  <c r="C89" i="5"/>
  <c r="C75" i="5"/>
  <c r="C61" i="5"/>
  <c r="C262" i="4"/>
  <c r="C248" i="4"/>
  <c r="C234" i="4"/>
  <c r="C218" i="4"/>
  <c r="C204" i="4"/>
  <c r="C190" i="4"/>
  <c r="C175" i="4"/>
  <c r="C161" i="4"/>
  <c r="C147" i="4"/>
  <c r="C132" i="4"/>
  <c r="C118" i="4"/>
  <c r="C104" i="4"/>
  <c r="C89" i="4"/>
  <c r="C75" i="4"/>
  <c r="C61" i="4"/>
  <c r="C193" i="2"/>
  <c r="C178" i="2"/>
  <c r="C163" i="2"/>
  <c r="C149" i="2"/>
  <c r="C135" i="2"/>
  <c r="C120" i="2"/>
  <c r="C106" i="2"/>
  <c r="C92" i="2"/>
  <c r="C77" i="2"/>
  <c r="C63" i="2"/>
  <c r="C49" i="2"/>
  <c r="C134" i="4"/>
  <c r="C1647" i="15"/>
  <c r="C1643" i="15"/>
  <c r="C1633" i="15"/>
  <c r="C1629" i="15"/>
  <c r="C1619" i="15"/>
  <c r="C1615" i="15"/>
  <c r="C1605" i="15"/>
  <c r="C1601" i="15"/>
  <c r="C1591" i="15"/>
  <c r="C1587" i="15"/>
  <c r="C1576" i="15"/>
  <c r="C1572" i="15"/>
  <c r="C1562" i="15"/>
  <c r="C1558" i="15"/>
  <c r="C1548" i="15"/>
  <c r="C1544" i="15"/>
  <c r="C1535" i="15"/>
  <c r="C1529" i="15"/>
  <c r="C1512" i="15"/>
  <c r="C1508" i="15"/>
  <c r="C1498" i="15"/>
  <c r="C1494" i="15"/>
  <c r="C1484" i="15"/>
  <c r="C1480" i="15"/>
  <c r="C1470" i="15"/>
  <c r="C1466" i="15"/>
  <c r="C1456" i="15"/>
  <c r="C1452" i="15"/>
  <c r="C1441" i="15"/>
  <c r="C1437" i="15"/>
  <c r="C1427" i="15"/>
  <c r="C1423" i="15"/>
  <c r="C1413" i="15"/>
  <c r="C1409" i="15"/>
  <c r="C1400" i="15"/>
  <c r="C1394" i="15"/>
  <c r="C1377" i="15"/>
  <c r="C1373" i="15"/>
  <c r="C1363" i="15"/>
  <c r="C1359" i="15"/>
  <c r="C1349" i="15"/>
  <c r="C1345" i="15"/>
  <c r="C1335" i="15"/>
  <c r="C1331" i="15"/>
  <c r="C1321" i="15"/>
  <c r="C1317" i="15"/>
  <c r="C1306" i="15"/>
  <c r="C1302" i="15"/>
  <c r="C1292" i="15"/>
  <c r="C1288" i="15"/>
  <c r="C1278" i="15"/>
  <c r="C1274" i="15"/>
  <c r="C1265" i="15"/>
  <c r="C1259" i="15"/>
  <c r="C1242" i="15"/>
  <c r="C1238" i="15"/>
  <c r="C1228" i="15"/>
  <c r="C1224" i="15"/>
  <c r="C1214" i="15"/>
  <c r="C1210" i="15"/>
  <c r="C1200" i="15"/>
  <c r="C1196" i="15"/>
  <c r="C1186" i="15"/>
  <c r="C1182" i="15"/>
  <c r="C1171" i="15"/>
  <c r="C1167" i="15"/>
  <c r="C1157" i="15"/>
  <c r="C1153" i="15"/>
  <c r="C1143" i="15"/>
  <c r="C1139" i="15"/>
  <c r="C1130" i="15"/>
  <c r="C1124" i="15"/>
  <c r="C1107" i="15"/>
  <c r="C1103" i="15"/>
  <c r="C1093" i="15"/>
  <c r="C1089" i="15"/>
  <c r="C1079" i="15"/>
  <c r="C1075" i="15"/>
  <c r="C1065" i="15"/>
  <c r="C1061" i="15"/>
  <c r="C1051" i="15"/>
  <c r="C1047" i="15"/>
  <c r="C1036" i="15"/>
  <c r="C1032" i="15"/>
  <c r="C1022" i="15"/>
  <c r="C1018" i="15"/>
  <c r="C1008" i="15"/>
  <c r="C1004" i="15"/>
  <c r="C995" i="15"/>
  <c r="C989" i="15"/>
  <c r="C959" i="15"/>
  <c r="C955" i="15"/>
  <c r="C945" i="15"/>
  <c r="C941" i="15"/>
  <c r="C931" i="15"/>
  <c r="C927" i="15"/>
  <c r="C917" i="15"/>
  <c r="C913" i="15"/>
  <c r="C903" i="15"/>
  <c r="C899" i="15"/>
  <c r="C890" i="15"/>
  <c r="C871" i="15"/>
  <c r="C867" i="15"/>
  <c r="C857" i="15"/>
  <c r="C853" i="15"/>
  <c r="C843" i="15"/>
  <c r="C839" i="15"/>
  <c r="C829" i="15"/>
  <c r="C825" i="15"/>
  <c r="C815" i="15"/>
  <c r="C811" i="15"/>
  <c r="C802" i="15"/>
  <c r="C783" i="15"/>
  <c r="C779" i="15"/>
  <c r="C769" i="15"/>
  <c r="C765" i="15"/>
  <c r="C755" i="15"/>
  <c r="C751" i="15"/>
  <c r="C741" i="15"/>
  <c r="C737" i="15"/>
  <c r="C727" i="15"/>
  <c r="C723" i="15"/>
  <c r="C714" i="15"/>
  <c r="C695" i="15"/>
  <c r="C691" i="15"/>
  <c r="C681" i="15"/>
  <c r="C677" i="15"/>
  <c r="C667" i="15"/>
  <c r="C663" i="15"/>
  <c r="C653" i="15"/>
  <c r="C649" i="15"/>
  <c r="C639" i="15"/>
  <c r="C635" i="15"/>
  <c r="C626" i="15"/>
  <c r="C607" i="15"/>
  <c r="C603" i="15"/>
  <c r="C593" i="15"/>
  <c r="C589" i="15"/>
  <c r="C579" i="15"/>
  <c r="C575" i="15"/>
  <c r="C565" i="15"/>
  <c r="C561" i="15"/>
  <c r="C551" i="15"/>
  <c r="C547" i="15"/>
  <c r="C538" i="15"/>
  <c r="C519" i="15"/>
  <c r="C515" i="15"/>
  <c r="C505" i="15"/>
  <c r="C501" i="15"/>
  <c r="C491" i="15"/>
  <c r="C487" i="15"/>
  <c r="C477" i="15"/>
  <c r="C473" i="15"/>
  <c r="C463" i="15"/>
  <c r="C459" i="15"/>
  <c r="C450" i="15"/>
  <c r="C431" i="15"/>
  <c r="C427" i="15"/>
  <c r="C417" i="15"/>
  <c r="C413" i="15"/>
  <c r="C403" i="15"/>
  <c r="C399" i="15"/>
  <c r="C389" i="15"/>
  <c r="C385" i="15"/>
  <c r="C375" i="15"/>
  <c r="C371" i="15"/>
  <c r="C362" i="15"/>
  <c r="C343" i="15"/>
  <c r="C339" i="15"/>
  <c r="C329" i="15"/>
  <c r="C325" i="15"/>
  <c r="C315" i="15"/>
  <c r="C311" i="15"/>
  <c r="C301" i="15"/>
  <c r="C297" i="15"/>
  <c r="C287" i="15"/>
  <c r="C283" i="15"/>
  <c r="C274" i="15"/>
  <c r="C255" i="15"/>
  <c r="C251" i="15"/>
  <c r="C241" i="15"/>
  <c r="C237" i="15"/>
  <c r="C227" i="15"/>
  <c r="C223" i="15"/>
  <c r="C213" i="15"/>
  <c r="C209" i="15"/>
  <c r="C199" i="15"/>
  <c r="C195" i="15"/>
  <c r="C186" i="15"/>
  <c r="C167" i="15"/>
  <c r="C163" i="15"/>
  <c r="C153" i="15"/>
  <c r="C149" i="15"/>
  <c r="C139" i="15"/>
  <c r="C135" i="15"/>
  <c r="C125" i="15"/>
  <c r="C121" i="15"/>
  <c r="C111" i="15"/>
  <c r="C107" i="15"/>
  <c r="C98" i="15"/>
  <c r="C79" i="15"/>
  <c r="C75" i="15"/>
  <c r="C65" i="15"/>
  <c r="C61" i="15"/>
  <c r="C51" i="15"/>
  <c r="C47" i="15"/>
  <c r="C37" i="15"/>
  <c r="C33" i="15"/>
  <c r="C23" i="15"/>
  <c r="C19" i="15"/>
  <c r="C10" i="15"/>
  <c r="C2664" i="13"/>
  <c r="C2660" i="13"/>
  <c r="C2650" i="13"/>
  <c r="C2646" i="13"/>
  <c r="C2636" i="13"/>
  <c r="C2632" i="13"/>
  <c r="C2622" i="13"/>
  <c r="C2618" i="13"/>
  <c r="C2608" i="13"/>
  <c r="C2604" i="13"/>
  <c r="C2593" i="13"/>
  <c r="C2589" i="13"/>
  <c r="C2579" i="13"/>
  <c r="C2575" i="13"/>
  <c r="C2565" i="13"/>
  <c r="C2561" i="13"/>
  <c r="C2552" i="13"/>
  <c r="C2546" i="13"/>
  <c r="C2528" i="13"/>
  <c r="C2524" i="13"/>
  <c r="C2514" i="13"/>
  <c r="C2510" i="13"/>
  <c r="C2500" i="13"/>
  <c r="C2496" i="13"/>
  <c r="C2486" i="13"/>
  <c r="C2482" i="13"/>
  <c r="C2472" i="13"/>
  <c r="C2468" i="13"/>
  <c r="C2457" i="13"/>
  <c r="C2453" i="13"/>
  <c r="C2443" i="13"/>
  <c r="C2439" i="13"/>
  <c r="C2429" i="13"/>
  <c r="C2425" i="13"/>
  <c r="C2416" i="13"/>
  <c r="C2410" i="13"/>
  <c r="C2392" i="13"/>
  <c r="C2388" i="13"/>
  <c r="C2378" i="13"/>
  <c r="C2374" i="13"/>
  <c r="C2364" i="13"/>
  <c r="C2360" i="13"/>
  <c r="C2350" i="13"/>
  <c r="C2346" i="13"/>
  <c r="C2336" i="13"/>
  <c r="C2332" i="13"/>
  <c r="C2321" i="13"/>
  <c r="C2317" i="13"/>
  <c r="C2307" i="13"/>
  <c r="C2303" i="13"/>
  <c r="C2293" i="13"/>
  <c r="C2289" i="13"/>
  <c r="C2280" i="13"/>
  <c r="C2274" i="13"/>
  <c r="C2256" i="13"/>
  <c r="C2252" i="13"/>
  <c r="C2242" i="13"/>
  <c r="C2238" i="13"/>
  <c r="C2228" i="13"/>
  <c r="C2224" i="13"/>
  <c r="C2214" i="13"/>
  <c r="C2210" i="13"/>
  <c r="C2200" i="13"/>
  <c r="C2196" i="13"/>
  <c r="C2185" i="13"/>
  <c r="C2181" i="13"/>
  <c r="C2171" i="13"/>
  <c r="C2167" i="13"/>
  <c r="C2157" i="13"/>
  <c r="C2153" i="13"/>
  <c r="C2144" i="13"/>
  <c r="C2138" i="13"/>
  <c r="C2120" i="13"/>
  <c r="C2116" i="13"/>
  <c r="C2106" i="13"/>
  <c r="C2102" i="13"/>
  <c r="C2092" i="13"/>
  <c r="C2088" i="13"/>
  <c r="C2078" i="13"/>
  <c r="C2074" i="13"/>
  <c r="C2064" i="13"/>
  <c r="C2060" i="13"/>
  <c r="C2049" i="13"/>
  <c r="C2045" i="13"/>
  <c r="C2035" i="13"/>
  <c r="C2031" i="13"/>
  <c r="C2021" i="13"/>
  <c r="C2017" i="13"/>
  <c r="C2008" i="13"/>
  <c r="C2002" i="13"/>
  <c r="C1984" i="13"/>
  <c r="C1980" i="13"/>
  <c r="C1970" i="13"/>
  <c r="C1966" i="13"/>
  <c r="C1956" i="13"/>
  <c r="C1952" i="13"/>
  <c r="C1942" i="13"/>
  <c r="C1938" i="13"/>
  <c r="C1928" i="13"/>
  <c r="C1924" i="13"/>
  <c r="C1913" i="13"/>
  <c r="C1909" i="13"/>
  <c r="C1899" i="13"/>
  <c r="C1895" i="13"/>
  <c r="C1885" i="13"/>
  <c r="C1881" i="13"/>
  <c r="C1872" i="13"/>
  <c r="C1866" i="13"/>
  <c r="C1848" i="13"/>
  <c r="C1844" i="13"/>
  <c r="C1834" i="13"/>
  <c r="C1830" i="13"/>
  <c r="C1820" i="13"/>
  <c r="C1816" i="13"/>
  <c r="C1806" i="13"/>
  <c r="C1802" i="13"/>
  <c r="C1792" i="13"/>
  <c r="C1788" i="13"/>
  <c r="C1777" i="13"/>
  <c r="C1773" i="13"/>
  <c r="C1763" i="13"/>
  <c r="C1759" i="13"/>
  <c r="C1749" i="13"/>
  <c r="C1745" i="13"/>
  <c r="C1736" i="13"/>
  <c r="C1730" i="13"/>
  <c r="C1712" i="13"/>
  <c r="C1708" i="13"/>
  <c r="C1698" i="13"/>
  <c r="C1694" i="13"/>
  <c r="C1684" i="13"/>
  <c r="C1680" i="13"/>
  <c r="C1670" i="13"/>
  <c r="C1666" i="13"/>
  <c r="C1656" i="13"/>
  <c r="C1652" i="13"/>
  <c r="C1641" i="13"/>
  <c r="C1637" i="13"/>
  <c r="C1627" i="13"/>
  <c r="C1623" i="13"/>
  <c r="C1613" i="13"/>
  <c r="C1609" i="13"/>
  <c r="C1600" i="13"/>
  <c r="C1594" i="13"/>
  <c r="C1576" i="13"/>
  <c r="C1572" i="13"/>
  <c r="C1562" i="13"/>
  <c r="C1558" i="13"/>
  <c r="C1548" i="13"/>
  <c r="C1544" i="13"/>
  <c r="C1534" i="13"/>
  <c r="C1530" i="13"/>
  <c r="C1520" i="13"/>
  <c r="C1516" i="13"/>
  <c r="C1505" i="13"/>
  <c r="C1501" i="13"/>
  <c r="C1491" i="13"/>
  <c r="C1487" i="13"/>
  <c r="C1477" i="13"/>
  <c r="C1473" i="13"/>
  <c r="C1464" i="13"/>
  <c r="C1458" i="13"/>
  <c r="C1440" i="13"/>
  <c r="C1436" i="13"/>
  <c r="C1426" i="13"/>
  <c r="C1422" i="13"/>
  <c r="C1412" i="13"/>
  <c r="C1408" i="13"/>
  <c r="C1398" i="13"/>
  <c r="C1394" i="13"/>
  <c r="C1384" i="13"/>
  <c r="C1380" i="13"/>
  <c r="C1369" i="13"/>
  <c r="C1365" i="13"/>
  <c r="C1355" i="13"/>
  <c r="C1351" i="13"/>
  <c r="C1341" i="13"/>
  <c r="C1337" i="13"/>
  <c r="C1328" i="13"/>
  <c r="C1322" i="13"/>
  <c r="C1304" i="13"/>
  <c r="C1300" i="13"/>
  <c r="C1290" i="13"/>
  <c r="C1286" i="13"/>
  <c r="C1276" i="13"/>
  <c r="C1272" i="13"/>
  <c r="C1262" i="13"/>
  <c r="C1258" i="13"/>
  <c r="C1248" i="13"/>
  <c r="C1244" i="13"/>
  <c r="C1233" i="13"/>
  <c r="C1229" i="13"/>
  <c r="C1219" i="13"/>
  <c r="C1215" i="13"/>
  <c r="C1205" i="13"/>
  <c r="C1201" i="13"/>
  <c r="C1192" i="13"/>
  <c r="C1186" i="13"/>
  <c r="C1168" i="13"/>
  <c r="C1164" i="13"/>
  <c r="C1154" i="13"/>
  <c r="C1150" i="13"/>
  <c r="C1140" i="13"/>
  <c r="C1136" i="13"/>
  <c r="C1126" i="13"/>
  <c r="C1122" i="13"/>
  <c r="C1112" i="13"/>
  <c r="C1108" i="13"/>
  <c r="C1097" i="13"/>
  <c r="C1093" i="13"/>
  <c r="C1083" i="13"/>
  <c r="C1079" i="13"/>
  <c r="C1069" i="13"/>
  <c r="C1065" i="13"/>
  <c r="C1056" i="13"/>
  <c r="C1050" i="13"/>
  <c r="C1032" i="13"/>
  <c r="C1028" i="13"/>
  <c r="C1018" i="13"/>
  <c r="C1014" i="13"/>
  <c r="C1004" i="13"/>
  <c r="C1000" i="13"/>
  <c r="C990" i="13"/>
  <c r="C986" i="13"/>
  <c r="C976" i="13"/>
  <c r="C972" i="13"/>
  <c r="C961" i="13"/>
  <c r="C957" i="13"/>
  <c r="C947" i="13"/>
  <c r="C943" i="13"/>
  <c r="C933" i="13"/>
  <c r="C929" i="13"/>
  <c r="C920" i="13"/>
  <c r="C914" i="13"/>
  <c r="C896" i="13"/>
  <c r="C892" i="13"/>
  <c r="C882" i="13"/>
  <c r="C878" i="13"/>
  <c r="C868" i="13"/>
  <c r="C864" i="13"/>
  <c r="C854" i="13"/>
  <c r="C850" i="13"/>
  <c r="C840" i="13"/>
  <c r="C836" i="13"/>
  <c r="C825" i="13"/>
  <c r="C821" i="13"/>
  <c r="C811" i="13"/>
  <c r="C807" i="13"/>
  <c r="C797" i="13"/>
  <c r="C793" i="13"/>
  <c r="C784" i="13"/>
  <c r="C778" i="13"/>
  <c r="C760" i="13"/>
  <c r="C756" i="13"/>
  <c r="C746" i="13"/>
  <c r="C742" i="13"/>
  <c r="C732" i="13"/>
  <c r="C728" i="13"/>
  <c r="C718" i="13"/>
  <c r="C714" i="13"/>
  <c r="C704" i="13"/>
  <c r="C700" i="13"/>
  <c r="C689" i="13"/>
  <c r="C685" i="13"/>
  <c r="C675" i="13"/>
  <c r="C671" i="13"/>
  <c r="C661" i="13"/>
  <c r="C657" i="13"/>
  <c r="C648" i="13"/>
  <c r="C642" i="13"/>
  <c r="C624" i="13"/>
  <c r="C620" i="13"/>
  <c r="C610" i="13"/>
  <c r="C606" i="13"/>
  <c r="C596" i="13"/>
  <c r="C592" i="13"/>
  <c r="C582" i="13"/>
  <c r="C578" i="13"/>
  <c r="C568" i="13"/>
  <c r="C564" i="13"/>
  <c r="C553" i="13"/>
  <c r="C549" i="13"/>
  <c r="C539" i="13"/>
  <c r="C535" i="13"/>
  <c r="C525" i="13"/>
  <c r="C521" i="13"/>
  <c r="C512" i="13"/>
  <c r="C506" i="13"/>
  <c r="C488" i="13"/>
  <c r="C484" i="13"/>
  <c r="C474" i="13"/>
  <c r="C470" i="13"/>
  <c r="C460" i="13"/>
  <c r="C456" i="13"/>
  <c r="C446" i="13"/>
  <c r="C442" i="13"/>
  <c r="C432" i="13"/>
  <c r="C428" i="13"/>
  <c r="C417" i="13"/>
  <c r="C413" i="13"/>
  <c r="C403" i="13"/>
  <c r="C399" i="13"/>
  <c r="C389" i="13"/>
  <c r="C385" i="13"/>
  <c r="C376" i="13"/>
  <c r="C370" i="13"/>
  <c r="C352" i="13"/>
  <c r="C348" i="13"/>
  <c r="C338" i="13"/>
  <c r="C334" i="13"/>
  <c r="C324" i="13"/>
  <c r="C320" i="13"/>
  <c r="C310" i="13"/>
  <c r="C306" i="13"/>
  <c r="C296" i="13"/>
  <c r="C292" i="13"/>
  <c r="C281" i="13"/>
  <c r="C277" i="13"/>
  <c r="C267" i="13"/>
  <c r="C263" i="13"/>
  <c r="C253" i="13"/>
  <c r="C249" i="13"/>
  <c r="C240" i="13"/>
  <c r="C234" i="13"/>
  <c r="C216" i="13"/>
  <c r="C212" i="13"/>
  <c r="C202" i="13"/>
  <c r="C198" i="13"/>
  <c r="C188" i="13"/>
  <c r="C184" i="13"/>
  <c r="C174" i="13"/>
  <c r="C170" i="13"/>
  <c r="C160" i="13"/>
  <c r="C156" i="13"/>
  <c r="C145" i="13"/>
  <c r="C141" i="13"/>
  <c r="C131" i="13"/>
  <c r="C127" i="13"/>
  <c r="C117" i="13"/>
  <c r="C113" i="13"/>
  <c r="C104" i="13"/>
  <c r="C98" i="13"/>
  <c r="C80" i="13"/>
  <c r="C76" i="13"/>
  <c r="C66" i="13"/>
  <c r="C62" i="13"/>
  <c r="C52" i="13"/>
  <c r="C48" i="13"/>
  <c r="C38" i="13"/>
  <c r="C34" i="13"/>
  <c r="C24" i="13"/>
  <c r="C20" i="13"/>
  <c r="C11" i="13"/>
  <c r="C2555" i="12"/>
  <c r="C2549" i="12"/>
  <c r="C2419" i="12"/>
  <c r="C2413" i="12"/>
  <c r="C2283" i="12"/>
  <c r="C2277" i="12"/>
  <c r="C2147" i="12"/>
  <c r="C2141" i="12"/>
  <c r="C2011" i="12"/>
  <c r="C2005" i="12"/>
  <c r="C1875" i="12"/>
  <c r="C1869" i="12"/>
  <c r="C1739" i="12"/>
  <c r="C1733" i="12"/>
  <c r="C1603" i="12"/>
  <c r="C1597" i="12"/>
  <c r="C1467" i="12"/>
  <c r="C1461" i="12"/>
  <c r="C1331" i="12"/>
  <c r="C1325" i="12"/>
  <c r="C1195" i="12"/>
  <c r="C1189" i="12"/>
  <c r="C1059" i="12"/>
  <c r="C1053" i="12"/>
  <c r="C923" i="12"/>
  <c r="C917" i="12"/>
  <c r="C787" i="12"/>
  <c r="C781" i="12"/>
  <c r="C651" i="12"/>
  <c r="C645" i="12"/>
  <c r="C515" i="12"/>
  <c r="C509" i="12"/>
  <c r="C379" i="12"/>
  <c r="C373" i="12"/>
  <c r="C307" i="12"/>
  <c r="C303" i="12"/>
  <c r="C293" i="12"/>
  <c r="C289" i="12"/>
  <c r="C279" i="12"/>
  <c r="C275" i="12"/>
  <c r="C264" i="12"/>
  <c r="C260" i="12"/>
  <c r="C250" i="12"/>
  <c r="C246" i="12"/>
  <c r="C240" i="12"/>
  <c r="C236" i="12"/>
  <c r="C234" i="12"/>
  <c r="C232" i="12"/>
  <c r="C220" i="12"/>
  <c r="C216" i="12"/>
  <c r="C206" i="12"/>
  <c r="C202" i="12"/>
  <c r="C192" i="12"/>
  <c r="C188" i="12"/>
  <c r="C177" i="12"/>
  <c r="C173" i="12"/>
  <c r="C163" i="12"/>
  <c r="C159" i="12"/>
  <c r="C149" i="12"/>
  <c r="C145" i="12"/>
  <c r="C134" i="12"/>
  <c r="C130" i="12"/>
  <c r="C120" i="12"/>
  <c r="C116" i="12"/>
  <c r="C106" i="12"/>
  <c r="C104" i="12"/>
  <c r="C102" i="12"/>
  <c r="C98" i="12"/>
  <c r="C91" i="12"/>
  <c r="C87" i="12"/>
  <c r="C77" i="12"/>
  <c r="C73" i="12"/>
  <c r="C63" i="12"/>
  <c r="C59" i="12"/>
  <c r="C56" i="12"/>
  <c r="C50" i="12"/>
  <c r="C44" i="12"/>
  <c r="C38" i="12"/>
  <c r="C33" i="12"/>
  <c r="C32" i="12"/>
  <c r="C26" i="12"/>
  <c r="C20" i="12"/>
  <c r="C11" i="12"/>
  <c r="C159" i="11"/>
  <c r="C155" i="11"/>
  <c r="C145" i="11"/>
  <c r="C141" i="11"/>
  <c r="C131" i="11"/>
  <c r="C127" i="11"/>
  <c r="C116" i="11"/>
  <c r="C112" i="11"/>
  <c r="C102" i="11"/>
  <c r="C98" i="11"/>
  <c r="C88" i="11"/>
  <c r="C84" i="11"/>
  <c r="C73" i="11"/>
  <c r="C69" i="11"/>
  <c r="C59" i="11"/>
  <c r="C55" i="11"/>
  <c r="C45" i="11"/>
  <c r="C41" i="11"/>
  <c r="C32" i="11"/>
  <c r="C26" i="11"/>
  <c r="C20" i="11"/>
  <c r="C110" i="10"/>
  <c r="C106" i="10"/>
  <c r="C96" i="10"/>
  <c r="C92" i="10"/>
  <c r="C82" i="10"/>
  <c r="C78" i="10"/>
  <c r="C67" i="10"/>
  <c r="C63" i="10"/>
  <c r="C53" i="10"/>
  <c r="C49" i="10"/>
  <c r="C39" i="10"/>
  <c r="C35" i="10"/>
  <c r="C26" i="10"/>
  <c r="C20" i="10"/>
  <c r="C47" i="9"/>
  <c r="C33" i="9"/>
  <c r="C20" i="9"/>
  <c r="C356" i="8"/>
  <c r="C352" i="8"/>
  <c r="C342" i="8"/>
  <c r="C338" i="8"/>
  <c r="C328" i="8"/>
  <c r="C324" i="8"/>
  <c r="C313" i="8"/>
  <c r="C309" i="8"/>
  <c r="C299" i="8"/>
  <c r="C295" i="8"/>
  <c r="C285" i="8"/>
  <c r="C281" i="8"/>
  <c r="C270" i="8"/>
  <c r="C266" i="8"/>
  <c r="C256" i="8"/>
  <c r="C252" i="8"/>
  <c r="C242" i="8"/>
  <c r="C238" i="8"/>
  <c r="C226" i="8"/>
  <c r="C222" i="8"/>
  <c r="C212" i="8"/>
  <c r="C208" i="8"/>
  <c r="C198" i="8"/>
  <c r="C194" i="8"/>
  <c r="C183" i="8"/>
  <c r="C179" i="8"/>
  <c r="C169" i="8"/>
  <c r="C165" i="8"/>
  <c r="C155" i="8"/>
  <c r="C151" i="8"/>
  <c r="C140" i="8"/>
  <c r="C136" i="8"/>
  <c r="C126" i="8"/>
  <c r="C122" i="8"/>
  <c r="C112" i="8"/>
  <c r="C108" i="8"/>
  <c r="C97" i="8"/>
  <c r="C93" i="8"/>
  <c r="C83" i="8"/>
  <c r="C79" i="8"/>
  <c r="C69" i="8"/>
  <c r="C65" i="8"/>
  <c r="C56" i="8"/>
  <c r="C50" i="8"/>
  <c r="C44" i="8"/>
  <c r="C38" i="8"/>
  <c r="C32" i="8"/>
  <c r="C26" i="8"/>
  <c r="C125" i="6"/>
  <c r="C121" i="6"/>
  <c r="C110" i="6"/>
  <c r="C106" i="6"/>
  <c r="C96" i="6"/>
  <c r="C92" i="6"/>
  <c r="C82" i="6"/>
  <c r="C78" i="6"/>
  <c r="C67" i="6"/>
  <c r="C63" i="6"/>
  <c r="C53" i="6"/>
  <c r="C49" i="6"/>
  <c r="C39" i="6"/>
  <c r="C35" i="6"/>
  <c r="C26" i="6"/>
  <c r="C20" i="6"/>
  <c r="C110" i="7"/>
  <c r="C106" i="7"/>
  <c r="C96" i="7"/>
  <c r="C92" i="7"/>
  <c r="C82" i="7"/>
  <c r="C78" i="7"/>
  <c r="C67" i="7"/>
  <c r="C63" i="7"/>
  <c r="C53" i="7"/>
  <c r="C49" i="7"/>
  <c r="C39" i="7"/>
  <c r="C35" i="7"/>
  <c r="C26" i="7"/>
  <c r="C20" i="7"/>
  <c r="C258" i="5"/>
  <c r="C254" i="5"/>
  <c r="C244" i="5"/>
  <c r="C240" i="5"/>
  <c r="C230" i="5"/>
  <c r="C226" i="5"/>
  <c r="C214" i="5"/>
  <c r="C210" i="5"/>
  <c r="C200" i="5"/>
  <c r="C196" i="5"/>
  <c r="C186" i="5"/>
  <c r="C182" i="5"/>
  <c r="C171" i="5"/>
  <c r="C167" i="5"/>
  <c r="C157" i="5"/>
  <c r="C153" i="5"/>
  <c r="C143" i="5"/>
  <c r="C139" i="5"/>
  <c r="C128" i="5"/>
  <c r="C124" i="5"/>
  <c r="C114" i="5"/>
  <c r="C110" i="5"/>
  <c r="C100" i="5"/>
  <c r="C96" i="5"/>
  <c r="C85" i="5"/>
  <c r="C81" i="5"/>
  <c r="C71" i="5"/>
  <c r="C67" i="5"/>
  <c r="C57" i="5"/>
  <c r="C53" i="5"/>
  <c r="C44" i="5"/>
  <c r="C38" i="5"/>
  <c r="C32" i="5"/>
  <c r="C26" i="5"/>
  <c r="C20" i="5"/>
  <c r="C305" i="4"/>
  <c r="C301" i="4"/>
  <c r="C261" i="4"/>
  <c r="C258" i="4"/>
  <c r="C257" i="4"/>
  <c r="C254" i="4"/>
  <c r="C244" i="4"/>
  <c r="C240" i="4"/>
  <c r="C230" i="4"/>
  <c r="C226" i="4"/>
  <c r="C217" i="4"/>
  <c r="C214" i="4"/>
  <c r="C213" i="4"/>
  <c r="C210" i="4"/>
  <c r="C200" i="4"/>
  <c r="C196" i="4"/>
  <c r="C186" i="4"/>
  <c r="C182" i="4"/>
  <c r="C174" i="4"/>
  <c r="C171" i="4"/>
  <c r="C170" i="4"/>
  <c r="C167" i="4"/>
  <c r="C157" i="4"/>
  <c r="C153" i="4"/>
  <c r="C143" i="4"/>
  <c r="C139" i="4"/>
  <c r="C131" i="4"/>
  <c r="C128" i="4"/>
  <c r="C127" i="4"/>
  <c r="C124" i="4"/>
  <c r="C114" i="4"/>
  <c r="C110" i="4"/>
  <c r="C100" i="4"/>
  <c r="C96" i="4"/>
  <c r="C88" i="4"/>
  <c r="C85" i="4"/>
  <c r="C84" i="4"/>
  <c r="C81" i="4"/>
  <c r="C71" i="4"/>
  <c r="C67" i="4"/>
  <c r="C57" i="4"/>
  <c r="C53" i="4"/>
  <c r="C45" i="4"/>
  <c r="C44" i="4"/>
  <c r="C39" i="4"/>
  <c r="C38" i="4"/>
  <c r="C32" i="4"/>
  <c r="C26" i="4"/>
  <c r="C20" i="4"/>
  <c r="C189" i="2"/>
  <c r="C185" i="2"/>
  <c r="C174" i="2"/>
  <c r="C170" i="2"/>
  <c r="C159" i="2"/>
  <c r="C155" i="2"/>
  <c r="C145" i="2"/>
  <c r="C141" i="2"/>
  <c r="C131" i="2"/>
  <c r="C127" i="2"/>
  <c r="C116" i="2"/>
  <c r="C112" i="2"/>
  <c r="C102" i="2"/>
  <c r="C98" i="2"/>
  <c r="C88" i="2"/>
  <c r="C84" i="2"/>
  <c r="C73" i="2"/>
  <c r="C69" i="2"/>
  <c r="C59" i="2"/>
  <c r="C55" i="2"/>
  <c r="C45" i="2"/>
  <c r="C41" i="2"/>
  <c r="C33" i="2"/>
  <c r="C26" i="2"/>
  <c r="C20" i="2"/>
  <c r="C1537" i="15"/>
  <c r="C1531" i="15"/>
  <c r="C1402" i="15"/>
  <c r="C1396" i="15"/>
  <c r="C1267" i="15"/>
  <c r="C1261" i="15"/>
  <c r="C1132" i="15"/>
  <c r="C1126" i="15"/>
  <c r="C997" i="15"/>
  <c r="C991" i="15"/>
  <c r="C892" i="15"/>
  <c r="C804" i="15"/>
  <c r="C716" i="15"/>
  <c r="C628" i="15"/>
  <c r="C540" i="15"/>
  <c r="C452" i="15"/>
  <c r="C364" i="15"/>
  <c r="C276" i="15"/>
  <c r="C188" i="15"/>
  <c r="C100" i="15"/>
  <c r="C12" i="15"/>
  <c r="C2554" i="13"/>
  <c r="C2548" i="13"/>
  <c r="C2418" i="13"/>
  <c r="C2412" i="13"/>
  <c r="C2282" i="13"/>
  <c r="C2276" i="13"/>
  <c r="C2146" i="13"/>
  <c r="C2140" i="13"/>
  <c r="C2010" i="13"/>
  <c r="C2004" i="13"/>
  <c r="C1874" i="13"/>
  <c r="C1868" i="13"/>
  <c r="C1738" i="13"/>
  <c r="C1732" i="13"/>
  <c r="C1602" i="13"/>
  <c r="C1596" i="13"/>
  <c r="C1466" i="13"/>
  <c r="C1460" i="13"/>
  <c r="C1330" i="13"/>
  <c r="C1324" i="13"/>
  <c r="C1194" i="13"/>
  <c r="C1188" i="13"/>
  <c r="C1058" i="13"/>
  <c r="C1052" i="13"/>
  <c r="C922" i="13"/>
  <c r="C916" i="13"/>
  <c r="C786" i="13"/>
  <c r="C780" i="13"/>
  <c r="C650" i="13"/>
  <c r="C644" i="13"/>
  <c r="C514" i="13"/>
  <c r="C508" i="13"/>
  <c r="C378" i="13"/>
  <c r="C372" i="13"/>
  <c r="C242" i="13"/>
  <c r="C236" i="13"/>
  <c r="C106" i="13"/>
  <c r="C100" i="13"/>
  <c r="C13" i="13"/>
  <c r="C52" i="12"/>
  <c r="C46" i="12"/>
  <c r="C40" i="12"/>
  <c r="C34" i="12"/>
  <c r="C28" i="12"/>
  <c r="C22" i="12"/>
  <c r="C34" i="11"/>
  <c r="C28" i="11"/>
  <c r="C22" i="11"/>
  <c r="C28" i="10"/>
  <c r="C22" i="10"/>
  <c r="C22" i="9"/>
  <c r="C58" i="8"/>
  <c r="C52" i="8"/>
  <c r="C46" i="8"/>
  <c r="C40" i="8"/>
  <c r="C34" i="8"/>
  <c r="C28" i="8"/>
  <c r="C22" i="8"/>
  <c r="C28" i="6"/>
  <c r="C22" i="6"/>
  <c r="C28" i="7"/>
  <c r="C22" i="7"/>
  <c r="C46" i="5"/>
  <c r="C40" i="5"/>
  <c r="C34" i="5"/>
  <c r="C28" i="5"/>
  <c r="C22" i="5"/>
  <c r="C46" i="4"/>
  <c r="C40" i="4"/>
  <c r="C34" i="4"/>
  <c r="C28" i="4"/>
  <c r="C22" i="4"/>
  <c r="C35" i="2"/>
  <c r="C28" i="2"/>
  <c r="C22" i="2"/>
  <c r="C1533" i="15"/>
  <c r="C1527" i="15"/>
  <c r="C1398" i="15"/>
  <c r="C1392" i="15"/>
  <c r="C1263" i="15"/>
  <c r="C1257" i="15"/>
  <c r="C1128" i="15"/>
  <c r="C1122" i="15"/>
  <c r="C993" i="15"/>
  <c r="C987" i="15"/>
  <c r="C888" i="15"/>
  <c r="C800" i="15"/>
  <c r="C712" i="15"/>
  <c r="C624" i="15"/>
  <c r="C536" i="15"/>
  <c r="C448" i="15"/>
  <c r="C360" i="15"/>
  <c r="C272" i="15"/>
  <c r="C184" i="15"/>
  <c r="C96" i="15"/>
  <c r="C8" i="15"/>
  <c r="C2550" i="13"/>
  <c r="C2544" i="13"/>
  <c r="C2414" i="13"/>
  <c r="C2408" i="13"/>
  <c r="C2278" i="13"/>
  <c r="C2272" i="13"/>
  <c r="C2142" i="13"/>
  <c r="C2136" i="13"/>
  <c r="C2006" i="13"/>
  <c r="C2000" i="13"/>
  <c r="C1870" i="13"/>
  <c r="C1864" i="13"/>
  <c r="C1734" i="13"/>
  <c r="C1728" i="13"/>
  <c r="C1598" i="13"/>
  <c r="C1592" i="13"/>
  <c r="C1462" i="13"/>
  <c r="C1456" i="13"/>
  <c r="C1326" i="13"/>
  <c r="C1320" i="13"/>
  <c r="C1190" i="13"/>
  <c r="C1184" i="13"/>
  <c r="C1054" i="13"/>
  <c r="C1048" i="13"/>
  <c r="C918" i="13"/>
  <c r="C912" i="13"/>
  <c r="C782" i="13"/>
  <c r="C776" i="13"/>
  <c r="C646" i="13"/>
  <c r="C640" i="13"/>
  <c r="C510" i="13"/>
  <c r="C504" i="13"/>
  <c r="C374" i="13"/>
  <c r="C368" i="13"/>
  <c r="C238" i="13"/>
  <c r="C232" i="13"/>
  <c r="C102" i="13"/>
  <c r="C96" i="13"/>
  <c r="C9" i="13"/>
  <c r="C48" i="12"/>
  <c r="C42" i="12"/>
  <c r="C36" i="12"/>
  <c r="C30" i="12"/>
  <c r="C24" i="12"/>
  <c r="C18" i="12"/>
  <c r="C30" i="11"/>
  <c r="C24" i="11"/>
  <c r="C18" i="11"/>
  <c r="C24" i="10"/>
  <c r="C18" i="10"/>
  <c r="C18" i="9"/>
  <c r="C54" i="8"/>
  <c r="C48" i="8"/>
  <c r="C42" i="8"/>
  <c r="C36" i="8"/>
  <c r="C30" i="8"/>
  <c r="C24" i="8"/>
  <c r="C18" i="8"/>
  <c r="C24" i="6"/>
  <c r="C18" i="6"/>
  <c r="C24" i="7"/>
  <c r="C18" i="7"/>
  <c r="C42" i="5"/>
  <c r="C36" i="5"/>
  <c r="C30" i="5"/>
  <c r="C24" i="5"/>
  <c r="C18" i="5"/>
  <c r="C42" i="4"/>
  <c r="C36" i="4"/>
  <c r="C30" i="4"/>
  <c r="C24" i="4"/>
  <c r="C18" i="4"/>
  <c r="C31" i="2"/>
  <c r="C24" i="2"/>
  <c r="C18" i="2"/>
  <c r="B199" i="11" l="1"/>
  <c r="B150" i="10"/>
  <c r="B102" i="9"/>
  <c r="B396" i="8"/>
  <c r="B152" i="7"/>
  <c r="B298" i="5"/>
  <c r="B300" i="4"/>
  <c r="C2541" i="13"/>
  <c r="C2405" i="13"/>
  <c r="C2269" i="13"/>
  <c r="C2133" i="13"/>
  <c r="C1997" i="13"/>
  <c r="C1861" i="13"/>
  <c r="C1725" i="13"/>
  <c r="C1589" i="13"/>
  <c r="C1453" i="13"/>
  <c r="C1317" i="13"/>
  <c r="C1181" i="13"/>
  <c r="C1045" i="13"/>
  <c r="C909" i="13"/>
  <c r="C773" i="13"/>
  <c r="C637" i="13"/>
  <c r="C501" i="13"/>
  <c r="C365" i="13"/>
  <c r="C229" i="13"/>
  <c r="C93" i="13"/>
  <c r="C6" i="13"/>
  <c r="C15" i="12"/>
  <c r="C15" i="11"/>
  <c r="C15" i="10"/>
  <c r="C15" i="9"/>
  <c r="C15" i="8"/>
  <c r="C15" i="6"/>
  <c r="C15" i="7"/>
  <c r="C15" i="5"/>
  <c r="C15" i="4"/>
  <c r="C15" i="2"/>
  <c r="C2" i="13" l="1"/>
  <c r="C4" i="13"/>
  <c r="C8" i="13"/>
  <c r="B12" i="13"/>
  <c r="C15" i="13"/>
  <c r="B19" i="13"/>
  <c r="B44" i="13"/>
  <c r="B58" i="13"/>
  <c r="B72" i="13"/>
  <c r="C86" i="13"/>
  <c r="C89" i="13"/>
  <c r="C91" i="13"/>
  <c r="C95" i="13"/>
  <c r="C101" i="13"/>
  <c r="C108" i="13"/>
  <c r="B112" i="13"/>
  <c r="B137" i="13"/>
  <c r="C151" i="13"/>
  <c r="B155" i="13"/>
  <c r="B166" i="13"/>
  <c r="B180" i="13"/>
  <c r="B194" i="13"/>
  <c r="B208" i="13"/>
  <c r="C222" i="13"/>
  <c r="C225" i="13"/>
  <c r="C227" i="13"/>
  <c r="C231" i="13"/>
  <c r="C237" i="13"/>
  <c r="C287" i="13" s="1"/>
  <c r="C244" i="13"/>
  <c r="B248" i="13"/>
  <c r="B273" i="13"/>
  <c r="B291" i="13"/>
  <c r="B302" i="13"/>
  <c r="B316" i="13"/>
  <c r="B330" i="13"/>
  <c r="B344" i="13"/>
  <c r="C358" i="13"/>
  <c r="C361" i="13"/>
  <c r="C363" i="13"/>
  <c r="C367" i="13"/>
  <c r="C380" i="13" s="1"/>
  <c r="C373" i="13"/>
  <c r="C423" i="13" s="1"/>
  <c r="B384" i="13"/>
  <c r="B409" i="13"/>
  <c r="B427" i="13"/>
  <c r="B438" i="13"/>
  <c r="B452" i="13"/>
  <c r="B466" i="13"/>
  <c r="B480" i="13"/>
  <c r="C494" i="13"/>
  <c r="C497" i="13"/>
  <c r="C499" i="13"/>
  <c r="C503" i="13"/>
  <c r="C509" i="13"/>
  <c r="C516" i="13"/>
  <c r="B520" i="13"/>
  <c r="B545" i="13"/>
  <c r="C559" i="13"/>
  <c r="B563" i="13"/>
  <c r="B574" i="13"/>
  <c r="B588" i="13"/>
  <c r="B602" i="13"/>
  <c r="B616" i="13"/>
  <c r="C630" i="13"/>
  <c r="C633" i="13"/>
  <c r="C635" i="13"/>
  <c r="C639" i="13"/>
  <c r="C645" i="13"/>
  <c r="C652" i="13"/>
  <c r="B656" i="13"/>
  <c r="B681" i="13"/>
  <c r="C695" i="13"/>
  <c r="B699" i="13"/>
  <c r="B710" i="13"/>
  <c r="B724" i="13"/>
  <c r="B738" i="13"/>
  <c r="B752" i="13"/>
  <c r="C766" i="13"/>
  <c r="C769" i="13"/>
  <c r="C771" i="13"/>
  <c r="C775" i="13"/>
  <c r="C781" i="13"/>
  <c r="C831" i="13" s="1"/>
  <c r="C788" i="13"/>
  <c r="B792" i="13"/>
  <c r="B817" i="13"/>
  <c r="B835" i="13"/>
  <c r="B846" i="13"/>
  <c r="B860" i="13"/>
  <c r="B874" i="13"/>
  <c r="B888" i="13"/>
  <c r="C902" i="13"/>
  <c r="C905" i="13"/>
  <c r="C907" i="13"/>
  <c r="C911" i="13"/>
  <c r="C924" i="13" s="1"/>
  <c r="C917" i="13"/>
  <c r="C967" i="13" s="1"/>
  <c r="B928" i="13"/>
  <c r="B953" i="13"/>
  <c r="B971" i="13"/>
  <c r="B982" i="13"/>
  <c r="B996" i="13"/>
  <c r="B1010" i="13"/>
  <c r="B1024" i="13"/>
  <c r="C1038" i="13"/>
  <c r="C1041" i="13"/>
  <c r="C1043" i="13"/>
  <c r="C1047" i="13"/>
  <c r="C1053" i="13"/>
  <c r="C1060" i="13"/>
  <c r="B1064" i="13"/>
  <c r="B1089" i="13"/>
  <c r="C1103" i="13"/>
  <c r="B1107" i="13"/>
  <c r="B1118" i="13"/>
  <c r="B1132" i="13"/>
  <c r="B1146" i="13"/>
  <c r="B1160" i="13"/>
  <c r="C1174" i="13"/>
  <c r="C1177" i="13"/>
  <c r="C1179" i="13"/>
  <c r="C1183" i="13"/>
  <c r="C1189" i="13"/>
  <c r="C1196" i="13"/>
  <c r="B1200" i="13"/>
  <c r="B1225" i="13"/>
  <c r="C1239" i="13"/>
  <c r="B1243" i="13"/>
  <c r="B1254" i="13"/>
  <c r="B1268" i="13"/>
  <c r="B1282" i="13"/>
  <c r="B1296" i="13"/>
  <c r="C1310" i="13"/>
  <c r="C1313" i="13"/>
  <c r="C1315" i="13"/>
  <c r="C1319" i="13"/>
  <c r="C1332" i="13" s="1"/>
  <c r="C1325" i="13"/>
  <c r="C1375" i="13" s="1"/>
  <c r="B1336" i="13"/>
  <c r="B1361" i="13"/>
  <c r="B1379" i="13"/>
  <c r="B1390" i="13"/>
  <c r="B1404" i="13"/>
  <c r="B1418" i="13"/>
  <c r="B1432" i="13"/>
  <c r="C1446" i="13"/>
  <c r="C1449" i="13"/>
  <c r="C1451" i="13"/>
  <c r="C1455" i="13"/>
  <c r="C1468" i="13" s="1"/>
  <c r="C1461" i="13"/>
  <c r="C1511" i="13" s="1"/>
  <c r="B1472" i="13"/>
  <c r="B1497" i="13"/>
  <c r="B1515" i="13"/>
  <c r="B1526" i="13"/>
  <c r="B1540" i="13"/>
  <c r="B1554" i="13"/>
  <c r="B1568" i="13"/>
  <c r="C1582" i="13"/>
  <c r="C1585" i="13"/>
  <c r="C1587" i="13"/>
  <c r="C1591" i="13"/>
  <c r="C1597" i="13"/>
  <c r="C1604" i="13"/>
  <c r="B1608" i="13"/>
  <c r="B1633" i="13"/>
  <c r="C1647" i="13"/>
  <c r="B1651" i="13"/>
  <c r="B1662" i="13"/>
  <c r="B1676" i="13"/>
  <c r="B1690" i="13"/>
  <c r="B1704" i="13"/>
  <c r="C1718" i="13"/>
  <c r="C1721" i="13"/>
  <c r="C1723" i="13"/>
  <c r="C1727" i="13"/>
  <c r="C1733" i="13"/>
  <c r="C1740" i="13"/>
  <c r="B1744" i="13"/>
  <c r="B1769" i="13"/>
  <c r="C1783" i="13"/>
  <c r="B1787" i="13"/>
  <c r="B1798" i="13"/>
  <c r="B1812" i="13"/>
  <c r="B1826" i="13"/>
  <c r="B1840" i="13"/>
  <c r="C1854" i="13"/>
  <c r="C1857" i="13"/>
  <c r="C1859" i="13"/>
  <c r="C1863" i="13"/>
  <c r="C1876" i="13" s="1"/>
  <c r="C1869" i="13"/>
  <c r="C1919" i="13" s="1"/>
  <c r="B1880" i="13"/>
  <c r="B1905" i="13"/>
  <c r="B1923" i="13"/>
  <c r="B1934" i="13"/>
  <c r="B1948" i="13"/>
  <c r="B1962" i="13"/>
  <c r="B1976" i="13"/>
  <c r="C1990" i="13"/>
  <c r="C1993" i="13"/>
  <c r="C1995" i="13"/>
  <c r="C1999" i="13"/>
  <c r="C2012" i="13" s="1"/>
  <c r="C2005" i="13"/>
  <c r="C2055" i="13" s="1"/>
  <c r="B2016" i="13"/>
  <c r="B2041" i="13"/>
  <c r="B2059" i="13"/>
  <c r="B2070" i="13"/>
  <c r="B2084" i="13"/>
  <c r="B2098" i="13"/>
  <c r="B2112" i="13"/>
  <c r="C2126" i="13"/>
  <c r="C2129" i="13"/>
  <c r="C2131" i="13"/>
  <c r="C2135" i="13"/>
  <c r="C2141" i="13"/>
  <c r="C2148" i="13"/>
  <c r="B2152" i="13"/>
  <c r="B2177" i="13"/>
  <c r="C2191" i="13"/>
  <c r="B2195" i="13"/>
  <c r="B2206" i="13"/>
  <c r="B2220" i="13"/>
  <c r="B2234" i="13"/>
  <c r="B2248" i="13"/>
  <c r="C2262" i="13"/>
  <c r="C2265" i="13"/>
  <c r="C2267" i="13"/>
  <c r="C2271" i="13"/>
  <c r="C2277" i="13"/>
  <c r="C2284" i="13"/>
  <c r="B2288" i="13"/>
  <c r="B2313" i="13"/>
  <c r="C2327" i="13"/>
  <c r="B2331" i="13"/>
  <c r="B2342" i="13"/>
  <c r="B2356" i="13"/>
  <c r="B2370" i="13"/>
  <c r="B2384" i="13"/>
  <c r="C2398" i="13"/>
  <c r="C2401" i="13"/>
  <c r="C2403" i="13"/>
  <c r="C2407" i="13"/>
  <c r="C2413" i="13"/>
  <c r="C2463" i="13" s="1"/>
  <c r="C2420" i="13"/>
  <c r="B2424" i="13"/>
  <c r="B2449" i="13"/>
  <c r="B2467" i="13"/>
  <c r="B2478" i="13"/>
  <c r="B2492" i="13"/>
  <c r="B2506" i="13"/>
  <c r="B2520" i="13"/>
  <c r="C2534" i="13"/>
  <c r="C2537" i="13"/>
  <c r="C2539" i="13"/>
  <c r="C2543" i="13"/>
  <c r="C2549" i="13"/>
  <c r="C2599" i="13" s="1"/>
  <c r="C2556" i="13"/>
  <c r="B2560" i="13"/>
  <c r="B2585" i="13"/>
  <c r="B2603" i="13"/>
  <c r="B2614" i="13"/>
  <c r="B2628" i="13"/>
  <c r="B2642" i="13"/>
  <c r="B2656" i="13"/>
  <c r="C2670" i="13"/>
  <c r="C340" i="4"/>
  <c r="C330" i="4"/>
  <c r="C326" i="4"/>
  <c r="C336" i="4"/>
  <c r="C1653" i="15"/>
  <c r="B1639" i="15"/>
  <c r="B1625" i="15"/>
  <c r="B1611" i="15"/>
  <c r="B1597" i="15"/>
  <c r="B1586" i="15"/>
  <c r="B1568" i="15"/>
  <c r="B1543" i="15"/>
  <c r="C1532" i="15"/>
  <c r="C1582" i="15" s="1"/>
  <c r="C1526" i="15"/>
  <c r="C1539" i="15" s="1"/>
  <c r="C1524" i="15"/>
  <c r="C1522" i="15"/>
  <c r="C1520" i="15"/>
  <c r="C1518" i="15"/>
  <c r="B1504" i="15"/>
  <c r="B1490" i="15"/>
  <c r="B1476" i="15"/>
  <c r="B1462" i="15"/>
  <c r="B1451" i="15"/>
  <c r="C1447" i="15"/>
  <c r="B1433" i="15"/>
  <c r="B1408" i="15"/>
  <c r="C1397" i="15"/>
  <c r="C1391" i="15"/>
  <c r="C1404" i="15" s="1"/>
  <c r="C1389" i="15"/>
  <c r="C1387" i="15"/>
  <c r="C1385" i="15"/>
  <c r="C1383" i="15"/>
  <c r="B1369" i="15"/>
  <c r="B1355" i="15"/>
  <c r="B1341" i="15"/>
  <c r="B1327" i="15"/>
  <c r="B1316" i="15"/>
  <c r="C1312" i="15"/>
  <c r="B1298" i="15"/>
  <c r="B1273" i="15"/>
  <c r="C1262" i="15"/>
  <c r="C1256" i="15"/>
  <c r="C1269" i="15" s="1"/>
  <c r="C1254" i="15"/>
  <c r="C1252" i="15"/>
  <c r="C1250" i="15"/>
  <c r="C1248" i="15"/>
  <c r="B1234" i="15"/>
  <c r="B1220" i="15"/>
  <c r="B1206" i="15"/>
  <c r="B1192" i="15"/>
  <c r="B1181" i="15"/>
  <c r="B1163" i="15"/>
  <c r="B1138" i="15"/>
  <c r="B1131" i="15"/>
  <c r="C1127" i="15"/>
  <c r="C1177" i="15" s="1"/>
  <c r="C1121" i="15"/>
  <c r="C1134" i="15" s="1"/>
  <c r="C1119" i="15"/>
  <c r="C1117" i="15"/>
  <c r="C1115" i="15"/>
  <c r="C1113" i="15"/>
  <c r="B1099" i="15"/>
  <c r="B1085" i="15"/>
  <c r="B1071" i="15"/>
  <c r="B1057" i="15"/>
  <c r="B1046" i="15"/>
  <c r="B1028" i="15"/>
  <c r="B1003" i="15"/>
  <c r="B995" i="15"/>
  <c r="C992" i="15"/>
  <c r="C1042" i="15" s="1"/>
  <c r="C986" i="15"/>
  <c r="C999" i="15" s="1"/>
  <c r="C984" i="15"/>
  <c r="C982" i="15"/>
  <c r="C980" i="15"/>
  <c r="C965" i="15"/>
  <c r="B951" i="15"/>
  <c r="B937" i="15"/>
  <c r="B923" i="15"/>
  <c r="B909" i="15"/>
  <c r="B898" i="15"/>
  <c r="C887" i="15"/>
  <c r="C894" i="15" s="1"/>
  <c r="C885" i="15"/>
  <c r="C883" i="15"/>
  <c r="C881" i="15"/>
  <c r="C877" i="15"/>
  <c r="B863" i="15"/>
  <c r="B849" i="15"/>
  <c r="B835" i="15"/>
  <c r="B821" i="15"/>
  <c r="B810" i="15"/>
  <c r="C799" i="15"/>
  <c r="C806" i="15" s="1"/>
  <c r="C797" i="15"/>
  <c r="C795" i="15"/>
  <c r="C793" i="15"/>
  <c r="C789" i="15"/>
  <c r="B775" i="15"/>
  <c r="B761" i="15"/>
  <c r="B747" i="15"/>
  <c r="B733" i="15"/>
  <c r="B722" i="15"/>
  <c r="C711" i="15"/>
  <c r="C718" i="15" s="1"/>
  <c r="C709" i="15"/>
  <c r="C707" i="15"/>
  <c r="C705" i="15"/>
  <c r="C701" i="15"/>
  <c r="B687" i="15"/>
  <c r="B673" i="15"/>
  <c r="B659" i="15"/>
  <c r="B645" i="15"/>
  <c r="B634" i="15"/>
  <c r="C623" i="15"/>
  <c r="C630" i="15" s="1"/>
  <c r="C621" i="15"/>
  <c r="C619" i="15"/>
  <c r="C617" i="15"/>
  <c r="C613" i="15"/>
  <c r="B599" i="15"/>
  <c r="B585" i="15"/>
  <c r="B571" i="15"/>
  <c r="B557" i="15"/>
  <c r="B546" i="15"/>
  <c r="C535" i="15"/>
  <c r="C542" i="15" s="1"/>
  <c r="C533" i="15"/>
  <c r="C531" i="15"/>
  <c r="C529" i="15"/>
  <c r="C525" i="15"/>
  <c r="B511" i="15"/>
  <c r="B497" i="15"/>
  <c r="B483" i="15"/>
  <c r="B469" i="15"/>
  <c r="B458" i="15"/>
  <c r="C447" i="15"/>
  <c r="C454" i="15" s="1"/>
  <c r="C445" i="15"/>
  <c r="C443" i="15"/>
  <c r="C441" i="15"/>
  <c r="C437" i="15"/>
  <c r="B423" i="15"/>
  <c r="B409" i="15"/>
  <c r="B395" i="15"/>
  <c r="B381" i="15"/>
  <c r="B370" i="15"/>
  <c r="B362" i="15"/>
  <c r="C359" i="15"/>
  <c r="C366" i="15" s="1"/>
  <c r="C357" i="15"/>
  <c r="C355" i="15"/>
  <c r="C353" i="15"/>
  <c r="C349" i="15"/>
  <c r="B335" i="15"/>
  <c r="B321" i="15"/>
  <c r="B307" i="15"/>
  <c r="B293" i="15"/>
  <c r="B282" i="15"/>
  <c r="C271" i="15"/>
  <c r="C278" i="15" s="1"/>
  <c r="C269" i="15"/>
  <c r="C267" i="15"/>
  <c r="C265" i="15"/>
  <c r="C261" i="15"/>
  <c r="B247" i="15"/>
  <c r="B233" i="15"/>
  <c r="B219" i="15"/>
  <c r="B205" i="15"/>
  <c r="B194" i="15"/>
  <c r="C183" i="15"/>
  <c r="C190" i="15" s="1"/>
  <c r="C181" i="15"/>
  <c r="C179" i="15"/>
  <c r="C177" i="15"/>
  <c r="C173" i="15"/>
  <c r="B159" i="15"/>
  <c r="B145" i="15"/>
  <c r="B131" i="15"/>
  <c r="B117" i="15"/>
  <c r="B106" i="15"/>
  <c r="C95" i="15"/>
  <c r="C102" i="15" s="1"/>
  <c r="C93" i="15"/>
  <c r="C91" i="15"/>
  <c r="C89" i="15"/>
  <c r="C85" i="15"/>
  <c r="B71" i="15"/>
  <c r="B57" i="15"/>
  <c r="B43" i="15"/>
  <c r="B29" i="15"/>
  <c r="B18" i="15"/>
  <c r="C14" i="15"/>
  <c r="B11" i="15"/>
  <c r="C7" i="15"/>
  <c r="C5" i="15"/>
  <c r="C3" i="15"/>
  <c r="C1" i="15"/>
  <c r="C13" i="12"/>
  <c r="B83" i="12" l="1"/>
  <c r="B347" i="12"/>
  <c r="C6" i="12"/>
  <c r="C6" i="11"/>
  <c r="C6" i="10"/>
  <c r="C6" i="9"/>
  <c r="C6" i="8"/>
  <c r="B147" i="6"/>
  <c r="B123" i="6"/>
  <c r="B102" i="6"/>
  <c r="B88" i="6"/>
  <c r="B77" i="6"/>
  <c r="B59" i="6"/>
  <c r="B45" i="6"/>
  <c r="B34" i="6"/>
  <c r="C6" i="7"/>
  <c r="C6" i="5"/>
  <c r="C6" i="4"/>
  <c r="C6" i="2"/>
  <c r="C6" i="6"/>
  <c r="B167" i="6"/>
  <c r="C13" i="2"/>
  <c r="C13" i="4"/>
  <c r="C13" i="5"/>
  <c r="C13" i="7"/>
  <c r="C13" i="6"/>
  <c r="C13" i="8"/>
  <c r="C13" i="9"/>
  <c r="C13" i="10"/>
  <c r="C13" i="11"/>
  <c r="B137" i="11"/>
  <c r="B126" i="11"/>
  <c r="B151" i="11"/>
  <c r="C29" i="11"/>
  <c r="C122" i="11" s="1"/>
  <c r="C347" i="12"/>
  <c r="B69" i="12"/>
  <c r="B58" i="12"/>
  <c r="B65" i="11"/>
  <c r="B40" i="11"/>
  <c r="B155" i="12"/>
  <c r="C244" i="11"/>
  <c r="C240" i="11"/>
  <c r="C236" i="11"/>
  <c r="C230" i="11"/>
  <c r="C226" i="11"/>
  <c r="C219" i="11"/>
  <c r="C215" i="11"/>
  <c r="C209" i="11"/>
  <c r="C205" i="11"/>
  <c r="C199" i="11"/>
  <c r="C197" i="11"/>
  <c r="B181" i="11"/>
  <c r="B166" i="11"/>
  <c r="B108" i="11"/>
  <c r="B94" i="11"/>
  <c r="B83" i="11"/>
  <c r="C23" i="11"/>
  <c r="C79" i="11" s="1"/>
  <c r="C17" i="11"/>
  <c r="C36" i="11" s="1"/>
  <c r="C11" i="11"/>
  <c r="C9" i="11"/>
  <c r="C4" i="11"/>
  <c r="C2" i="11"/>
  <c r="B38" i="12"/>
  <c r="B32" i="12"/>
  <c r="B101" i="12"/>
  <c r="B26" i="12"/>
  <c r="C381" i="12"/>
  <c r="C378" i="12"/>
  <c r="C374" i="12"/>
  <c r="C367" i="12"/>
  <c r="C363" i="12"/>
  <c r="C357" i="12"/>
  <c r="C353" i="12"/>
  <c r="C345" i="12"/>
  <c r="B329" i="12"/>
  <c r="B314" i="12"/>
  <c r="B299" i="12"/>
  <c r="B285" i="12"/>
  <c r="B274" i="12"/>
  <c r="B256" i="12"/>
  <c r="B242" i="12"/>
  <c r="B231" i="12"/>
  <c r="B212" i="12"/>
  <c r="B198" i="12"/>
  <c r="B187" i="12"/>
  <c r="B169" i="12"/>
  <c r="B144" i="12"/>
  <c r="B126" i="12"/>
  <c r="B112" i="12"/>
  <c r="B50" i="12"/>
  <c r="C47" i="12"/>
  <c r="C270" i="12" s="1"/>
  <c r="C41" i="12"/>
  <c r="C227" i="12" s="1"/>
  <c r="C35" i="12"/>
  <c r="C183" i="12" s="1"/>
  <c r="C29" i="12"/>
  <c r="C140" i="12" s="1"/>
  <c r="C23" i="12"/>
  <c r="C97" i="12" s="1"/>
  <c r="C17" i="12"/>
  <c r="C54" i="12" s="1"/>
  <c r="C9" i="12"/>
  <c r="C4" i="12"/>
  <c r="C2" i="12"/>
  <c r="C150" i="10"/>
  <c r="C191" i="10"/>
  <c r="C187" i="10"/>
  <c r="C181" i="10"/>
  <c r="C177" i="10"/>
  <c r="B59" i="10"/>
  <c r="B34" i="10"/>
  <c r="B77" i="10"/>
  <c r="C195" i="10"/>
  <c r="C170" i="10"/>
  <c r="C166" i="10"/>
  <c r="C160" i="10"/>
  <c r="C156" i="10"/>
  <c r="C148" i="10"/>
  <c r="B132" i="10"/>
  <c r="B117" i="10"/>
  <c r="B102" i="10"/>
  <c r="B88" i="10"/>
  <c r="C23" i="10"/>
  <c r="C73" i="10" s="1"/>
  <c r="C17" i="10"/>
  <c r="C30" i="10" s="1"/>
  <c r="C11" i="10"/>
  <c r="C9" i="10"/>
  <c r="C4" i="10"/>
  <c r="C2" i="10"/>
  <c r="B378" i="8"/>
  <c r="B348" i="8"/>
  <c r="B305" i="8"/>
  <c r="B262" i="8"/>
  <c r="B218" i="8"/>
  <c r="B175" i="8"/>
  <c r="B132" i="8"/>
  <c r="B102" i="7"/>
  <c r="B59" i="7"/>
  <c r="B250" i="5"/>
  <c r="B206" i="5"/>
  <c r="B163" i="5"/>
  <c r="B120" i="5"/>
  <c r="B77" i="5"/>
  <c r="B280" i="4"/>
  <c r="B250" i="4"/>
  <c r="B206" i="4"/>
  <c r="B163" i="4"/>
  <c r="B120" i="4"/>
  <c r="B77" i="4"/>
  <c r="B181" i="2"/>
  <c r="B151" i="2"/>
  <c r="B108" i="2"/>
  <c r="B65" i="2"/>
  <c r="B54" i="9"/>
  <c r="C58" i="9" s="1"/>
  <c r="X14" i="9" l="1"/>
  <c r="W14" i="9"/>
  <c r="S14" i="9"/>
  <c r="V15" i="9" s="1"/>
  <c r="R14" i="9"/>
  <c r="U15" i="9" s="1"/>
  <c r="C126" i="9"/>
  <c r="C122" i="9"/>
  <c r="C118" i="9"/>
  <c r="C112" i="9"/>
  <c r="C108" i="9"/>
  <c r="C102" i="9"/>
  <c r="C100" i="9"/>
  <c r="B39" i="9"/>
  <c r="C43" i="9" s="1"/>
  <c r="B28" i="9"/>
  <c r="C29" i="9" s="1"/>
  <c r="C17" i="9"/>
  <c r="C24" i="9" s="1"/>
  <c r="C11" i="9"/>
  <c r="C9" i="9"/>
  <c r="C4" i="9"/>
  <c r="C2" i="9"/>
  <c r="B323" i="8"/>
  <c r="B334" i="8"/>
  <c r="B291" i="8"/>
  <c r="B280" i="8"/>
  <c r="B50" i="8"/>
  <c r="B44" i="8"/>
  <c r="B56" i="8"/>
  <c r="C53" i="8"/>
  <c r="C319" i="8" s="1"/>
  <c r="C47" i="8"/>
  <c r="C276" i="8" s="1"/>
  <c r="C41" i="8"/>
  <c r="C233" i="8" s="1"/>
  <c r="C35" i="8"/>
  <c r="C189" i="8" s="1"/>
  <c r="C29" i="8"/>
  <c r="C146" i="8" s="1"/>
  <c r="C23" i="8"/>
  <c r="C103" i="8" s="1"/>
  <c r="C17" i="8"/>
  <c r="C60" i="8" s="1"/>
  <c r="C470" i="8"/>
  <c r="C467" i="8"/>
  <c r="C463" i="8"/>
  <c r="C457" i="8"/>
  <c r="C453" i="8"/>
  <c r="C447" i="8"/>
  <c r="C443" i="8"/>
  <c r="C437" i="8"/>
  <c r="C433" i="8"/>
  <c r="C427" i="8"/>
  <c r="C423" i="8"/>
  <c r="C416" i="8"/>
  <c r="C412" i="8"/>
  <c r="C406" i="8"/>
  <c r="C402" i="8"/>
  <c r="C396" i="8"/>
  <c r="C394" i="8"/>
  <c r="B363" i="8"/>
  <c r="B248" i="8"/>
  <c r="B237" i="8"/>
  <c r="B204" i="8"/>
  <c r="B193" i="8"/>
  <c r="B161" i="8"/>
  <c r="B150" i="8"/>
  <c r="B118" i="8"/>
  <c r="B107" i="8"/>
  <c r="B39" i="8"/>
  <c r="C11" i="8"/>
  <c r="C9" i="8"/>
  <c r="C4" i="8"/>
  <c r="C2" i="8"/>
  <c r="C174" i="7"/>
  <c r="C170" i="7"/>
  <c r="C166" i="7"/>
  <c r="C160" i="7"/>
  <c r="C156" i="7"/>
  <c r="C152" i="7"/>
  <c r="C150" i="7"/>
  <c r="B88" i="7"/>
  <c r="B77" i="7"/>
  <c r="B45" i="7"/>
  <c r="B34" i="7"/>
  <c r="B26" i="7"/>
  <c r="C23" i="7"/>
  <c r="C73" i="7" s="1"/>
  <c r="C17" i="7"/>
  <c r="C30" i="7" s="1"/>
  <c r="C11" i="7"/>
  <c r="C9" i="7"/>
  <c r="C4" i="7"/>
  <c r="C2" i="7"/>
  <c r="B265" i="4"/>
  <c r="B132" i="6"/>
  <c r="B121" i="6"/>
  <c r="B122" i="6"/>
  <c r="B118" i="6"/>
  <c r="B119" i="6"/>
  <c r="B120" i="6"/>
  <c r="B117" i="6"/>
  <c r="B27" i="6" l="1"/>
  <c r="C401" i="5"/>
  <c r="C397" i="5"/>
  <c r="C199" i="6" l="1"/>
  <c r="C196" i="6"/>
  <c r="C192" i="6"/>
  <c r="C185" i="6"/>
  <c r="C181" i="6"/>
  <c r="C175" i="6"/>
  <c r="C171" i="6"/>
  <c r="C167" i="6"/>
  <c r="C165" i="6"/>
  <c r="C23" i="6"/>
  <c r="C73" i="6" s="1"/>
  <c r="C17" i="6"/>
  <c r="C30" i="6" s="1"/>
  <c r="C11" i="6"/>
  <c r="C9" i="6"/>
  <c r="C4" i="6"/>
  <c r="C2" i="6"/>
  <c r="B166" i="2"/>
  <c r="C41" i="5"/>
  <c r="C221" i="5" s="1"/>
  <c r="C35" i="5"/>
  <c r="C177" i="5" s="1"/>
  <c r="C29" i="5"/>
  <c r="C134" i="5" s="1"/>
  <c r="C23" i="5"/>
  <c r="C91" i="5" s="1"/>
  <c r="C17" i="5"/>
  <c r="C48" i="5" s="1"/>
  <c r="B26" i="5"/>
  <c r="C405" i="5"/>
  <c r="C370" i="5"/>
  <c r="C366" i="5"/>
  <c r="C390" i="5"/>
  <c r="C386" i="5"/>
  <c r="C308" i="5"/>
  <c r="C304" i="5"/>
  <c r="C380" i="5"/>
  <c r="C376" i="5"/>
  <c r="C360" i="5"/>
  <c r="C356" i="5"/>
  <c r="C350" i="5"/>
  <c r="C346" i="5"/>
  <c r="C340" i="5"/>
  <c r="C336" i="5"/>
  <c r="C329" i="5"/>
  <c r="C325" i="5"/>
  <c r="C319" i="5"/>
  <c r="C315" i="5"/>
  <c r="C298" i="5"/>
  <c r="C296" i="5"/>
  <c r="B236" i="5"/>
  <c r="B225" i="5"/>
  <c r="B192" i="5"/>
  <c r="B181" i="5"/>
  <c r="B149" i="5"/>
  <c r="B138" i="5"/>
  <c r="B106" i="5"/>
  <c r="B95" i="5"/>
  <c r="B63" i="5"/>
  <c r="B52" i="5"/>
  <c r="B39" i="5"/>
  <c r="B33" i="5"/>
  <c r="C11" i="5"/>
  <c r="C9" i="5"/>
  <c r="C4" i="5"/>
  <c r="C2" i="5"/>
  <c r="C361" i="4"/>
  <c r="C357" i="4"/>
  <c r="C213" i="2"/>
  <c r="C364" i="4"/>
  <c r="C310" i="4"/>
  <c r="C306" i="4"/>
  <c r="C320" i="4"/>
  <c r="C316" i="4"/>
  <c r="C351" i="4"/>
  <c r="C347" i="4"/>
  <c r="C300" i="4"/>
  <c r="B236" i="4"/>
  <c r="B225" i="4"/>
  <c r="B192" i="4"/>
  <c r="B181" i="4"/>
  <c r="B106" i="4"/>
  <c r="B95" i="4"/>
  <c r="B63" i="4"/>
  <c r="B52" i="4"/>
  <c r="B149" i="4"/>
  <c r="B138" i="4"/>
  <c r="B39" i="4"/>
  <c r="B33" i="4"/>
  <c r="C298" i="4"/>
  <c r="C11" i="4"/>
  <c r="C9" i="4"/>
  <c r="C4" i="4"/>
  <c r="C2" i="4"/>
  <c r="C205" i="2"/>
  <c r="I11" i="1"/>
  <c r="J10" i="1" s="1"/>
  <c r="G11" i="1"/>
  <c r="H9" i="1" s="1"/>
  <c r="B137" i="2"/>
  <c r="B126" i="2"/>
  <c r="B94" i="2"/>
  <c r="B83" i="2"/>
  <c r="B34" i="2"/>
  <c r="B26" i="2"/>
  <c r="C2" i="2"/>
  <c r="C199" i="2"/>
  <c r="C211" i="2"/>
  <c r="C209" i="2"/>
  <c r="C203" i="2"/>
  <c r="C201" i="2"/>
  <c r="C197" i="2"/>
  <c r="C195" i="2"/>
  <c r="B167" i="2"/>
  <c r="B51" i="2"/>
  <c r="B40" i="2"/>
  <c r="C11" i="2"/>
  <c r="C9" i="2"/>
  <c r="C4" i="2"/>
  <c r="D2" i="1"/>
  <c r="J8" i="1" l="1"/>
  <c r="J9" i="1"/>
  <c r="H10" i="1"/>
  <c r="H8" i="1"/>
  <c r="D15" i="1"/>
  <c r="E15" i="1"/>
  <c r="D16" i="1"/>
  <c r="E16" i="1"/>
  <c r="D17" i="1"/>
  <c r="E17" i="1"/>
  <c r="D18" i="1"/>
  <c r="E18" i="1"/>
  <c r="D19" i="1"/>
  <c r="E19" i="1"/>
  <c r="D20" i="1"/>
  <c r="E20" i="1"/>
  <c r="D21" i="1"/>
  <c r="E21" i="1"/>
  <c r="D22" i="1"/>
  <c r="E22" i="1"/>
  <c r="D23" i="1"/>
  <c r="E23" i="1"/>
  <c r="D24" i="1"/>
  <c r="E24" i="1"/>
  <c r="D25" i="1"/>
  <c r="E25" i="1"/>
  <c r="C12" i="1"/>
  <c r="D4" i="1" l="1"/>
  <c r="E4" i="1"/>
  <c r="D5" i="1"/>
  <c r="E5" i="1"/>
  <c r="D6" i="1"/>
  <c r="E6" i="1" s="1"/>
  <c r="D7" i="1"/>
  <c r="E7" i="1" s="1"/>
  <c r="D8" i="1"/>
  <c r="E8" i="1" s="1"/>
  <c r="D9" i="1"/>
  <c r="E9" i="1"/>
  <c r="D10" i="1"/>
  <c r="E10" i="1"/>
  <c r="D11" i="1"/>
  <c r="E11" i="1" s="1"/>
  <c r="D12" i="1"/>
  <c r="E12" i="1" s="1"/>
  <c r="D13" i="1"/>
  <c r="E13" i="1" s="1"/>
  <c r="D14" i="1"/>
  <c r="E14" i="1" s="1"/>
  <c r="D3" i="1"/>
  <c r="E3" i="1" s="1"/>
  <c r="E2" i="1"/>
</calcChain>
</file>

<file path=xl/sharedStrings.xml><?xml version="1.0" encoding="utf-8"?>
<sst xmlns="http://schemas.openxmlformats.org/spreadsheetml/2006/main" count="5736" uniqueCount="737">
  <si>
    <t>Minor</t>
  </si>
  <si>
    <t>Het</t>
  </si>
  <si>
    <t>MM</t>
  </si>
  <si>
    <t>mm</t>
  </si>
  <si>
    <t>Gene</t>
  </si>
  <si>
    <t>Grik3 Ser310Ala</t>
  </si>
  <si>
    <t>COMT_G158A</t>
  </si>
  <si>
    <t>COMT_C62T</t>
  </si>
  <si>
    <t>SLC6A4_C463T</t>
  </si>
  <si>
    <t>SLC6A4_5-HTTLPR</t>
  </si>
  <si>
    <t>chrne_G1074A</t>
  </si>
  <si>
    <t>chrne_t10927c</t>
  </si>
  <si>
    <t>trpm8_G3264+630A</t>
  </si>
  <si>
    <t>trpm8_G3264+2567A</t>
  </si>
  <si>
    <t>trpm8_G750C</t>
  </si>
  <si>
    <t>trpm8_C-990T</t>
  </si>
  <si>
    <t>brain and nervous system.</t>
  </si>
  <si>
    <t xml:space="preserve"> </t>
  </si>
  <si>
    <t>Type</t>
  </si>
  <si>
    <t>Value</t>
  </si>
  <si>
    <t>Paragraph</t>
  </si>
  <si>
    <t>Area</t>
  </si>
  <si>
    <t>Intro</t>
  </si>
  <si>
    <t>Chromosome</t>
  </si>
  <si>
    <t>Item</t>
  </si>
  <si>
    <t>protein</t>
  </si>
  <si>
    <t>Tissue</t>
  </si>
  <si>
    <t>Interval</t>
  </si>
  <si>
    <t>Variant Number</t>
  </si>
  <si>
    <t>Gene Location</t>
  </si>
  <si>
    <t>Name</t>
  </si>
  <si>
    <t>Original</t>
  </si>
  <si>
    <t>Change</t>
  </si>
  <si>
    <t>GRIK3</t>
  </si>
  <si>
    <t>NC000001_1.11:g.1111_9999</t>
  </si>
  <si>
    <t>NC000001_1.11:g.2222T&gt;G</t>
  </si>
  <si>
    <t>T928G</t>
  </si>
  <si>
    <t>thymine (T)</t>
  </si>
  <si>
    <t>guanine (G)</t>
  </si>
  <si>
    <t>HGVS</t>
  </si>
  <si>
    <t>Variant</t>
  </si>
  <si>
    <t>NC000001_1.11:g.</t>
  </si>
  <si>
    <t>[2222T&gt;G]</t>
  </si>
  <si>
    <t>[2222=]</t>
  </si>
  <si>
    <t>[T928G](https://www.ncbi.nlm.nih.gov/gene?Db=gene&amp;Cmd=ShowDetailView&amp;TermToSearch=2899) [(Ser310Ala)](https://www.ncbi.nlm.nih.gov/pubmed/11986986) [polymorphism](https://www.ncbi.nlm.nih.gov/pubmed/25054019?dopt=Abstract)</t>
  </si>
  <si>
    <t>het meaning</t>
  </si>
  <si>
    <t>het effect</t>
  </si>
  <si>
    <t>percentage</t>
  </si>
  <si>
    <t>hom meaning</t>
  </si>
  <si>
    <t>hom effect</t>
  </si>
  <si>
    <t>wild meaning</t>
  </si>
  <si>
    <t>wild effect</t>
  </si>
  <si>
    <t>unknown</t>
  </si>
  <si>
    <t>unknwon</t>
  </si>
  <si>
    <t>Effect</t>
  </si>
  <si>
    <t># What should I do about this?</t>
  </si>
  <si>
    <t>Symptoms</t>
  </si>
  <si>
    <t>depression, stress, problems with thinking or memory, brain fog, pain</t>
  </si>
  <si>
    <t>NC_000002.11:g</t>
  </si>
  <si>
    <t>[7783504A&gt;C]</t>
  </si>
  <si>
    <t>[7783504=]</t>
  </si>
  <si>
    <t>NC_000001.11:g.</t>
  </si>
  <si>
    <t>[36983994C&gt;T]</t>
  </si>
  <si>
    <t>[36983994=]</t>
  </si>
  <si>
    <t>C36983994T</t>
  </si>
  <si>
    <t>A7783504C</t>
  </si>
  <si>
    <t>adenine (A)</t>
  </si>
  <si>
    <t>NC_000001.11:g.36983994C&gt;T</t>
  </si>
  <si>
    <t>NC_000002.11:g.7783504A&gt;C</t>
  </si>
  <si>
    <t>CT</t>
  </si>
  <si>
    <t>rs3913434</t>
  </si>
  <si>
    <t>rs270838</t>
  </si>
  <si>
    <t>LOC101929510</t>
  </si>
  <si>
    <t>AA</t>
  </si>
  <si>
    <t>AC</t>
  </si>
  <si>
    <t>rs6757577</t>
  </si>
  <si>
    <t>AG</t>
  </si>
  <si>
    <t>rs16827966</t>
  </si>
  <si>
    <t>ARMC9</t>
  </si>
  <si>
    <t>rs6445832</t>
  </si>
  <si>
    <t>ARHGEF3</t>
  </si>
  <si>
    <t>rs1523773</t>
  </si>
  <si>
    <t>EPHA6</t>
  </si>
  <si>
    <t>AT</t>
  </si>
  <si>
    <t>rs254577</t>
  </si>
  <si>
    <t>C5orf66</t>
  </si>
  <si>
    <t>rs41378447</t>
  </si>
  <si>
    <t>CASC14</t>
  </si>
  <si>
    <t>rs7010471</t>
  </si>
  <si>
    <t>PTDSS1</t>
  </si>
  <si>
    <t>rs12235235</t>
  </si>
  <si>
    <t>RECK</t>
  </si>
  <si>
    <t>rs7849492</t>
  </si>
  <si>
    <t>—</t>
  </si>
  <si>
    <t>rs12312259</t>
  </si>
  <si>
    <t>rs9585049</t>
  </si>
  <si>
    <t>UBAC2</t>
  </si>
  <si>
    <t>rs17255510</t>
  </si>
  <si>
    <t>TRA</t>
  </si>
  <si>
    <t>rs11157573</t>
  </si>
  <si>
    <t>rs10144138</t>
  </si>
  <si>
    <t>TRA/TRD</t>
  </si>
  <si>
    <t>rs17120254</t>
  </si>
  <si>
    <t>rs2249954</t>
  </si>
  <si>
    <t>FBLN5</t>
  </si>
  <si>
    <t>rs8029503</t>
  </si>
  <si>
    <t>SLCO3A1</t>
  </si>
  <si>
    <t>rs3095598</t>
  </si>
  <si>
    <t>TOX3</t>
  </si>
  <si>
    <t>rs948440</t>
  </si>
  <si>
    <t>CELF4</t>
  </si>
  <si>
    <t>rs41493945</t>
  </si>
  <si>
    <t>rs3788079</t>
  </si>
  <si>
    <t>AGPAT3</t>
  </si>
  <si>
    <t>AA, AG</t>
  </si>
  <si>
    <t>CC, CT</t>
  </si>
  <si>
    <t>CT, TT</t>
  </si>
  <si>
    <t>AT, TT</t>
  </si>
  <si>
    <t>CT, CC</t>
  </si>
  <si>
    <t>AG, GG</t>
  </si>
  <si>
    <t>https://www.ncbi.nlm.nih.gov/projects/SNP/snp_ref.cgi?rs=6757577</t>
  </si>
  <si>
    <t>LOC105369166</t>
  </si>
  <si>
    <t>https://www.ncbi.nlm.nih.gov/pmc/articles/PMC4872418/</t>
  </si>
  <si>
    <t>TPRM8</t>
  </si>
  <si>
    <t>cation channel</t>
  </si>
  <si>
    <t>nervous, immune, and sensory systems</t>
  </si>
  <si>
    <t>G3264+630A</t>
  </si>
  <si>
    <t>NC_000002.12:g.234008733G&gt;A</t>
  </si>
  <si>
    <t>NC_000002.12:g.</t>
  </si>
  <si>
    <t>[234008733G&gt;A]</t>
  </si>
  <si>
    <t>[234008733=]</t>
  </si>
  <si>
    <t>brain, bone marrow and immune system, circulatory and cardiovascular system, respiratory system and lung</t>
  </si>
  <si>
    <t>G3264+2567A</t>
  </si>
  <si>
    <t>NC_000002.12:g.234010670G&gt;A</t>
  </si>
  <si>
    <t>G750C</t>
  </si>
  <si>
    <t>T-990C</t>
  </si>
  <si>
    <t>NC_000002.12:g.233945906G&gt;C</t>
  </si>
  <si>
    <t>NC_000002.12:g.233916448T&gt;C</t>
  </si>
  <si>
    <t>NC_000002.12:g.233974736A&gt;G</t>
  </si>
  <si>
    <t>[234010670G&gt;A]</t>
  </si>
  <si>
    <t>[234010670=]</t>
  </si>
  <si>
    <t>[233945906G&gt;C]</t>
  </si>
  <si>
    <t>[233945906=]</t>
  </si>
  <si>
    <t>[233916448T&gt;C]</t>
  </si>
  <si>
    <t>[233916448=]</t>
  </si>
  <si>
    <t>[233974736A&gt;G]</t>
  </si>
  <si>
    <t>[233974736=]</t>
  </si>
  <si>
    <t>[G3264+630A](https://www.ncbi.nlm.nih.gov/pubmed/27099524)</t>
  </si>
  <si>
    <t>[G3264+2567A](https://www.ncbi.nlm.nih.gov/pubmed/27099524)</t>
  </si>
  <si>
    <t>[G750C](https://www.ncbi.nlm.nih.gov/pubmed/22072275?dopt=Abstract)</t>
  </si>
  <si>
    <t>[T-990C](https://www.ncbi.nlm.nih.gov/pubmed/27099524)</t>
  </si>
  <si>
    <t>[A7783504C](https://www.ncbi.nlm.nih.gov/pubmed/27835969)</t>
  </si>
  <si>
    <t>This variant is not associated with increased risk.</t>
  </si>
  <si>
    <t>This variant is not associated with Moderate Loss of Function.</t>
  </si>
  <si>
    <t>The effect is unknown.</t>
  </si>
  <si>
    <t>&lt;# G3264+630A (G;G), G3264+630A (A;A) #&gt;</t>
  </si>
  <si>
    <t># Normal Function</t>
  </si>
  <si>
    <t>No therapies are medically indicated at the moment.</t>
  </si>
  <si>
    <t># Severe Risk</t>
  </si>
  <si>
    <t># Moderate Risk</t>
  </si>
  <si>
    <t>&lt;# G750C (G;C) #&gt;</t>
  </si>
  <si>
    <t>&lt;# G750C (C;C) #&gt;</t>
  </si>
  <si>
    <t>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t>
  </si>
  <si>
    <t>&lt;# G750C (C;C) C-990T (C;T) #&gt;</t>
  </si>
  <si>
    <t>&lt;# C-990T (T;T) #&gt;</t>
  </si>
  <si>
    <t>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t>
  </si>
  <si>
    <t>pain, muscle pain, headache, inflammation</t>
  </si>
  <si>
    <t>&lt;# A233974736G (G;A) #&gt;</t>
  </si>
  <si>
    <t>The A233974736G A:G heterozygous variant has an increased risk of CFS, with an [odds ratio of 0.37](https://www.ncbi.nlm.nih.gov/pubmed/27835969).</t>
  </si>
  <si>
    <t>&lt;# G3264+630A #&gt;</t>
  </si>
  <si>
    <t>&lt;# G3264+2567A #&gt;</t>
  </si>
  <si>
    <t>&lt;# G750C #&gt;</t>
  </si>
  <si>
    <t>&lt;# T-990C #&gt;</t>
  </si>
  <si>
    <t xml:space="preserve"> &lt;# A7783504C #&gt;</t>
  </si>
  <si>
    <t>&lt;# T928G #&gt;</t>
  </si>
  <si>
    <t>&lt;# C36983994T #&gt;</t>
  </si>
  <si>
    <t>&lt;# A7783504C #&gt;</t>
  </si>
  <si>
    <t>COMT</t>
  </si>
  <si>
    <t>enzyme</t>
  </si>
  <si>
    <t>C62T</t>
  </si>
  <si>
    <t>NC_000022.11:g.19950010T&gt;G</t>
  </si>
  <si>
    <t>NC_000022.11:g.19960814T&gt;C</t>
  </si>
  <si>
    <t>NC_000022.11:g.19943884T&gt;C</t>
  </si>
  <si>
    <t>NC_000022.11:g.19962712C&gt;T</t>
  </si>
  <si>
    <t>NC_000022.11:g.19963748G&gt;A</t>
  </si>
  <si>
    <t>[C62T](https://www.ncbi.nlm.nih.gov/pubmed/26891941)</t>
  </si>
  <si>
    <t>NC_000022.11:g.</t>
  </si>
  <si>
    <t>[19963748G&gt;A]</t>
  </si>
  <si>
    <t>[19963748=]</t>
  </si>
  <si>
    <t>[19962712C&gt;T]</t>
  </si>
  <si>
    <t>[19962712=]</t>
  </si>
  <si>
    <t>T19960814C</t>
  </si>
  <si>
    <t>[T19960814C](https://www.ncbi.nlm.nih.gov/pubmed/19772600)</t>
  </si>
  <si>
    <t>T19950010G</t>
  </si>
  <si>
    <t>T19943884C</t>
  </si>
  <si>
    <t>[T19943884C](https://www.ncbi.nlm.nih.gov/pubmed/19540336)</t>
  </si>
  <si>
    <t>[T19950010G](https://www.ncbi.nlm.nih.gov/pubmed/19540336)</t>
  </si>
  <si>
    <t>G158A</t>
  </si>
  <si>
    <t>[G158A](https://www.ncbi.nlm.nih.gov/pubmed/21059181)</t>
  </si>
  <si>
    <t>You are in the Moderate Loss of Function category. See below for more information.</t>
  </si>
  <si>
    <t>You are in the Severe Loss of Function category. See below for more information.</t>
  </si>
  <si>
    <t>&lt;# G158A (G;G) #&gt;</t>
  </si>
  <si>
    <t>&lt;# G158A (A;G) #&gt;</t>
  </si>
  <si>
    <t># Moderate Loss of Function</t>
  </si>
  <si>
    <t>&lt;# G158A (A;A) #&gt;</t>
  </si>
  <si>
    <t># Severe Loss of Function</t>
  </si>
  <si>
    <t>&lt;# C62T (C;T) #&gt;</t>
  </si>
  <si>
    <t>&lt;# C62T (T;T) #&gt;</t>
  </si>
  <si>
    <t>&lt;# T19960814C TC; T19960814C CC #&gt;</t>
  </si>
  <si>
    <t>&lt;# T19960814C TT #&gt;</t>
  </si>
  <si>
    <t>&lt;# T19943884C (C;C) #&gt;</t>
  </si>
  <si>
    <t>This variant is associated with increased “oxidative stress,” which is caused by [free radicals](https://nccih.nih.gov/health/antioxidants/introduction.htm) triggering cell damage. The increased risk of oxidative stress also leads to [cancer](https://www.ncbi.nlm.nih.gov/pubmed/21716162).</t>
  </si>
  <si>
    <t>&lt;# T19950010G (G;G) #&gt;</t>
  </si>
  <si>
    <t>pain muscle fatigue POTS stress problems with thinking or memor, brain fog post exertional malaise sleep disorder depression anxiety</t>
  </si>
  <si>
    <t>&lt;# T19943884C (T;C) #&gt; &lt;# T19950010G (T;G) #&gt;</t>
  </si>
  <si>
    <t>MTHFR</t>
  </si>
  <si>
    <t>endocrine system and pancreas.</t>
  </si>
  <si>
    <t>cytosine (C)</t>
  </si>
  <si>
    <t>C677T</t>
  </si>
  <si>
    <t>&lt;# C677T (C;T) ; A1298C (A;C) #&gt;</t>
  </si>
  <si>
    <t>[C677T](http://gnomad.broadinstitute.org/variant/1-11856378-G-A)</t>
  </si>
  <si>
    <t>NC_00001.11:g.</t>
  </si>
  <si>
    <t>[12345C&gt;T]</t>
  </si>
  <si>
    <t>[12345=]</t>
  </si>
  <si>
    <t>[11794419T&gt;G]</t>
  </si>
  <si>
    <t>[11794419T=]</t>
  </si>
  <si>
    <t>You are in the Mild Loss of Function category. See below for more information.</t>
  </si>
  <si>
    <t>Your variant is not associated with any loss of function.</t>
  </si>
  <si>
    <t>&lt;# A1298C (C:C) C677T (C:T) #&gt;</t>
  </si>
  <si>
    <t># Mild Loss of Function</t>
  </si>
  <si>
    <t>&lt;# A1298C (A:C) C677T (T:T) #&gt;</t>
  </si>
  <si>
    <t xml:space="preserve">Some people with mild loss of function variant may benefit from supplementing their diets with an [oral folic acid](https://www.ncbi.nlm.nih.gov/pubmed/25902009) supplement. Consult your physician. </t>
  </si>
  <si>
    <t>fatigue D005221 memory problems D008569 inflamation D007249</t>
  </si>
  <si>
    <t>D004703 D010179 endocrine pancreas</t>
  </si>
  <si>
    <t>NC_000001.11 :g.11785730_11806103</t>
  </si>
  <si>
    <t>CHRNE</t>
  </si>
  <si>
    <t>A1298C</t>
  </si>
  <si>
    <t>NC_000017.11 :g.4897769_4905019</t>
  </si>
  <si>
    <t>immune system and muscles.</t>
  </si>
  <si>
    <t>brain immune circularity muscles D001921 D007107 D002319 D009132</t>
  </si>
  <si>
    <t>G1074A</t>
  </si>
  <si>
    <t>[G1074A](https://www.ncbi.nlm.nih.gov/clinvar/variation/128767/)</t>
  </si>
  <si>
    <t>NC_000017.11:g.4901607G&gt;A</t>
  </si>
  <si>
    <t>C865T</t>
  </si>
  <si>
    <t>NC_000017.11:g.4900845G&gt;A</t>
  </si>
  <si>
    <t>NC_000017.11:g.</t>
  </si>
  <si>
    <t>[4901607G&gt;A]</t>
  </si>
  <si>
    <t>[4901607=]</t>
  </si>
  <si>
    <t>[4900845G&gt;A]</t>
  </si>
  <si>
    <t>[4900845=]</t>
  </si>
  <si>
    <t>[C865T](https://www.ncbi.nlm.nih.gov/clinvar/variation/18344/)</t>
  </si>
  <si>
    <t>&lt;# G1074A (G;G) #&gt;</t>
  </si>
  <si>
    <t>&lt;# T10927C (C;C) #&gt;</t>
  </si>
  <si>
    <t>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t>
  </si>
  <si>
    <t>Consult [a neurologist](https://www.ncbi.nlm.nih.gov/pubmed/23108489) during and after pregnancy. It afflicted with slow channel syndrome, consider adding [salbutamol in addition to fluoxetine](https://www.ncbi.nlm.nih.gov/pubmed/23281026). [Galantamine](http://www.uniprot.org/uniprot/Q04844) is also used in treatment.</t>
  </si>
  <si>
    <t>fatigue D005221</t>
  </si>
  <si>
    <t>SLCA4</t>
  </si>
  <si>
    <t>The SLC6A4 gene creates a protein targeted by many SSRI antidepressants that transports serotonin to be recycled. Variants in this gene cause 5%-95% loss of function for the protein, causing brain fog, anxiety, and post-exertional malaise. It is linked to [alcoholism](https://www.ncbi.nlm.nih.gov/pubmed/22355291?dopt=Abstract), [increased susceptibility to CFS](https://www.ncbi.nlm.nih.gov/pubmed/14592408), and [mood disorders](https://www.ncbi.nlm.nih.gov/pubmed/12130784) like [OCD,](https://www.ncbi.nlm.nih.gov/pubmed/16642437) [depression,](https://www.ncbi.nlm.nih.gov/pubmed/26979101) and [bipolar disorder.](http://www.uniprot.org/uniprot/P31645#pathology_and_biotech)</t>
  </si>
  <si>
    <t>brain D001921</t>
  </si>
  <si>
    <t>5-HTTLPR</t>
  </si>
  <si>
    <t>A3609G</t>
  </si>
  <si>
    <t>T463G</t>
  </si>
  <si>
    <t>NC_000017.11:g.30237328T&gt;C</t>
  </si>
  <si>
    <t>[A3609G](https://www.ncbi.nlm.nih.gov/projects/SNP/snp_ref.cgi?rs=25531)</t>
  </si>
  <si>
    <t>[5-HTTLPR](https://www.ncbi.nlm.nih.gov/pubmed/26473596)</t>
  </si>
  <si>
    <t>[T463G](https://www.ncbi.nlm.nih.gov/projects/SNP/snp_ref.cgi?rs=1042173)</t>
  </si>
  <si>
    <t>[30237328T&gt;C]</t>
  </si>
  <si>
    <t>[30237328=]</t>
  </si>
  <si>
    <t>You are predisposed to lower levels of serotonin. See below for more information.</t>
  </si>
  <si>
    <t>You have greatly increased serotonin. See below for more information.</t>
  </si>
  <si>
    <t>This variant increases the risk for alcoholism. See below for details.</t>
  </si>
  <si>
    <t>C1748A</t>
  </si>
  <si>
    <t>NC_000017.11:g.30196708G&gt;T</t>
  </si>
  <si>
    <t>[C1748A](https://www.ncbi.nlm.nih.gov/pubmed/20981038)</t>
  </si>
  <si>
    <t>T30199457C</t>
  </si>
  <si>
    <t>[T30199457C](https://www.ncbi.nlm.nih.gov/pubmed/18986552)</t>
  </si>
  <si>
    <t>C30219896T</t>
  </si>
  <si>
    <t>[C30219896T](http://institutferran.org/documentos/estudio_genetico/JCR%20106%20140408.pdf)</t>
  </si>
  <si>
    <t>C30204775T</t>
  </si>
  <si>
    <t>[C30204775T](http://institutferran.org/documentos/estudio_genetico/JCR%20106%20140408.pdf)</t>
  </si>
  <si>
    <t>[30199457T&gt;C]</t>
  </si>
  <si>
    <t>[30199457=]</t>
  </si>
  <si>
    <t>[30219896C&gt;T]</t>
  </si>
  <si>
    <t>[30219896=]</t>
  </si>
  <si>
    <t>[30204775C&gt;T]</t>
  </si>
  <si>
    <t>[30204775=]</t>
  </si>
  <si>
    <t>[30196708G&gt;T]</t>
  </si>
  <si>
    <t>[30196708=]</t>
  </si>
  <si>
    <t>People with this variant have two copies of the 5-HTTLPR variant with 16 repeated sections inserting 44 base pairs. It is called a variable number tandem repeats variant (VNTR).</t>
  </si>
  <si>
    <t>People with this variant have two copies of the 5-HTTLPR variant with 14 repeated sections. It is called a variable number tandem repeats variant (VNTR).</t>
  </si>
  <si>
    <t>You have slightly increased serotonin. See below for more information.</t>
  </si>
  <si>
    <t>NC_000017.11:g.30199457T&gt;C</t>
  </si>
  <si>
    <t>NC_000017.11:g.30219896C&gt;T</t>
  </si>
  <si>
    <t>NC_000017.11:g.30204775C&gt;T</t>
  </si>
  <si>
    <t>NC_000017.11:g.30194319_30235968</t>
  </si>
  <si>
    <t>&lt;# G3264+2567A (G;A) G3264+630A (G;A) #&gt;</t>
  </si>
  <si>
    <t>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t>
  </si>
  <si>
    <t xml:space="preserve">brain liver kidney blood D001921 D005221 D005221 D002319 </t>
  </si>
  <si>
    <t>NC_000022.11:g.19941740_19969975</t>
  </si>
  <si>
    <t>fatigue D005221 depression D003863 stress D040701 anxiety D001007</t>
  </si>
  <si>
    <t>Short</t>
  </si>
  <si>
    <t>Long</t>
  </si>
  <si>
    <t>&lt;# 5-HTTLPR (L;L) G3609A (G;G) #&gt;</t>
  </si>
  <si>
    <t>&lt;# 5-HTTLPR (S;L) G3609A (A;G) #&gt;</t>
  </si>
  <si>
    <t>&lt;# 5-HTTLPR (S;S) G3609A (A;A) #&gt;</t>
  </si>
  <si>
    <t># Serotonin Excess</t>
  </si>
  <si>
    <t># Balanced Serotonin</t>
  </si>
  <si>
    <t># Serotonin Deficit</t>
  </si>
  <si>
    <t>&lt;# T463G (T;T) #&gt;</t>
  </si>
  <si>
    <t>&lt;# C30204775T (T;T) #&gt;</t>
  </si>
  <si>
    <t>&lt;# C30219896T (T;T) #&gt;</t>
  </si>
  <si>
    <t>&lt;# T30199457C (C;C) C30219896T (C;T) C30204775T (C;T) C30204775T (T;T) C1748A (C;A) #&gt;</t>
  </si>
  <si>
    <t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t>
  </si>
  <si>
    <t>Avoid alcohol. Early intervention by parents can also reduce the risk of [developing problematic alcohol-related behaviors.](https://www.ncbi.nlm.nih.gov/pubmed/28262188)</t>
  </si>
  <si>
    <t>The T allele causes lower protein levels and reduced serotonin. Individuals with this variant have higher drinking intensity and higher urge and crave for drinking, leading to an increased risk of [alcohol dependence.](https://www.ncbi.nlm.nih.gov/pubmed/22355291?dopt=Abstract)</t>
  </si>
  <si>
    <t>Closely monitor mental and physical energy output to prevent post-exertional malaise (PEM). Consider not using SSRI medications or citalopram to reduce the chance of side effects or suicide. Avoid alcohol. 
Drugs currently used for SLC6A4 problems include [antidepressants, dopamine, doxepin, tramadol, and many more.](http://www.uniprot.org/uniprot/P31645#pathology_and_biotech)</t>
  </si>
  <si>
    <t>Two short copies causes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 fatigue.](https://www.ncbi.nlm.nih.gov/pubmed/19704949)</t>
  </si>
  <si>
    <t>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t>
  </si>
  <si>
    <t>This variant has one short and one long copy of this gene. The gene has diminished function and increased serotonin levels, causing [fear and anxiety-related behaviors](https://www.ncbi.nlm.nih.gov/pubmed/12130784) as well as [higher neuroticism scores and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t>
  </si>
  <si>
    <t>Do not use MDMA (ecstasy). Consult with your doctor about SSRIs. Monitor your mental and physical energy level closely to prevent post-exertional malaise (PEM).
Drugs currently used for SLC6A4 problems include [antidepressants, dopamine, doxepin, tramadol, fluoxetine, and many more.](http://www.uniprot.org/uniprot/P31645#pathology_and_biotech)</t>
  </si>
  <si>
    <t>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as CFS patients are less tolerant to sustained [mental workload, which causes increased central fatigue](https://www.ncbi.nlm.nih.gov/pubmed/19704949).</t>
  </si>
  <si>
    <t>Drugs currently used for SLC6A4 issues include [antidepressants, dopamine, doxepin, tramadol, and many more.](http://www.uniprot.org/uniprot/P31645#pathology_and_biotech)</t>
  </si>
  <si>
    <t>CLYBL</t>
  </si>
  <si>
    <t>NC_000013.11:g.99606664_99909459</t>
  </si>
  <si>
    <t>mitochondrial enzyme</t>
  </si>
  <si>
    <t>NC_000013.11:g.99866380C&gt;T</t>
  </si>
  <si>
    <t>NC_000013.11:g.</t>
  </si>
  <si>
    <t>[99866380C&gt;T]</t>
  </si>
  <si>
    <t>[99866380=]</t>
  </si>
  <si>
    <t>C775T</t>
  </si>
  <si>
    <t>&lt;# C775T (T:T) #&gt;</t>
  </si>
  <si>
    <t>&lt;# C775T (C:T) #&gt;</t>
  </si>
  <si>
    <t>[kidney, liver](https://www.ncbi.nlm.nih.gov/gene/171425#gene-expression), and blood.</t>
  </si>
  <si>
    <t>rs41281112 </t>
  </si>
  <si>
    <t>A/G </t>
  </si>
  <si>
    <t>0.044 </t>
  </si>
  <si>
    <t>605 </t>
  </si>
  <si>
    <t>250 </t>
  </si>
  <si>
    <r>
      <t>1.09 × 10</t>
    </r>
    <r>
      <rPr>
        <vertAlign val="superscript"/>
        <sz val="9"/>
        <color rgb="FF2A2A2A"/>
        <rFont val="Arial"/>
        <family val="2"/>
      </rPr>
      <t>−8</t>
    </r>
    <r>
      <rPr>
        <sz val="12"/>
        <color rgb="FF2A2A2A"/>
        <rFont val="Times New Roman"/>
        <family val="1"/>
      </rPr>
      <t> </t>
    </r>
  </si>
  <si>
    <t>0.054 </t>
  </si>
  <si>
    <t>703 </t>
  </si>
  <si>
    <t>648 </t>
  </si>
  <si>
    <t>260 </t>
  </si>
  <si>
    <r>
      <t>7.41 × 10</t>
    </r>
    <r>
      <rPr>
        <vertAlign val="superscript"/>
        <sz val="9"/>
        <color rgb="FF2A2A2A"/>
        <rFont val="Arial"/>
        <family val="2"/>
      </rPr>
      <t>−3</t>
    </r>
    <r>
      <rPr>
        <sz val="12"/>
        <color rgb="FF2A2A2A"/>
        <rFont val="Times New Roman"/>
        <family val="1"/>
      </rPr>
      <t> </t>
    </r>
  </si>
  <si>
    <t>−83.60(13.62) </t>
  </si>
  <si>
    <r>
      <t>9.23 × 10</t>
    </r>
    <r>
      <rPr>
        <vertAlign val="superscript"/>
        <sz val="9"/>
        <color rgb="FF2A2A2A"/>
        <rFont val="Arial"/>
        <family val="2"/>
      </rPr>
      <t>−10</t>
    </r>
    <r>
      <rPr>
        <sz val="12"/>
        <color rgb="FF2A2A2A"/>
        <rFont val="Times New Roman"/>
        <family val="1"/>
      </rPr>
      <t> </t>
    </r>
  </si>
  <si>
    <t>*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t>
  </si>
  <si>
    <t>* Consider a daily [oral folic acid](https://www.ncbi.nlm.nih.gov/pubmed/25902009) supplement combined with oral or injectable B12.
* Avoid [opioids, duloxetine, pregabalin](https://www.ncbi.nlm.nih.gov/pubmed/25902009), [metformin](https://www.ncbi.nlm.nih.gov/pubmed/20488910?dopt=Abstract), and other drugs that have to be demethylated.
* Check homocysteine levels, and consider taking [folate](https://medlineplus.gov/druginfo/natural/1017.html) if elevated.
* Watch for eye lens dislocations, unusual (Marfan type) body shape, stroke, blood clotting abnormalities, and low thyroid hormones (hypothyroidism).</t>
  </si>
  <si>
    <t>[C775T](https://www.ncbi.nlm.nih.gov/pubmed/29100069) (Arg259Ter)</t>
  </si>
  <si>
    <t>three</t>
  </si>
  <si>
    <t>five</t>
  </si>
  <si>
    <t>two</t>
  </si>
  <si>
    <t>seven</t>
  </si>
  <si>
    <t>one</t>
  </si>
  <si>
    <t>CHRNA3</t>
  </si>
  <si>
    <t>NC_000015.10:g.78593052_78621295</t>
  </si>
  <si>
    <t>NC_000015.10:g.78606381C&gt;T</t>
  </si>
  <si>
    <t>NC_000015.10:g.78601997G&gt;A</t>
  </si>
  <si>
    <t>C78606381T</t>
  </si>
  <si>
    <t xml:space="preserve">C645T </t>
  </si>
  <si>
    <t>[C78606381T](https://www.ncbi.nlm.nih.gov/projects/SNP/snp_ref.cgi?rs=12914385)</t>
  </si>
  <si>
    <t>NC_000015.10:g.</t>
  </si>
  <si>
    <t>[78606381C&gt;T]</t>
  </si>
  <si>
    <t>[78606381=]</t>
  </si>
  <si>
    <t xml:space="preserve">People with this variant have two copies of the [C78606381T](https://www.ncbi.nlm.nih.gov/projects/SNP/snp_ref.cgi?rs=12914385) variant. This substitution of a single nucleotide is known as a missense mutation.
</t>
  </si>
  <si>
    <t># Mild Risk</t>
  </si>
  <si>
    <t>&lt;# C78606381T (C;T) #&gt;</t>
  </si>
  <si>
    <t>&lt;# C78606381T (T;T) #&gt;</t>
  </si>
  <si>
    <t>&lt;# C645T (T;T) #&gt;</t>
  </si>
  <si>
    <t>&lt;# C645T (C;T) #&gt;</t>
  </si>
  <si>
    <t>[C645T](https://www.ncbi.nlm.nih.gov/clinvar/variation/17503/)</t>
  </si>
  <si>
    <t>brain, nervous system, and immune system.</t>
  </si>
  <si>
    <t>fatigue D005221 inflamation D007249 anxiety D001007 depression D003863</t>
  </si>
  <si>
    <t>SCN9A</t>
  </si>
  <si>
    <t>NC_000002.12:g.166298928T&gt;G</t>
  </si>
  <si>
    <t>[T166298928G](https://www.ncbi.nlm.nih.gov/projects/SNP/snp_ref.cgi?rs=6754031)</t>
  </si>
  <si>
    <t>T166298928G</t>
  </si>
  <si>
    <t>[166298928T&gt;G]</t>
  </si>
  <si>
    <t>[166298928=]</t>
  </si>
  <si>
    <t>NC_000002.12:g.166293354G&gt;T</t>
  </si>
  <si>
    <t>[166293354G&gt;T]</t>
  </si>
  <si>
    <t>[166293354=]</t>
  </si>
  <si>
    <t>NC_000002.12:g.166303162G&gt;A</t>
  </si>
  <si>
    <t>[166303162G&gt;A]</t>
  </si>
  <si>
    <t>[166303162=]</t>
  </si>
  <si>
    <t>C984A</t>
  </si>
  <si>
    <t>[C984A (Tyr328Ter)](https://www.ncbi.nlm.nih.gov/clinvar/variation/6363/)</t>
  </si>
  <si>
    <t>C829T</t>
  </si>
  <si>
    <t>[C829T (Arg277Ter)](https://www.ncbi.nlm.nih.gov/clinvar/variation/6362/)</t>
  </si>
  <si>
    <t>C2986T</t>
  </si>
  <si>
    <t>NC_000002.12:g.166272731G&gt;A</t>
  </si>
  <si>
    <t>[166272731G&gt;A]</t>
  </si>
  <si>
    <t>[166272731=]</t>
  </si>
  <si>
    <t>[C2986T (Arg996Cys)](https://www.ncbi.nlm.nih.gov/clinvar/variation/6356/)</t>
  </si>
  <si>
    <t>[G2691A (Trp897Ter)](https://www.ncbi.nlm.nih.gov/clinvar/variation/6355/)</t>
  </si>
  <si>
    <t>G2691A</t>
  </si>
  <si>
    <t>NC_000002.12:g.166277133C&gt;T</t>
  </si>
  <si>
    <t>[166277133C&gt;T]</t>
  </si>
  <si>
    <t>[166277133=]</t>
  </si>
  <si>
    <t>six</t>
  </si>
  <si>
    <t>NC_000002.12:g.166286562G&gt;C</t>
  </si>
  <si>
    <t>[166286562G&gt;C]</t>
  </si>
  <si>
    <t>[166286562=]</t>
  </si>
  <si>
    <t>G1376C</t>
  </si>
  <si>
    <t>[G1376C (Ser459Ter)](https://www.ncbi.nlm.nih.gov/clinvar/variation/6353/)</t>
  </si>
  <si>
    <t>NC_000002.12:g.166195185_166375987</t>
  </si>
  <si>
    <t>CHRNA5</t>
  </si>
  <si>
    <t>NC_000015.10:G.78565520_78595269</t>
  </si>
  <si>
    <t>NC_000015.10:g.78590583G&gt;A</t>
  </si>
  <si>
    <t>[G1192A (Asp398Asn)](https://www.ncbi.nlm.nih.gov/clinvar/variation/17497/)</t>
  </si>
  <si>
    <t>G1192A</t>
  </si>
  <si>
    <t>NC_000015.10:g.78573551G&gt;A</t>
  </si>
  <si>
    <t>A78573551G</t>
  </si>
  <si>
    <t>[A78573551G](https://www.ncbi.nlm.nih.gov/projects/SNP/snp_ref.cgi?rs=6495306)</t>
  </si>
  <si>
    <t>[78573551G&gt;A]</t>
  </si>
  <si>
    <t>[78573551=]</t>
  </si>
  <si>
    <t>&lt;# T166298928G (G;G) #&gt;</t>
  </si>
  <si>
    <t>?</t>
  </si>
  <si>
    <t>NC_000015.10:g.78581651A&gt;T</t>
  </si>
  <si>
    <t>A78581651T</t>
  </si>
  <si>
    <t>[A78581651T](https://www.ncbi.nlm.nih.gov/projects/SNP/snp_ref.cgi?rs=7180002)</t>
  </si>
  <si>
    <t>[78581651A&gt;T]</t>
  </si>
  <si>
    <t>[78581651=]</t>
  </si>
  <si>
    <t>NC_000002.12:g.231342446C&gt;T</t>
  </si>
  <si>
    <t>https://www.ncbi.nlm.nih.gov/projects/SNP/snp_ref.cgi?rs=16827966</t>
  </si>
  <si>
    <t>NC_000003.12:g.56871895G&gt;A</t>
  </si>
  <si>
    <t>https://www.ncbi.nlm.nih.gov/projects/SNP/snp_ref.cgi?rs=6445832</t>
  </si>
  <si>
    <t>CM000676.2:g.84743518A&gt;T</t>
  </si>
  <si>
    <t>https://www.ncbi.nlm.nih.gov/projects/SNP/snp_ref.cgi?rs=17120254</t>
  </si>
  <si>
    <t>NC_000014.9:g.91917655C&gt;A</t>
  </si>
  <si>
    <t>https://www.ncbi.nlm.nih.gov/projects/SNP/snp_ref.cgi?rs=2249954</t>
  </si>
  <si>
    <t>CM000670.2:g.96338727A&gt;G</t>
  </si>
  <si>
    <t>https://www.ncbi.nlm.nih.gov/projects/SNP/snp_ref.cgi?rs=7010471</t>
  </si>
  <si>
    <t>SLC18A2</t>
  </si>
  <si>
    <t>rs363236</t>
  </si>
  <si>
    <t>NC_000010.11:g.117278860C&gt;T</t>
  </si>
  <si>
    <t>https://www.ncbi.nlm.nih.gov/projects/SNP/snp_ref.cgi?rs=363236</t>
  </si>
  <si>
    <t>rs929493</t>
  </si>
  <si>
    <t>NC_000010.11:g.117259615C&gt;T</t>
  </si>
  <si>
    <t>https://www.ncbi.nlm.nih.gov/projects/SNP/snp_ref.cgi?rs=929493</t>
  </si>
  <si>
    <t>TCF3</t>
  </si>
  <si>
    <t>rs1860661</t>
  </si>
  <si>
    <t>NC_000019.10:g.1650135A&gt;G</t>
  </si>
  <si>
    <t>https://www.ncbi.nlm.nih.gov/projects/SNP/snp_ref.cgi?rs=1860661</t>
  </si>
  <si>
    <t>A</t>
  </si>
  <si>
    <t>TH</t>
  </si>
  <si>
    <t>rs2070762</t>
  </si>
  <si>
    <t>NC_000011.10:g.2165105A&gt;G</t>
  </si>
  <si>
    <t>https://www.ncbi.nlm.nih.gov/projects/SNP/snp_ref.cgi?rs=2070762</t>
  </si>
  <si>
    <t>rs4074905</t>
  </si>
  <si>
    <t>NC_000011.10:g.2167955G&gt;A</t>
  </si>
  <si>
    <t>https://www.ncbi.nlm.nih.gov/projects/SNP/snp_ref.cgi?rs=4074905</t>
  </si>
  <si>
    <t>PEX16</t>
  </si>
  <si>
    <t>rs3802758</t>
  </si>
  <si>
    <t xml:space="preserve">NM_004813.2(PEX16):c.542-16C&gt;T NC_000011.10:g.45914484G&gt;A </t>
  </si>
  <si>
    <t>https://www.ncbi.nlm.nih.gov/clinvar/variation/259546/</t>
  </si>
  <si>
    <t>C</t>
  </si>
  <si>
    <t>NC_000021.9:g.43928298A&gt;C</t>
  </si>
  <si>
    <t>BMP2K</t>
  </si>
  <si>
    <t>rs1426137</t>
  </si>
  <si>
    <t>NC_000004.12:g.78904323T&gt;A</t>
  </si>
  <si>
    <t>https://www.ncbi.nlm.nih.gov/projects/SNP/snp_ref.cgi?rs=1426137</t>
  </si>
  <si>
    <t>rs1426139</t>
  </si>
  <si>
    <t>NC_000004.12:g.78845523T&gt;A</t>
  </si>
  <si>
    <t>https://www.ncbi.nlm.nih.gov/projects/SNP/snp_ref.cgi?rs=1426139</t>
  </si>
  <si>
    <t>rs3775513</t>
  </si>
  <si>
    <t>NC_000004.12:g.78855950T&gt;C</t>
  </si>
  <si>
    <t>https://www.ncbi.nlm.nih.gov/projects/SNP/snp_ref.cgi?rs=3775513</t>
  </si>
  <si>
    <t>T</t>
  </si>
  <si>
    <t>rs3775516</t>
  </si>
  <si>
    <t>NC_000004.12:g.78822912C&gt;T</t>
  </si>
  <si>
    <t>https://www.ncbi.nlm.nih.gov/projects/SNP/snp_ref.cgi?rs=3775516</t>
  </si>
  <si>
    <t>rs3775525</t>
  </si>
  <si>
    <t>NC_000004.12:g.78778781A&gt;C</t>
  </si>
  <si>
    <t>https://www.ncbi.nlm.nih.gov/projects/SNP/snp_ref.cgi?rs=3775525</t>
  </si>
  <si>
    <t>rs3822106</t>
  </si>
  <si>
    <t>NC_000004.12:g.78863373G&gt;C</t>
  </si>
  <si>
    <t>https://www.ncbi.nlm.nih.gov/projects/SNP/snp_ref.cgi?rs=3822106</t>
  </si>
  <si>
    <t>rs6850116</t>
  </si>
  <si>
    <t>NC_000004.12:g.78888378G&gt;T</t>
  </si>
  <si>
    <t>https://www.ncbi.nlm.nih.gov/projects/SNP/snp_ref.cgi?rs=6850116</t>
  </si>
  <si>
    <t>G</t>
  </si>
  <si>
    <t>NC_000005.10:g.135086514T&gt;C</t>
  </si>
  <si>
    <t>https://www.ncbi.nlm.nih.gov/projects/SNP/snp_ref.cgi?rs=254577</t>
  </si>
  <si>
    <t>NC_000003.12:g.97300204A&gt;T</t>
  </si>
  <si>
    <t>https://www.ncbi.nlm.nih.gov/projects/SNP/snp_ref.cgi?rs=1523773</t>
  </si>
  <si>
    <t>IL1A</t>
  </si>
  <si>
    <t>rs2071376</t>
  </si>
  <si>
    <t>NC_000002.12:g.112777818G&gt;T</t>
  </si>
  <si>
    <t>https://www.ncbi.nlm.nih.gov/projects/SNP/snp_ref.cgi?rs=2071376</t>
  </si>
  <si>
    <t>KRT18P33</t>
  </si>
  <si>
    <t>CC</t>
  </si>
  <si>
    <t>MAOB</t>
  </si>
  <si>
    <t>rs1799836</t>
  </si>
  <si>
    <t>NC_000023.11:g.43768752T&gt;A</t>
  </si>
  <si>
    <t>https://www.ncbi.nlm.nih.gov/projects/SNP/snp_ref.cgi?rs=1799836</t>
  </si>
  <si>
    <t>NC_000009.11:g.36091133G&gt;A</t>
  </si>
  <si>
    <t>https://www.ncbi.nlm.nih.gov/projects/SNP/snp_ref.cgi?rs=12235235</t>
  </si>
  <si>
    <t>CM000671.2:g.119856753T&gt;C</t>
  </si>
  <si>
    <t>https://www.ncbi.nlm.nih.gov/projects/SNP/snp_ref.cgi?rs=7849492</t>
  </si>
  <si>
    <t>TT</t>
  </si>
  <si>
    <t>NC_000015.10:g.91945362G&gt;A</t>
  </si>
  <si>
    <t>https://www.ncbi.nlm.nih.gov/projects/SNP/snp_ref.cgi?rs=8029503</t>
  </si>
  <si>
    <t>NC_000016.10:g.52532950A&gt;G
NG_012623.1:g.19853T&gt;C</t>
  </si>
  <si>
    <t>https://www.ncbi.nlm.nih.gov/projects/SNP/snp_ref.cgi?rs=3095598</t>
  </si>
  <si>
    <t>CM000674.2:g.91754952A&gt;G</t>
  </si>
  <si>
    <t>https://www.ncbi.nlm.nih.gov/projects/SNP/snp_ref.cgi?rs=12312259</t>
  </si>
  <si>
    <t>CM000675.2:g.99394905A&gt;T</t>
  </si>
  <si>
    <t>https://www.ncbi.nlm.nih.gov/projects/SNP/snp_ref.cgi?rs=9585049</t>
  </si>
  <si>
    <t>[C78606381T](https://www.ncbi.nlm.nih.gov/projects/SNP/snp_ref.cgi?rs=16827966)</t>
  </si>
  <si>
    <t>G56871895A</t>
  </si>
  <si>
    <t>[G56871895A
](https://www.ncbi.nlm.nih.gov/projects/SNP/snp_ref.cgi?rs=6445832
)</t>
  </si>
  <si>
    <t>NC_000002.12:g.[231342446C&gt;T]</t>
  </si>
  <si>
    <t>C231342446T</t>
  </si>
  <si>
    <t>[231342446C&gt;T]</t>
  </si>
  <si>
    <t>[231342446=]</t>
  </si>
  <si>
    <t>NC_000002.12:g.231198546_231394991</t>
  </si>
  <si>
    <t>NC_000021.9:g.</t>
  </si>
  <si>
    <t>[43928298A&gt;C]</t>
  </si>
  <si>
    <t>[43928298=]</t>
  </si>
  <si>
    <t>ten</t>
  </si>
  <si>
    <t>NC_000076.6:g.78269174_78352484</t>
  </si>
  <si>
    <t>A43928298C</t>
  </si>
  <si>
    <t>[A43928298C](https://www.ncbi.nlm.nih.gov/projects/SNP/snp_ref.cgi?rs=3788079)</t>
  </si>
  <si>
    <t>[A1298C](https://www.ncbi.nlm.nih.gov/projects/SNP/snp_ref.cgi?rs=1801131)</t>
  </si>
  <si>
    <t>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t>
  </si>
  <si>
    <t xml:space="preserve">brain </t>
  </si>
  <si>
    <t xml:space="preserve">Variant </t>
  </si>
  <si>
    <t>You are at greater risk for schizophrenia, depression, and glutamate problems. See below for more information.</t>
  </si>
  <si>
    <t>People with this variant have an increased risk of CFS. See below for more information.</t>
  </si>
  <si>
    <t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t>
  </si>
  <si>
    <t>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t>
  </si>
  <si>
    <t>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t>
  </si>
  <si>
    <t>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t>
  </si>
  <si>
    <t xml:space="preserve">Helpful dietary supplements may include: [Omega-3 PUFAs, CoQ10, N-acetylcysteine, vitamin B12, curcumin, zinc, magnesium, L-Taurine, and L-carnitine.](https://www.ncbi.nlm.nih.gov/pmc/articles/PMC5314655/) </t>
  </si>
  <si>
    <t>You are in the Severe Risk category. See below for more information</t>
  </si>
  <si>
    <t>You are in the Severe Risk category. See below for more information.</t>
  </si>
  <si>
    <t>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t>
  </si>
  <si>
    <t>Your variant has an increased risk of type 2 diabetes. See below for more information.</t>
  </si>
  <si>
    <t>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t>
  </si>
  <si>
    <t>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t>
  </si>
  <si>
    <t>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</si>
  <si>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In estrogen metabolic pathways, the COMT enzyme is related to detoxification. The slightly impaired detoxification pathway may increase the risk for [endometrial](https://www.ncbi.nlm.nih.gov/pubmed/18324659?dopt=Abstract) and [breast cancer](https://www.ncbi.nlm.nih.gov/pubmed/18194538?dopt=Abstract).</t>
  </si>
  <si>
    <t>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t>
  </si>
  <si>
    <t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t>
  </si>
  <si>
    <t>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t>
  </si>
  <si>
    <t>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t>
  </si>
  <si>
    <t>This variant is associated with CFS. See below for more information.</t>
  </si>
  <si>
    <t>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t>
  </si>
  <si>
    <t>People with the following variants have a slightly reduced efficacy of processing folate [(82% of normal](https://www.ncbi.nlm.nih.gov/pubmed/25902009)).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t>
  </si>
  <si>
    <t>People with the following mutations have a drastically reduced efficcacy of processing folate ([30% of normal](https://www.ncbi.nlm.nih.gov/pubmed/25902009)).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t>
  </si>
  <si>
    <t xml:space="preserve">Most people with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cause worse MTHRF function.  Consult your physician. </t>
  </si>
  <si>
    <t>People with the following mutations have a drastically reduced efficiency of processing folate ([15% of normal](https://www.ncbi.nlm.nih.gov/pubmed/25902009)).  The elevated levels of homocysteine levels are associated with low thyroid hormones (hypothyroidism), chronic conditions like obesity, diabetes, high cholesterol, physical inactivity, and high blood pressure. However, very high homocysteine levels rarely result from having the common variants alone.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t>
  </si>
  <si>
    <t>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cause worse MTHRF function. You should also be carefully evaluated for other factors known to affect [homocysteine](https://medlineplus.gov/druginfo/natural/1017.html), such as:
* Eye lens dislocations
* Unusual (Marfan type) body shape
* Stroke
* Blood clotting abnormalities
* Low thyroid hormones (hypothyroidism)</t>
  </si>
  <si>
    <t xml:space="preserve">  This variant changes the number of repeated sections in the gene. It is called a variable number tandem repeats variant (VNTR).</t>
  </si>
  <si>
    <t>People with this variant have the 5-HTTLPR variant with 16 and 14 repeated sections. It is called a variable number tandem repeats variant (VNTR).</t>
  </si>
  <si>
    <t>Your variant is not associated with cleft palate and increased energy. See below for more details.</t>
  </si>
  <si>
    <t>People with this variant have an increased risk of CFS and mood disorders. See below for more information.</t>
  </si>
  <si>
    <t>This variant causes an increased likelihood of [mood disorders](https://www.ncbi.nlm.nih.gov/pubmed/19381154) such as [depression](https://www.ncbi.nlm.nih.gov/pubmed/20981038). The efficacy of SSRI or SNRI drugs is also [affected](https://www.ncbi.nlm.nih.gov/pubmed/26674707).</t>
  </si>
  <si>
    <t>Users should carefully monitor mood and look for signs of mood disorders or oppression. If taking SSRIs or SNRIs, consult with your physician to see if this variant is affecting their efficacy. Drugs currently used for SLC6A4 problems include [antidepressants, dopamine, doxepin, tramadol, and many more.](http://www.uniprot.org/uniprot/P31645#pathology_and_biotech)</t>
  </si>
  <si>
    <t>Women with this variant have an odd ratio of 1.72 of having a child with [facial clefts](https://www.ncbi.nlm.nih.gov/pubmed/22072571). It may cause increased energy, as it is 
associated with a [64% lower odds of lower energy](https://www.ncbi.nlm.nih.gov/pubmed/27720787).</t>
  </si>
  <si>
    <t>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t>
  </si>
  <si>
    <t>CLYBL ([Citramalyl-CoA lyase, mitochondrial](http://www.uniprot.org/uniprot/Q8N0X4#pathology_and_biotech)) creates a mitochondrial enzyme involved in the vitamin B12 metabolism. It also mediates magnesium ion and metal binding and malate synthase. Vitamins B12 (cobalamin) plays a fundamental role as a cofactor in several metabolic pathways, including [detoxification](https://www.ncbi.nlm.nih.gov/pubmed/19409980) due to its substantial [antioxidant](https://www.ncbi.nlm.nih.gov/pubmed/19799418) properties. Vitamin B12 deficiency is linked with [pernicious anemia, neurodegenerative disorder, cardiovascular disease, gastrointestinal disease]( https://www.ncbi.nlm.nih.gov/pubmed/22367966), and [ME/CFS]( https://www.ncbi.nlm.nih.gov/pubmed/29100069).</t>
  </si>
  <si>
    <t xml:space="preserve">circulatory and cardiovascular system D002319 Kidney and urinary bladder D005221 liver D008099 </t>
  </si>
  <si>
    <t>This variant causes an [amino acid change](https://www.ncbi.nlm.nih.gov/pubmed/22367966) in the protein and causes it to stop prematurely. The protein may then may bind incorrectly with ions and metals, leading to [malabsorption of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t>
  </si>
  <si>
    <t>This variant causes an [amino acid change](https://www.ncbi.nlm.nih.gov/pubmed/22367966) in the citrate lyase beta-like protein encoded by CLYBL, causing it to stop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t>
  </si>
  <si>
    <t>fatigue D005221 memory problems D008569 inflamation D007249 muscle aches and pain D063806</t>
  </si>
  <si>
    <t xml:space="preserve">CHRNA3 (Neuronal acetylcholine receptor subunit alpha-3) encodes a nicotine neurotransmitter receptor protein called [acetylcholine](http://www.uniprot.org/citations/8906617) that regulates nicotine receptor proliferation and destruction and nicotine dependence.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[CFS](https://www.ncbi.nlm.nih.gov/pubmed/27099524). </t>
  </si>
  <si>
    <t xml:space="preserve">brain D001921 bone marrow and immune system D007107 </t>
  </si>
  <si>
    <t>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his variant may cause an increase in [cocaine dependence](https://www.ncbi.nlm.nih.gov/pubmed/20485328).</t>
  </si>
  <si>
    <t>People also should not smoke or use cocaine.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</si>
  <si>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 [cigarettes](https://www.ncbi.nlm.nih.gov/pubmed/23870182)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t>
  </si>
  <si>
    <t>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never-smokers.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t>
  </si>
  <si>
    <t>People also should not smoke.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</si>
  <si>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This homozygous variant causes increased risk of [adenocarcinoma and squamous cell lung cancer among Caucasians and African Americans](https://www.ncbi.nlm.nih.gov/pubmed/24254305), with an [odds ratio of 1.9](https://www.ncbi.nlm.nih.gov/pubmed/25233467), but not East Asians or never-smokers.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[2.0mg decrease](https://www.ncbi.nlm.nih.gov/pubmed/25891233) in daily NRT consumption up to 28 days after beginning treatment.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are also greatly increased. Homozygotes had increased risk of [antipsychotic medication and schizophrenia](https://www.ncbi.nlm.nih.gov/pubmed/26054357).</t>
  </si>
  <si>
    <t>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t>
  </si>
  <si>
    <t xml:space="preserve">You are in the Severe Risk category. See below for more information.
</t>
  </si>
  <si>
    <t>You are in the Moderate Risk category. See below for more information.</t>
  </si>
  <si>
    <t xml:space="preserve">SCN9A (sodium channel protein type 9 subunit alpha) controls a [sodium channels](http://www.uniprot.org/citations/17145499) in neurons that are part of the autonomic (involuntary) nervous system.  The channel is controlled by voltage differences across membranes, and they are involved in [feeling pain](http://www.uniprot.org/citations/17145499) and developing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t>
  </si>
  <si>
    <t>nervous system and brain.</t>
  </si>
  <si>
    <t>&lt;# C984A (A;A) C829T (T;T) G2691A (A;A) G1376C (G;G) #&gt;</t>
  </si>
  <si>
    <t>&lt;#  C2986T (T;T) #&gt;</t>
  </si>
  <si>
    <t xml:space="preserve">[Congenital indifference to pain (CIP)](https://www.omim.org/entry/243000) is a rare disorder where individuals cannot feel pain, although they feel sensations of touch, hot and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t>
  </si>
  <si>
    <t>fatigue D005221 pain D010146 muscle aches and pain D063806 joint pain without swelling or redness D018771 inflamation D007249</t>
  </si>
  <si>
    <t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</si>
  <si>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or [recurrent illness](https://www.ncbi.nlm.nih.gov/pubmed/22845492) and [ulcerations which may result in the need for amputation](https://www.ncbi.nlm.nih.gov/medgen/C2752089).  [Generalized epilepsy with febrile seizures plus, type 7](https://www.ncbi.nlm.nih.gov/medgen/C2751777) causes severe seizures beginning between 5 months and 4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t>
  </si>
  <si>
    <t xml:space="preserve">Paroxysmal extreme pain disorder (PEPD) patients may consider trying [Carbamazepine](https://www.ncbi.nlm.nih.gov/pubmed/17145499).  They should also avoid [changes in temperature, emotional distress, spicy food, and cold drinks and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t>
  </si>
  <si>
    <t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the [ME/CFS](https://www.ncbi.nlm.nih.gov/pubmed/21951710/). </t>
  </si>
  <si>
    <t>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t>
  </si>
  <si>
    <t>NC_000005.10:g.135033280_135344680</t>
  </si>
  <si>
    <t>type</t>
  </si>
  <si>
    <t>T135086514C</t>
  </si>
  <si>
    <t>[T135086514C](https://www.ncbi.nlm.nih.gov/projects/SNP/snp_ref.cgi?rs=254577)</t>
  </si>
  <si>
    <t>NC_000005.10:g.</t>
  </si>
  <si>
    <t>[135086514T&gt;C]</t>
  </si>
  <si>
    <t>[135086514=]</t>
  </si>
  <si>
    <t>NC_000003.12:g.96814581_97761532</t>
  </si>
  <si>
    <t>A97300204T</t>
  </si>
  <si>
    <t>[A97300204T](https://www.ncbi.nlm.nih.gov/projects/SNP/snp_ref.cgi?rs=1523773)</t>
  </si>
  <si>
    <t>NC_000003.12:g.</t>
  </si>
  <si>
    <t>[97300204A&gt;T]</t>
  </si>
  <si>
    <t>[97300204=]</t>
  </si>
  <si>
    <t>EIF3A</t>
  </si>
  <si>
    <t>NC_000010.11:g.119033670_119080884</t>
  </si>
  <si>
    <t>NC_000010.11:g.119059941A&gt;G</t>
  </si>
  <si>
    <t>A119059941G</t>
  </si>
  <si>
    <t>[A119059941G](https://www.ncbi.nlm.nih.gov/projects/SNP/snp_ref.cgi?rs=1523773)</t>
  </si>
  <si>
    <t>NC_000010.11:g.</t>
  </si>
  <si>
    <t>[119059941A&gt;G]</t>
  </si>
  <si>
    <t>[119059941=]</t>
  </si>
  <si>
    <t>NC_000002.12:g.112773915_112785398</t>
  </si>
  <si>
    <t>G112777818T</t>
  </si>
  <si>
    <t>[G112777818T](https://www.ncbi.nlm.nih.gov/projects/SNP/snp_ref.cgi?rs=2071376)</t>
  </si>
  <si>
    <t>[112777818G&gt;T]</t>
  </si>
  <si>
    <t>[112777818=]</t>
  </si>
  <si>
    <t>NC_000002.12:g.65666469_65667794</t>
  </si>
  <si>
    <t>pseudogene</t>
  </si>
  <si>
    <t>[C231342446T](https://www.ncbi.nlm.nih.gov/projects/SNP/snp_ref.cgi?rs=16827966)</t>
  </si>
  <si>
    <t>NC_000023.11:g.43766610_43882475</t>
  </si>
  <si>
    <t>T43768752A</t>
  </si>
  <si>
    <t>[T43768752A](https://www.ncbi.nlm.nih.gov/projects/SNP/snp_ref.cgi?rs=1799836)</t>
  </si>
  <si>
    <t>NC_000023.11:g.</t>
  </si>
  <si>
    <t>[43768752T&gt;A]</t>
  </si>
  <si>
    <t>[43768752=]</t>
  </si>
  <si>
    <t>NC_000011.10:g.45909669_45918123</t>
  </si>
  <si>
    <t>NC_000011.10:g.45914484G&gt;A</t>
  </si>
  <si>
    <t>C542-16T</t>
  </si>
  <si>
    <t>[C542-16T](https://www.ncbi.nlm.nih.gov/clinvar/variation/259546/)</t>
  </si>
  <si>
    <t>NC_000011.10:g.</t>
  </si>
  <si>
    <t>[45914484G&gt;A]</t>
  </si>
  <si>
    <t>[45914484=]</t>
  </si>
  <si>
    <t>NC_000008.11:g.96261886_96334552</t>
  </si>
  <si>
    <t>A96338727G</t>
  </si>
  <si>
    <t>[A96338727G](https://www.ncbi.nlm.nih.gov/projects/SNP/snp_ref.cgi?rs=7010471)</t>
  </si>
  <si>
    <t>CM000670.2:g.</t>
  </si>
  <si>
    <t>[96338727A&gt;G]</t>
  </si>
  <si>
    <t>[96338727=]</t>
  </si>
  <si>
    <t>NC_000016.10:g.52436415_52547802</t>
  </si>
  <si>
    <t>NC_000016.10:g.52532950A&gt;G</t>
  </si>
  <si>
    <t>T19853C</t>
  </si>
  <si>
    <t>[T19853C](https://www.ncbi.nlm.nih.gov/projects/SNP/snp_ref.cgi?rs=3095598)</t>
  </si>
  <si>
    <t>NC_000016.10:g.</t>
  </si>
  <si>
    <t>[52532950A&gt;G]</t>
  </si>
  <si>
    <t>[52532950=]</t>
  </si>
  <si>
    <t>NC_000019.10:g.1609284_1652546</t>
  </si>
  <si>
    <t>A1650135G</t>
  </si>
  <si>
    <t>[A1650135G](https://www.ncbi.nlm.nih.gov/projects/SNP/snp_ref.cgi?rs=1860661)</t>
  </si>
  <si>
    <t>NC_000019.10:g.</t>
  </si>
  <si>
    <t>[1650135A&gt;G]</t>
  </si>
  <si>
    <t>[1650135=]</t>
  </si>
  <si>
    <t>NC_000015.10:g.91853708_92172435</t>
  </si>
  <si>
    <t>G91945362A</t>
  </si>
  <si>
    <t>[G91945362A](https://www.ncbi.nlm.nih.gov/projects/SNP/snp_ref.cgi?rs=8029503)</t>
  </si>
  <si>
    <t>[91945362G&gt;A]</t>
  </si>
  <si>
    <t>[91945362=]</t>
  </si>
  <si>
    <t>NC_000014.9:g.91869411_91947702</t>
  </si>
  <si>
    <t>A84743518T</t>
  </si>
  <si>
    <t>[A84743518T](https://www.ncbi.nlm.nih.gov/projects/SNP/snp_ref.cgi?rs=17120254)</t>
  </si>
  <si>
    <t>C91917655A</t>
  </si>
  <si>
    <t>[C91917655A](https://www.ncbi.nlm.nih.gov/projects/SNP/snp_ref.cgi?rs=2249954)</t>
  </si>
  <si>
    <t>CM000676.2:g.</t>
  </si>
  <si>
    <t>[84743518A&gt;T]</t>
  </si>
  <si>
    <t>[84743518=]</t>
  </si>
  <si>
    <t>NC_000014.9:g.</t>
  </si>
  <si>
    <t>[91917655C&gt;A]</t>
  </si>
  <si>
    <t>[91917655=]</t>
  </si>
  <si>
    <t>NC_000009.12:g.36036905_36124455</t>
  </si>
  <si>
    <t>G36091133A</t>
  </si>
  <si>
    <t>[G36091133A](https://www.ncbi.nlm.nih.gov/projects/SNP/snp_ref.cgi?rs=12235235)</t>
  </si>
  <si>
    <t>T119856753C</t>
  </si>
  <si>
    <t>[T119856753C](https://www.ncbi.nlm.nih.gov/projects/SNP/snp_ref.cgi?rs=7849492)</t>
  </si>
  <si>
    <t>NC_000009.11:g.</t>
  </si>
  <si>
    <t>[36091133G&gt;A]</t>
  </si>
  <si>
    <t>[36091133=]</t>
  </si>
  <si>
    <t>CM000671.2:g.</t>
  </si>
  <si>
    <t>[119856753T&gt;C]</t>
  </si>
  <si>
    <t>[119856753=]</t>
  </si>
  <si>
    <t>NC_000010.11:g.117241073_117279430</t>
  </si>
  <si>
    <t>C117278860T</t>
  </si>
  <si>
    <t>[C117278860T](https://www.ncbi.nlm.nih.gov/projects/SNP/snp_ref.cgi?rs=363236)</t>
  </si>
  <si>
    <t>C117259615T</t>
  </si>
  <si>
    <t>[C117259615T](https://www.ncbi.nlm.nih.gov/projects/SNP/snp_ref.cgi?rs=929493)</t>
  </si>
  <si>
    <t>[117278860C&gt;T]</t>
  </si>
  <si>
    <t>[117278860=]</t>
  </si>
  <si>
    <t>[117259615C&gt;T]</t>
  </si>
  <si>
    <t>[117259615=]</t>
  </si>
  <si>
    <t>NC_000011.10:g.2163929_2174081</t>
  </si>
  <si>
    <t>A216510G</t>
  </si>
  <si>
    <t>[A216510G](https://www.ncbi.nlm.nih.gov/projects/SNP/snp_ref.cgi?rs=2070762)</t>
  </si>
  <si>
    <t>A2167955G</t>
  </si>
  <si>
    <t>[A2167955G](https://www.ncbi.nlm.nih.gov/projects/SNP/snp_ref.cgi?rs=4074905)</t>
  </si>
  <si>
    <t>[2165105A&gt;G]</t>
  </si>
  <si>
    <t>[2165105=]</t>
  </si>
  <si>
    <t>[2167955G&gt;A]</t>
  </si>
  <si>
    <t>[2167955=]</t>
  </si>
  <si>
    <t>NC_000013.11:g.99200425_99386499</t>
  </si>
  <si>
    <t>A91754952AG</t>
  </si>
  <si>
    <t>[A91754952AG](https://www.ncbi.nlm.nih.gov/projects/SNP/snp_ref.cgi?rs=12312259)</t>
  </si>
  <si>
    <t>A99394905T</t>
  </si>
  <si>
    <t>[A99394905T](https://www.ncbi.nlm.nih.gov/projects/SNP/snp_ref.cgi?rs=9585049)</t>
  </si>
  <si>
    <t>CM000674.2:g.</t>
  </si>
  <si>
    <t>[91754952A&gt;G]</t>
  </si>
  <si>
    <t>[91754952=]</t>
  </si>
  <si>
    <t>CM000675.2:g.</t>
  </si>
  <si>
    <t>[99394905A&gt;T]</t>
  </si>
  <si>
    <t>[99394905=]</t>
  </si>
  <si>
    <t>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t>
  </si>
  <si>
    <t>The TRPM8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t>
  </si>
  <si>
    <t>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for a decrease in forced expiratory volume.</t>
  </si>
  <si>
    <t>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t>
  </si>
  <si>
    <t>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t>
  </si>
  <si>
    <t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Other medications include [menthol and eucalyptol](https://www.ncbi.nlm.nih.gov/pubmed/14757700). </t>
  </si>
  <si>
    <t>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siRNA, gene therapy](https://www.ncbi.nlm.nih.gov/pubmed/18511441), and avoiding air [below 25˚ C](http://www.uniprot.org/uniprot/Q7Z2W7).</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</si>
  <si>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t>
  </si>
  <si>
    <t>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</si>
  <si>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</si>
  <si>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&lt;# A7783504C
 #&gt;</t>
  </si>
  <si>
    <t xml:space="preserve">    # What does this mean?</t>
  </si>
  <si>
    <t xml:space="preserve">    # What is the effect of this variant?</t>
  </si>
  <si>
    <t xml:space="preserve">    # How common is this genotype in the general population?</t>
  </si>
  <si>
    <t>NC_000002.12:g.233917342_234019522</t>
  </si>
  <si>
    <t>&lt;# unknown #&gt;</t>
  </si>
  <si>
    <t>&lt;# wildtype #&gt;</t>
  </si>
  <si>
    <t>brain, nervous system, liver, kidney, and blood.</t>
  </si>
  <si>
    <t>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t>
  </si>
  <si>
    <t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t>
  </si>
  <si>
    <t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t>
  </si>
  <si>
    <t>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t>
  </si>
  <si>
    <t>*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</si>
  <si>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</si>
  <si>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</si>
  <si>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t>
  </si>
  <si>
    <t>Be careful if taking [Tacrolimus]( https://www.ncbi.nlm.nih.gov/pubmed/24465960). Avoid cold temperatures and temperature shock.</t>
  </si>
  <si>
    <t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t>
  </si>
  <si>
    <t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</si>
  <si>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t>
  </si>
  <si>
    <t>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</si>
</sst>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b/>
      <sz val="11"/>
      <color theme="1"/>
      <name val="Calibri"/>
      <family val="2"/>
      <scheme val="minor"/>
    </font>
    <font>
      <sz val="10"/>
      <color rgb="FF000000"/>
      <name val="Arial"/>
      <family val="2"/>
    </font>
    <font>
      <sz val="14"/>
      <color rgb="FF000000"/>
      <name val="Times New Roman"/>
      <family val="1"/>
    </font>
    <font>
      <sz val="12"/>
      <color rgb="FF24292E"/>
      <name val="Segoe UI"/>
      <family val="2"/>
    </font>
    <font>
      <sz val="10"/>
      <color rgb="FF24292E"/>
      <name val="Consolas"/>
      <family val="3"/>
    </font>
    <font>
      <sz val="9.3000000000000007"/>
      <color rgb="FF000000"/>
      <name val="Times New Roman"/>
      <family val="1"/>
    </font>
    <font>
      <sz val="10"/>
      <color theme="1"/>
      <name val="Times New Roman"/>
      <family val="1"/>
    </font>
    <font>
      <i/>
      <sz val="10"/>
      <color theme="1"/>
      <name val="Times New Roman"/>
      <family val="1"/>
    </font>
    <font>
      <sz val="10"/>
      <color rgb="FFFF0000"/>
      <name val="Times New Roman"/>
      <family val="1"/>
    </font>
    <font>
      <sz val="10"/>
      <color theme="1"/>
      <name val="Arial"/>
      <family val="2"/>
    </font>
    <font>
      <sz val="11"/>
      <color rgb="FF000000"/>
      <name val="Calibri"/>
      <family val="2"/>
      <scheme val="minor"/>
    </font>
    <font>
      <sz val="11"/>
      <color rgb="FF000000"/>
      <name val="Calibri"/>
      <family val="2"/>
    </font>
    <font>
      <sz val="12"/>
      <color rgb="FF2A2A2A"/>
      <name val="Times New Roman"/>
      <family val="1"/>
    </font>
    <font>
      <vertAlign val="superscript"/>
      <sz val="9"/>
      <color rgb="FF2A2A2A"/>
      <name val="Arial"/>
      <family val="2"/>
    </font>
    <font>
      <u/>
      <sz val="11"/>
      <color theme="10"/>
      <name val="Calibri"/>
      <family val="2"/>
      <scheme val="minor"/>
    </font>
    <font>
      <sz val="11"/>
      <name val="Calibri"/>
      <family val="2"/>
      <scheme val="minor"/>
    </font>
    <font>
      <i/>
      <sz val="11"/>
      <color theme="1"/>
      <name val="Calibri"/>
      <family val="2"/>
      <scheme val="minor"/>
    </font>
  </fonts>
  <fills count="6">
    <fill>
      <patternFill patternType="none"/>
    </fill>
    <fill>
      <patternFill patternType="gray125"/>
    </fill>
    <fill>
      <patternFill patternType="solid">
        <fgColor rgb="FFFFFCF0"/>
        <bgColor indexed="64"/>
      </patternFill>
    </fill>
    <fill>
      <patternFill patternType="solid">
        <fgColor rgb="FFFFFF00"/>
        <bgColor indexed="64"/>
      </patternFill>
    </fill>
    <fill>
      <patternFill patternType="solid">
        <fgColor rgb="FFFFFFFF"/>
        <bgColor indexed="64"/>
      </patternFill>
    </fill>
    <fill>
      <patternFill patternType="solid">
        <fgColor theme="0"/>
        <bgColor indexed="64"/>
      </patternFill>
    </fill>
  </fills>
  <borders count="9">
    <border>
      <left/>
      <right/>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
      <left style="medium">
        <color rgb="FFCCCCCC"/>
      </left>
      <right style="medium">
        <color rgb="FFCCCCCC"/>
      </right>
      <top style="medium">
        <color rgb="FFCCCCCC"/>
      </top>
      <bottom style="medium">
        <color rgb="FFCCCCCC"/>
      </bottom>
      <diagonal/>
    </border>
    <border>
      <left/>
      <right/>
      <top/>
      <bottom style="medium">
        <color rgb="FFCFD5E4"/>
      </bottom>
      <diagonal/>
    </border>
  </borders>
  <cellStyleXfs count="2">
    <xf numFmtId="0" fontId="0" fillId="0" borderId="0"/>
    <xf numFmtId="0" fontId="15" fillId="0" borderId="0" applyNumberFormat="0" applyFill="0" applyBorder="0" applyAlignment="0" applyProtection="0"/>
  </cellStyleXfs>
  <cellXfs count="75">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wrapText="1"/>
    </xf>
    <xf numFmtId="0" fontId="0" fillId="0" borderId="0" xfId="0" applyAlignment="1"/>
    <xf numFmtId="0" fontId="6" fillId="2" borderId="0" xfId="0" applyFont="1" applyFill="1" applyAlignment="1">
      <alignment horizontal="center"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0" fillId="2" borderId="2" xfId="0" applyFill="1" applyBorder="1"/>
    <xf numFmtId="0" fontId="0" fillId="2" borderId="3" xfId="0" applyFill="1" applyBorder="1"/>
    <xf numFmtId="0" fontId="6" fillId="2" borderId="4"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5" xfId="0" applyFont="1" applyFill="1" applyBorder="1" applyAlignment="1">
      <alignment horizontal="left" vertical="top" wrapText="1"/>
    </xf>
    <xf numFmtId="0" fontId="0" fillId="2" borderId="5" xfId="0" applyFill="1" applyBorder="1"/>
    <xf numFmtId="0" fontId="0" fillId="2" borderId="6" xfId="0" applyFill="1" applyBorder="1"/>
    <xf numFmtId="164" fontId="6" fillId="2" borderId="2" xfId="0" applyNumberFormat="1" applyFont="1" applyFill="1" applyBorder="1" applyAlignment="1">
      <alignment horizontal="center" vertical="top" wrapText="1"/>
    </xf>
    <xf numFmtId="0" fontId="7"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left" vertical="center"/>
    </xf>
    <xf numFmtId="0" fontId="9" fillId="0" borderId="0" xfId="0" applyFont="1" applyAlignment="1">
      <alignment vertical="center"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2" fillId="0" borderId="0" xfId="0" applyFont="1" applyAlignment="1">
      <alignment horizontal="left"/>
    </xf>
    <xf numFmtId="0" fontId="10" fillId="0" borderId="0" xfId="0" applyFont="1"/>
    <xf numFmtId="0" fontId="0" fillId="3" borderId="0" xfId="0" applyFill="1" applyAlignment="1">
      <alignment horizontal="left" vertical="center" indent="1"/>
    </xf>
    <xf numFmtId="0" fontId="0" fillId="3" borderId="0" xfId="0" applyFill="1" applyAlignment="1">
      <alignment horizontal="left"/>
    </xf>
    <xf numFmtId="0" fontId="0" fillId="3" borderId="0" xfId="0" applyFill="1"/>
    <xf numFmtId="0" fontId="5" fillId="3" borderId="0" xfId="0" applyFont="1" applyFill="1" applyAlignment="1">
      <alignment horizontal="left" vertical="center" indent="1"/>
    </xf>
    <xf numFmtId="0" fontId="11" fillId="0" borderId="0" xfId="0" applyFont="1"/>
    <xf numFmtId="0" fontId="12" fillId="0" borderId="7" xfId="0" applyFont="1" applyBorder="1" applyAlignment="1">
      <alignment vertical="center" wrapText="1"/>
    </xf>
    <xf numFmtId="0" fontId="13" fillId="4" borderId="8" xfId="0" applyFont="1" applyFill="1" applyBorder="1" applyAlignment="1">
      <alignment horizontal="left" vertical="center" wrapText="1" indent="1"/>
    </xf>
    <xf numFmtId="10" fontId="0" fillId="0" borderId="0" xfId="0" applyNumberFormat="1"/>
    <xf numFmtId="2" fontId="13" fillId="4" borderId="8" xfId="0" applyNumberFormat="1" applyFont="1" applyFill="1" applyBorder="1" applyAlignment="1">
      <alignment horizontal="left" vertical="center" wrapText="1" indent="1"/>
    </xf>
    <xf numFmtId="0" fontId="11" fillId="0" borderId="0" xfId="0" applyFont="1" applyAlignment="1">
      <alignment horizontal="left" vertical="center" wrapText="1" indent="1"/>
    </xf>
    <xf numFmtId="0" fontId="0" fillId="0" borderId="0" xfId="0" applyAlignment="1">
      <alignment horizontal="left" wrapText="1"/>
    </xf>
    <xf numFmtId="0" fontId="11" fillId="0" borderId="0" xfId="0" applyFont="1" applyAlignment="1">
      <alignment vertical="center" wrapText="1"/>
    </xf>
    <xf numFmtId="0" fontId="2" fillId="0" borderId="0" xfId="0" applyFont="1" applyAlignment="1">
      <alignment horizontal="left" vertical="center" wrapText="1" indent="1"/>
    </xf>
    <xf numFmtId="0" fontId="2" fillId="0" borderId="0" xfId="0" applyFont="1" applyAlignment="1">
      <alignment vertical="center" wrapText="1"/>
    </xf>
    <xf numFmtId="0" fontId="10" fillId="0" borderId="0" xfId="0" applyFont="1" applyAlignment="1">
      <alignment wrapText="1"/>
    </xf>
    <xf numFmtId="0" fontId="2" fillId="0" borderId="7" xfId="0" applyFont="1" applyBorder="1" applyAlignment="1"/>
    <xf numFmtId="0" fontId="0" fillId="0" borderId="0" xfId="0" applyFont="1"/>
    <xf numFmtId="0" fontId="15" fillId="0" borderId="0" xfId="1" applyAlignment="1">
      <alignment horizontal="left" vertical="center" wrapText="1" indent="1"/>
    </xf>
    <xf numFmtId="0" fontId="16" fillId="0" borderId="0" xfId="0" applyFont="1" applyAlignment="1">
      <alignment horizontal="left" vertical="center" wrapText="1"/>
    </xf>
    <xf numFmtId="0" fontId="16" fillId="0" borderId="0" xfId="0" applyFont="1" applyAlignment="1">
      <alignment horizontal="left"/>
    </xf>
    <xf numFmtId="0" fontId="0" fillId="0" borderId="0" xfId="0" applyFont="1" applyAlignment="1">
      <alignment horizontal="left"/>
    </xf>
    <xf numFmtId="0" fontId="17" fillId="0" borderId="0" xfId="0" applyFont="1" applyAlignment="1">
      <alignment horizontal="left" vertical="center" wrapText="1"/>
    </xf>
    <xf numFmtId="0" fontId="0" fillId="0" borderId="0" xfId="0" applyFont="1" applyAlignment="1">
      <alignment horizontal="left" vertical="center" wrapText="1"/>
    </xf>
    <xf numFmtId="0" fontId="15" fillId="0" borderId="0" xfId="1" applyAlignment="1">
      <alignment horizontal="left" vertical="center" wrapText="1"/>
    </xf>
    <xf numFmtId="0" fontId="16" fillId="0" borderId="0" xfId="0" applyFont="1" applyAlignment="1">
      <alignment horizontal="left" vertical="top" wrapText="1"/>
    </xf>
    <xf numFmtId="0" fontId="0" fillId="0" borderId="0" xfId="0" applyFont="1" applyBorder="1" applyAlignment="1">
      <alignment horizontal="left" vertical="center" wrapText="1"/>
    </xf>
    <xf numFmtId="0" fontId="16" fillId="0" borderId="0" xfId="0" applyFont="1" applyBorder="1" applyAlignment="1">
      <alignment horizontal="left" vertical="center" wrapText="1"/>
    </xf>
    <xf numFmtId="0" fontId="2" fillId="0" borderId="0" xfId="0" applyFont="1" applyAlignment="1">
      <alignment wrapText="1"/>
    </xf>
    <xf numFmtId="0" fontId="16" fillId="0" borderId="0" xfId="0" applyFont="1" applyAlignment="1">
      <alignment horizontal="left" vertical="center"/>
    </xf>
    <xf numFmtId="0" fontId="2" fillId="0" borderId="0" xfId="0" applyFont="1" applyAlignment="1">
      <alignment horizontal="left" vertical="center"/>
    </xf>
    <xf numFmtId="0" fontId="9" fillId="0" borderId="0" xfId="0" applyFont="1" applyAlignment="1">
      <alignment vertical="center"/>
    </xf>
    <xf numFmtId="0" fontId="0" fillId="5" borderId="0" xfId="0" applyFill="1"/>
    <xf numFmtId="0" fontId="5" fillId="5" borderId="0" xfId="0" applyFont="1" applyFill="1" applyAlignment="1">
      <alignment horizontal="left" vertical="center" indent="1"/>
    </xf>
    <xf numFmtId="0" fontId="0" fillId="5" borderId="0" xfId="0" applyFill="1" applyAlignment="1">
      <alignment horizontal="left"/>
    </xf>
    <xf numFmtId="0" fontId="16" fillId="3" borderId="0" xfId="0" applyFont="1" applyFill="1" applyAlignment="1">
      <alignment horizontal="left" vertical="center"/>
    </xf>
    <xf numFmtId="0" fontId="2" fillId="3" borderId="0" xfId="0" applyFont="1" applyFill="1" applyAlignment="1">
      <alignment horizontal="left" vertical="center"/>
    </xf>
    <xf numFmtId="0" fontId="16" fillId="0" borderId="0" xfId="0" applyFont="1" applyAlignment="1">
      <alignment horizontal="left" vertical="top"/>
    </xf>
    <xf numFmtId="0" fontId="15" fillId="0" borderId="0" xfId="1" applyAlignment="1">
      <alignment horizontal="left" vertical="center"/>
    </xf>
    <xf numFmtId="0" fontId="0" fillId="3" borderId="0" xfId="0" applyFont="1" applyFill="1" applyAlignment="1">
      <alignment horizontal="left"/>
    </xf>
    <xf numFmtId="0" fontId="0" fillId="3" borderId="0" xfId="0" applyFont="1" applyFill="1" applyBorder="1" applyAlignment="1">
      <alignment horizontal="left" vertical="center"/>
    </xf>
    <xf numFmtId="0" fontId="16" fillId="3" borderId="0" xfId="0" applyFont="1" applyFill="1" applyAlignment="1">
      <alignment horizontal="left"/>
    </xf>
    <xf numFmtId="0" fontId="9" fillId="3" borderId="0" xfId="0" applyFont="1" applyFill="1" applyAlignment="1">
      <alignment vertical="center"/>
    </xf>
    <xf numFmtId="0" fontId="0" fillId="0" borderId="0" xfId="0" applyFont="1" applyAlignment="1"/>
    <xf numFmtId="0" fontId="16" fillId="0" borderId="0" xfId="0" applyFont="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621F2-A085-449F-9149-FB5B96CFED17}">
  <dimension ref="A1:Q25"/>
  <sheetViews>
    <sheetView topLeftCell="D1" workbookViewId="0">
      <pane ySplit="1" topLeftCell="A2" activePane="bottomLeft" state="frozen"/>
      <selection pane="bottomLeft" activeCell="J9" sqref="J9"/>
    </sheetView>
  </sheetViews>
  <sheetFormatPr defaultRowHeight="15" x14ac:dyDescent="0.25"/>
  <cols>
    <col min="1" max="1" width="22.5703125" bestFit="1" customWidth="1"/>
    <col min="8" max="8" width="10" bestFit="1" customWidth="1"/>
  </cols>
  <sheetData>
    <row r="1" spans="1:17" x14ac:dyDescent="0.25">
      <c r="A1" s="4" t="s">
        <v>4</v>
      </c>
      <c r="B1" s="4" t="s">
        <v>0</v>
      </c>
      <c r="C1" s="4" t="s">
        <v>1</v>
      </c>
      <c r="D1" s="4" t="s">
        <v>3</v>
      </c>
      <c r="E1" s="4" t="s">
        <v>2</v>
      </c>
    </row>
    <row r="2" spans="1:17" ht="18.75" x14ac:dyDescent="0.3">
      <c r="A2" s="2"/>
      <c r="B2">
        <v>0.19009999999999999</v>
      </c>
      <c r="C2">
        <v>0.26600000000000001</v>
      </c>
      <c r="D2">
        <f>B2-C2/4</f>
        <v>0.12359999999999999</v>
      </c>
      <c r="E2">
        <f>1-C2-D2</f>
        <v>0.61040000000000005</v>
      </c>
    </row>
    <row r="3" spans="1:17" x14ac:dyDescent="0.25">
      <c r="A3" t="s">
        <v>5</v>
      </c>
      <c r="B3">
        <v>0.30609999999999998</v>
      </c>
      <c r="C3">
        <v>0.43002656</v>
      </c>
      <c r="D3">
        <f>B3-C3/4</f>
        <v>0.19859336</v>
      </c>
      <c r="E3">
        <f>1-C3-D3</f>
        <v>0.37138008000000006</v>
      </c>
    </row>
    <row r="4" spans="1:17" x14ac:dyDescent="0.25">
      <c r="A4" t="s">
        <v>6</v>
      </c>
      <c r="B4">
        <v>0.36919999999999997</v>
      </c>
      <c r="C4">
        <v>0.41899999999999998</v>
      </c>
      <c r="D4">
        <f t="shared" ref="D4:D14" si="0">B4-C4/4</f>
        <v>0.26444999999999996</v>
      </c>
      <c r="E4">
        <f t="shared" ref="E4:E14" si="1">1-C4-D4</f>
        <v>0.31655</v>
      </c>
    </row>
    <row r="5" spans="1:17" ht="18.75" x14ac:dyDescent="0.3">
      <c r="A5" t="s">
        <v>7</v>
      </c>
      <c r="B5" s="1">
        <v>0.37159999999999999</v>
      </c>
      <c r="C5" s="2">
        <v>0.42599999999999999</v>
      </c>
      <c r="D5">
        <f t="shared" si="0"/>
        <v>0.2651</v>
      </c>
      <c r="E5">
        <f t="shared" si="1"/>
        <v>0.30890000000000006</v>
      </c>
    </row>
    <row r="6" spans="1:17" x14ac:dyDescent="0.25">
      <c r="A6" t="s">
        <v>8</v>
      </c>
      <c r="B6" s="1">
        <v>0.1376</v>
      </c>
      <c r="C6">
        <v>0.5</v>
      </c>
      <c r="D6">
        <f t="shared" si="0"/>
        <v>1.26E-2</v>
      </c>
      <c r="E6">
        <f t="shared" si="1"/>
        <v>0.4874</v>
      </c>
    </row>
    <row r="7" spans="1:17" ht="19.5" thickBot="1" x14ac:dyDescent="0.35">
      <c r="A7" s="3" t="s">
        <v>9</v>
      </c>
      <c r="B7" s="2">
        <v>0.379</v>
      </c>
      <c r="C7" s="1">
        <v>0.48520000000000002</v>
      </c>
      <c r="D7">
        <f t="shared" si="0"/>
        <v>0.25769999999999998</v>
      </c>
      <c r="E7">
        <f t="shared" si="1"/>
        <v>0.25709999999999994</v>
      </c>
    </row>
    <row r="8" spans="1:17" ht="15.75" thickBot="1" x14ac:dyDescent="0.3">
      <c r="A8" t="s">
        <v>11</v>
      </c>
      <c r="B8">
        <v>0.4</v>
      </c>
      <c r="C8">
        <v>0.48</v>
      </c>
      <c r="D8">
        <f t="shared" si="0"/>
        <v>0.28000000000000003</v>
      </c>
      <c r="E8">
        <f t="shared" si="1"/>
        <v>0.24</v>
      </c>
      <c r="G8" s="11">
        <v>30</v>
      </c>
      <c r="H8" s="20">
        <f>G8/G11</f>
        <v>0.78947368421052633</v>
      </c>
      <c r="I8" s="12">
        <v>3</v>
      </c>
      <c r="J8" s="20">
        <f>I8/I11</f>
        <v>7.1428571428571425E-2</v>
      </c>
      <c r="K8" s="12"/>
      <c r="L8" s="12"/>
      <c r="M8" s="13"/>
      <c r="N8" s="13"/>
      <c r="O8" s="13"/>
      <c r="P8" s="13"/>
      <c r="Q8" s="14"/>
    </row>
    <row r="9" spans="1:17" ht="15.75" thickBot="1" x14ac:dyDescent="0.3">
      <c r="A9" t="s">
        <v>10</v>
      </c>
      <c r="B9">
        <v>3.6999999999999998E-2</v>
      </c>
      <c r="C9">
        <v>7.0999999999999994E-2</v>
      </c>
      <c r="D9">
        <f t="shared" si="0"/>
        <v>1.925E-2</v>
      </c>
      <c r="E9">
        <f t="shared" si="1"/>
        <v>0.90975000000000006</v>
      </c>
      <c r="G9" s="9">
        <v>8</v>
      </c>
      <c r="H9" s="20">
        <f>G9/G11</f>
        <v>0.21052631578947367</v>
      </c>
      <c r="I9" s="9">
        <v>38</v>
      </c>
      <c r="J9" s="20">
        <f>I9/I11</f>
        <v>0.90476190476190477</v>
      </c>
      <c r="K9" s="9"/>
      <c r="L9" s="10"/>
      <c r="O9" s="9"/>
      <c r="P9" s="9"/>
      <c r="Q9" s="15"/>
    </row>
    <row r="10" spans="1:17" ht="15.75" thickBot="1" x14ac:dyDescent="0.3">
      <c r="A10" t="s">
        <v>12</v>
      </c>
      <c r="B10">
        <v>0.17</v>
      </c>
      <c r="C10">
        <v>0.28199999999999997</v>
      </c>
      <c r="D10">
        <f t="shared" si="0"/>
        <v>9.9500000000000019E-2</v>
      </c>
      <c r="E10">
        <f t="shared" si="1"/>
        <v>0.61849999999999994</v>
      </c>
      <c r="G10" s="16">
        <v>0</v>
      </c>
      <c r="H10" s="20">
        <f>G10/G11</f>
        <v>0</v>
      </c>
      <c r="I10" s="16">
        <v>1</v>
      </c>
      <c r="J10" s="20">
        <f>I10/I11</f>
        <v>2.3809523809523808E-2</v>
      </c>
      <c r="K10" s="16"/>
      <c r="L10" s="17"/>
      <c r="O10" s="18"/>
      <c r="P10" s="18"/>
      <c r="Q10" s="19"/>
    </row>
    <row r="11" spans="1:17" x14ac:dyDescent="0.25">
      <c r="A11" t="s">
        <v>13</v>
      </c>
      <c r="B11">
        <v>0.3</v>
      </c>
      <c r="C11">
        <v>0.42</v>
      </c>
      <c r="D11">
        <f t="shared" si="0"/>
        <v>0.19500000000000001</v>
      </c>
      <c r="E11">
        <f t="shared" si="1"/>
        <v>0.38500000000000006</v>
      </c>
      <c r="G11">
        <f>SUM(G8:G10)</f>
        <v>38</v>
      </c>
      <c r="I11">
        <f>SUM(I8:I10)</f>
        <v>42</v>
      </c>
    </row>
    <row r="12" spans="1:17" x14ac:dyDescent="0.25">
      <c r="A12" t="s">
        <v>14</v>
      </c>
      <c r="B12">
        <v>0.13</v>
      </c>
      <c r="C12">
        <f>45/583</f>
        <v>7.7186963979416809E-2</v>
      </c>
      <c r="D12">
        <f t="shared" si="0"/>
        <v>0.1107032590051458</v>
      </c>
      <c r="E12">
        <f t="shared" si="1"/>
        <v>0.81210977701543741</v>
      </c>
    </row>
    <row r="13" spans="1:17" x14ac:dyDescent="0.25">
      <c r="A13" t="s">
        <v>15</v>
      </c>
      <c r="B13">
        <v>0.46</v>
      </c>
      <c r="C13">
        <v>0.47</v>
      </c>
      <c r="D13">
        <f t="shared" si="0"/>
        <v>0.34250000000000003</v>
      </c>
      <c r="E13">
        <f t="shared" si="1"/>
        <v>0.1875</v>
      </c>
    </row>
    <row r="14" spans="1:17" x14ac:dyDescent="0.25">
      <c r="D14">
        <f t="shared" si="0"/>
        <v>0</v>
      </c>
      <c r="E14">
        <f t="shared" si="1"/>
        <v>1</v>
      </c>
    </row>
    <row r="15" spans="1:17" x14ac:dyDescent="0.25">
      <c r="D15">
        <f t="shared" ref="D15:D25" si="2">B15-C15/4</f>
        <v>0</v>
      </c>
      <c r="E15">
        <f t="shared" ref="E15:E25" si="3">1-C15-D15</f>
        <v>1</v>
      </c>
    </row>
    <row r="16" spans="1:17" x14ac:dyDescent="0.25">
      <c r="D16">
        <f t="shared" si="2"/>
        <v>0</v>
      </c>
      <c r="E16">
        <f t="shared" si="3"/>
        <v>1</v>
      </c>
    </row>
    <row r="17" spans="4:5" x14ac:dyDescent="0.25">
      <c r="D17">
        <f t="shared" si="2"/>
        <v>0</v>
      </c>
      <c r="E17">
        <f t="shared" si="3"/>
        <v>1</v>
      </c>
    </row>
    <row r="18" spans="4:5" x14ac:dyDescent="0.25">
      <c r="D18">
        <f t="shared" si="2"/>
        <v>0</v>
      </c>
      <c r="E18">
        <f t="shared" si="3"/>
        <v>1</v>
      </c>
    </row>
    <row r="19" spans="4:5" x14ac:dyDescent="0.25">
      <c r="D19">
        <f t="shared" si="2"/>
        <v>0</v>
      </c>
      <c r="E19">
        <f t="shared" si="3"/>
        <v>1</v>
      </c>
    </row>
    <row r="20" spans="4:5" x14ac:dyDescent="0.25">
      <c r="D20">
        <f t="shared" si="2"/>
        <v>0</v>
      </c>
      <c r="E20">
        <f t="shared" si="3"/>
        <v>1</v>
      </c>
    </row>
    <row r="21" spans="4:5" x14ac:dyDescent="0.25">
      <c r="D21">
        <f t="shared" si="2"/>
        <v>0</v>
      </c>
      <c r="E21">
        <f t="shared" si="3"/>
        <v>1</v>
      </c>
    </row>
    <row r="22" spans="4:5" x14ac:dyDescent="0.25">
      <c r="D22">
        <f t="shared" si="2"/>
        <v>0</v>
      </c>
      <c r="E22">
        <f t="shared" si="3"/>
        <v>1</v>
      </c>
    </row>
    <row r="23" spans="4:5" x14ac:dyDescent="0.25">
      <c r="D23">
        <f t="shared" si="2"/>
        <v>0</v>
      </c>
      <c r="E23">
        <f t="shared" si="3"/>
        <v>1</v>
      </c>
    </row>
    <row r="24" spans="4:5" x14ac:dyDescent="0.25">
      <c r="D24">
        <f t="shared" si="2"/>
        <v>0</v>
      </c>
      <c r="E24">
        <f t="shared" si="3"/>
        <v>1</v>
      </c>
    </row>
    <row r="25" spans="4:5" x14ac:dyDescent="0.25">
      <c r="D25">
        <f t="shared" si="2"/>
        <v>0</v>
      </c>
      <c r="E25">
        <f t="shared" si="3"/>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EE42F-6BDB-4F0F-9AC1-51244DDEA7A0}">
  <dimension ref="A1:C244"/>
  <sheetViews>
    <sheetView topLeftCell="A187" workbookViewId="0">
      <selection activeCell="C165" sqref="C165:C195"/>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406</v>
      </c>
      <c r="C2" t="str">
        <f>CONCATENATE("# What does the ",B2," gene do?")</f>
        <v># What does the CHRNA5 gene do?</v>
      </c>
    </row>
    <row r="3" spans="1:3" x14ac:dyDescent="0.25">
      <c r="A3" s="6"/>
    </row>
    <row r="4" spans="1:3" ht="17.25" x14ac:dyDescent="0.3">
      <c r="A4" s="6" t="s">
        <v>22</v>
      </c>
      <c r="B4" s="28"/>
      <c r="C4">
        <f>B4</f>
        <v>0</v>
      </c>
    </row>
    <row r="5" spans="1:3" ht="17.25" x14ac:dyDescent="0.3">
      <c r="A5" s="6"/>
      <c r="B5" s="28"/>
    </row>
    <row r="6" spans="1:3" x14ac:dyDescent="0.25">
      <c r="A6" s="6" t="s">
        <v>23</v>
      </c>
      <c r="B6" s="27">
        <v>15</v>
      </c>
      <c r="C6" t="str">
        <f>CONCATENATE("This gene is located on chromosome ",B6,". The ",B7," it creates acts in your ",B8)</f>
        <v xml:space="preserve">This gene is located on chromosome 15. The protein it creates acts in your </v>
      </c>
    </row>
    <row r="7" spans="1:3" x14ac:dyDescent="0.25">
      <c r="A7" s="6" t="s">
        <v>24</v>
      </c>
      <c r="B7" s="27" t="s">
        <v>25</v>
      </c>
    </row>
    <row r="8" spans="1:3" x14ac:dyDescent="0.25">
      <c r="A8" s="6" t="s">
        <v>21</v>
      </c>
    </row>
    <row r="9" spans="1:3" x14ac:dyDescent="0.25">
      <c r="A9" s="5" t="s">
        <v>26</v>
      </c>
      <c r="C9" t="str">
        <f>CONCATENATE("&lt;TissueList ",B9," /&gt;")</f>
        <v>&lt;TissueList  /&gt;</v>
      </c>
    </row>
    <row r="10" spans="1:3" s="33" customFormat="1" x14ac:dyDescent="0.25">
      <c r="A10" s="34"/>
      <c r="B10" s="32"/>
    </row>
    <row r="11" spans="1:3" x14ac:dyDescent="0.25">
      <c r="A11" s="6" t="s">
        <v>4</v>
      </c>
      <c r="B11" s="27" t="s">
        <v>406</v>
      </c>
      <c r="C11" t="str">
        <f>CONCATENATE("&lt;GeneAnalysis gene=",CHAR(34),B11,CHAR(34)," interval=",CHAR(34),B12,CHAR(34),"&gt; ")</f>
        <v xml:space="preserve">&lt;GeneAnalysis gene="CHRNA5" interval="NC_000015.10:G.78565520_78595269"&gt; </v>
      </c>
    </row>
    <row r="12" spans="1:3" x14ac:dyDescent="0.25">
      <c r="A12" s="6" t="s">
        <v>27</v>
      </c>
      <c r="B12" s="27" t="s">
        <v>407</v>
      </c>
    </row>
    <row r="13" spans="1:3" x14ac:dyDescent="0.25">
      <c r="A13" s="6" t="s">
        <v>28</v>
      </c>
      <c r="B13" s="27" t="s">
        <v>349</v>
      </c>
      <c r="C13" t="str">
        <f>CONCATENATE("# What are some common mutations of ",B11,"?")</f>
        <v># What are some common mutations of CHRNA5?</v>
      </c>
    </row>
    <row r="14" spans="1:3" x14ac:dyDescent="0.25">
      <c r="A14" s="6"/>
      <c r="C14" t="s">
        <v>17</v>
      </c>
    </row>
    <row r="15" spans="1:3" x14ac:dyDescent="0.25">
      <c r="C15" t="str">
        <f>CONCATENATE("There are ",B13," well-known variants in ",B11,": ",B22,", ",B28,", and ",B34,".")</f>
        <v>There are three well-known variants in CHRNA5: [G1192A (Asp398Asn)](https://www.ncbi.nlm.nih.gov/clinvar/variation/17497/), [A78573551G](https://www.ncbi.nlm.nih.gov/projects/SNP/snp_ref.cgi?rs=6495306), and [A78581651T](https://www.ncbi.nlm.nih.gov/projects/SNP/snp_ref.cgi?rs=7180002).</v>
      </c>
    </row>
    <row r="17" spans="1:3" x14ac:dyDescent="0.25">
      <c r="A17" s="6"/>
      <c r="C17" t="str">
        <f>CONCATENATE("&lt;# ",B19," #&gt;")</f>
        <v>&lt;# G1192A #&gt;</v>
      </c>
    </row>
    <row r="18" spans="1:3" x14ac:dyDescent="0.25">
      <c r="A18" s="6" t="s">
        <v>29</v>
      </c>
      <c r="B18" s="1" t="s">
        <v>408</v>
      </c>
      <c r="C18" t="str">
        <f>CONCATENATE("  &lt;Variant hgvs=",CHAR(34),B18,CHAR(34)," name=",CHAR(34),B19,CHAR(34),"&gt; ")</f>
        <v xml:space="preserve">  &lt;Variant hgvs="NC_000015.10:g.78590583G&gt;A" name="G1192A"&gt; </v>
      </c>
    </row>
    <row r="19" spans="1:3" x14ac:dyDescent="0.25">
      <c r="A19" s="5" t="s">
        <v>30</v>
      </c>
      <c r="B19" s="30" t="s">
        <v>410</v>
      </c>
    </row>
    <row r="20" spans="1:3" x14ac:dyDescent="0.25">
      <c r="A20" s="5" t="s">
        <v>31</v>
      </c>
      <c r="B20" s="27"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CHRNA5 gene from guanine (G) to adenine (A) resulting in incorrect protein function. This substitution of a single nucleotide is known as a missense variant.</v>
      </c>
    </row>
    <row r="21" spans="1:3" x14ac:dyDescent="0.25">
      <c r="A21" s="5" t="s">
        <v>32</v>
      </c>
      <c r="B21" s="27" t="s">
        <v>66</v>
      </c>
      <c r="C21" t="s">
        <v>17</v>
      </c>
    </row>
    <row r="22" spans="1:3" x14ac:dyDescent="0.25">
      <c r="A22" s="5" t="s">
        <v>40</v>
      </c>
      <c r="B22" s="30" t="s">
        <v>409</v>
      </c>
      <c r="C22" t="str">
        <f>"  &lt;/Variant&gt;"</f>
        <v xml:space="preserve">  &lt;/Variant&gt;</v>
      </c>
    </row>
    <row r="23" spans="1:3" x14ac:dyDescent="0.25">
      <c r="C23" t="str">
        <f>CONCATENATE("&lt;# ",B25," #&gt;")</f>
        <v>&lt;# A78573551G #&gt;</v>
      </c>
    </row>
    <row r="24" spans="1:3" x14ac:dyDescent="0.25">
      <c r="A24" s="6" t="s">
        <v>29</v>
      </c>
      <c r="B24" s="44" t="s">
        <v>411</v>
      </c>
      <c r="C24" t="str">
        <f>CONCATENATE("  &lt;Variant hgvs=",CHAR(34),B24,CHAR(34)," name=",CHAR(34),B25,CHAR(34),"&gt; ")</f>
        <v xml:space="preserve">  &lt;Variant hgvs="NC_000015.10:g.78573551G&gt;A" name="A78573551G"&gt; </v>
      </c>
    </row>
    <row r="25" spans="1:3" x14ac:dyDescent="0.25">
      <c r="A25" s="5" t="s">
        <v>30</v>
      </c>
      <c r="B25" s="30" t="s">
        <v>412</v>
      </c>
    </row>
    <row r="26" spans="1:3" x14ac:dyDescent="0.25">
      <c r="A26" s="5" t="s">
        <v>31</v>
      </c>
      <c r="B26" s="27" t="s">
        <v>66</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CHRNA5 gene from adenine (A) to guanine (G) resulting in incorrect protein function. This substitution of a single nucleotide is known as a missense variant.</v>
      </c>
    </row>
    <row r="27" spans="1:3" x14ac:dyDescent="0.25">
      <c r="A27" s="5" t="s">
        <v>32</v>
      </c>
      <c r="B27" s="27" t="s">
        <v>38</v>
      </c>
    </row>
    <row r="28" spans="1:3" x14ac:dyDescent="0.25">
      <c r="A28" s="6" t="s">
        <v>40</v>
      </c>
      <c r="B28" s="30" t="s">
        <v>413</v>
      </c>
      <c r="C28" t="str">
        <f>"  &lt;/Variant&gt;"</f>
        <v xml:space="preserve">  &lt;/Variant&gt;</v>
      </c>
    </row>
    <row r="29" spans="1:3" x14ac:dyDescent="0.25">
      <c r="C29" t="str">
        <f>CONCATENATE("&lt;# ",B31," #&gt;")</f>
        <v>&lt;# A78581651T #&gt;</v>
      </c>
    </row>
    <row r="30" spans="1:3" x14ac:dyDescent="0.25">
      <c r="A30" s="6" t="s">
        <v>29</v>
      </c>
      <c r="B30" s="44" t="s">
        <v>418</v>
      </c>
      <c r="C30" t="str">
        <f>CONCATENATE("  &lt;Variant hgvs=",CHAR(34),B30,CHAR(34)," name=",CHAR(34),B31,CHAR(34),"&gt; ")</f>
        <v xml:space="preserve">  &lt;Variant hgvs="NC_000015.10:g.78581651A&gt;T" name="A78581651T"&gt; </v>
      </c>
    </row>
    <row r="31" spans="1:3" x14ac:dyDescent="0.25">
      <c r="A31" s="5" t="s">
        <v>30</v>
      </c>
      <c r="B31" s="45" t="s">
        <v>419</v>
      </c>
    </row>
    <row r="32" spans="1:3" x14ac:dyDescent="0.25">
      <c r="A32" s="5" t="s">
        <v>31</v>
      </c>
      <c r="B32" s="27" t="s">
        <v>66</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adenine (A) to thymine (T) resulting in incorrect three function. This substitution of a single nucleotide is known as a missense variant.</v>
      </c>
    </row>
    <row r="33" spans="1:3" x14ac:dyDescent="0.25">
      <c r="A33" s="5" t="s">
        <v>32</v>
      </c>
      <c r="B33" s="27" t="s">
        <v>37</v>
      </c>
    </row>
    <row r="34" spans="1:3" x14ac:dyDescent="0.25">
      <c r="A34" s="6" t="s">
        <v>40</v>
      </c>
      <c r="B34" s="30" t="s">
        <v>420</v>
      </c>
      <c r="C34" t="str">
        <f>"  &lt;/Variant&gt;"</f>
        <v xml:space="preserve">  &lt;/Variant&gt;</v>
      </c>
    </row>
    <row r="35" spans="1:3" s="33" customFormat="1" x14ac:dyDescent="0.25">
      <c r="A35" s="31"/>
      <c r="B35" s="32"/>
    </row>
    <row r="36" spans="1:3" s="33" customFormat="1" x14ac:dyDescent="0.25">
      <c r="A36" s="31"/>
      <c r="B36" s="32"/>
      <c r="C36" t="str">
        <f>C17</f>
        <v>&lt;# G1192A #&gt;</v>
      </c>
    </row>
    <row r="37" spans="1:3" x14ac:dyDescent="0.25">
      <c r="A37" s="5" t="s">
        <v>39</v>
      </c>
      <c r="B37" s="42" t="s">
        <v>361</v>
      </c>
      <c r="C37" t="str">
        <f>CONCATENATE("  &lt;Genotype hgvs=",CHAR(34),B37,B38,";",B39,CHAR(34)," name=",CHAR(34),B19,CHAR(34),"&gt; ")</f>
        <v xml:space="preserve">  &lt;Genotype hgvs="NC_000015.10:g.[78606381C&gt;T];[78606381=]" name="G1192A"&gt; </v>
      </c>
    </row>
    <row r="38" spans="1:3" x14ac:dyDescent="0.25">
      <c r="A38" s="5" t="s">
        <v>40</v>
      </c>
      <c r="B38" s="27" t="s">
        <v>362</v>
      </c>
    </row>
    <row r="39" spans="1:3" x14ac:dyDescent="0.25">
      <c r="A39" s="5" t="s">
        <v>31</v>
      </c>
      <c r="B39" s="27" t="s">
        <v>363</v>
      </c>
      <c r="C39" t="s">
        <v>717</v>
      </c>
    </row>
    <row r="40" spans="1:3" x14ac:dyDescent="0.25">
      <c r="A40" s="5" t="s">
        <v>45</v>
      </c>
      <c r="B40" s="27" t="str">
        <f>CONCATENATE("People with this variant have one copy of the ",B22," variant. This substitution of a single nucleotide is known as a missense mutation.")</f>
        <v>People with this variant have one copy of the [G1192A (Asp398Asn)](https://www.ncbi.nlm.nih.gov/clinvar/variation/17497/) variant. This substitution of a single nucleotide is known as a missense mutation.</v>
      </c>
      <c r="C40" t="s">
        <v>17</v>
      </c>
    </row>
    <row r="41" spans="1:3" x14ac:dyDescent="0.25">
      <c r="A41" s="6" t="s">
        <v>46</v>
      </c>
      <c r="B41" s="27" t="s">
        <v>226</v>
      </c>
      <c r="C41" t="str">
        <f>CONCATENATE("    ",B40)</f>
        <v xml:space="preserve">    People with this variant have one copy of the [G1192A (Asp398Asn)](https://www.ncbi.nlm.nih.gov/clinvar/variation/17497/) variant. This substitution of a single nucleotide is known as a missense mutation.</v>
      </c>
    </row>
    <row r="42" spans="1:3" x14ac:dyDescent="0.25">
      <c r="A42" s="6" t="s">
        <v>47</v>
      </c>
      <c r="B42" s="27">
        <v>39.200000000000003</v>
      </c>
    </row>
    <row r="43" spans="1:3" x14ac:dyDescent="0.25">
      <c r="A43" s="5"/>
      <c r="C43" t="s">
        <v>718</v>
      </c>
    </row>
    <row r="44" spans="1:3" x14ac:dyDescent="0.25">
      <c r="A44" s="6"/>
    </row>
    <row r="45" spans="1:3" x14ac:dyDescent="0.25">
      <c r="A45" s="6"/>
      <c r="C45" t="str">
        <f>CONCATENATE("    ",B41)</f>
        <v xml:space="preserve">    You are in the Mild Loss of Function category. See below for more information.</v>
      </c>
    </row>
    <row r="46" spans="1:3" x14ac:dyDescent="0.25">
      <c r="A46" s="6"/>
    </row>
    <row r="47" spans="1:3" x14ac:dyDescent="0.25">
      <c r="A47" s="6"/>
      <c r="C47" t="s">
        <v>719</v>
      </c>
    </row>
    <row r="48" spans="1:3" x14ac:dyDescent="0.25">
      <c r="A48" s="5"/>
    </row>
    <row r="49" spans="1:3" x14ac:dyDescent="0.25">
      <c r="A49" s="5"/>
      <c r="C49" t="str">
        <f>CONCATENATE( "    &lt;piechart percentage=",B42," /&gt;")</f>
        <v xml:space="preserve">    &lt;piechart percentage=39.2 /&gt;</v>
      </c>
    </row>
    <row r="50" spans="1:3" x14ac:dyDescent="0.25">
      <c r="A50" s="5"/>
      <c r="C50" t="str">
        <f>"  &lt;/Genotype&gt;"</f>
        <v xml:space="preserve">  &lt;/Genotype&gt;</v>
      </c>
    </row>
    <row r="51" spans="1:3" x14ac:dyDescent="0.25">
      <c r="A51" s="5" t="s">
        <v>48</v>
      </c>
      <c r="B51" s="27" t="s">
        <v>364</v>
      </c>
      <c r="C51" t="str">
        <f>CONCATENATE("  &lt;Genotype hgvs=",CHAR(34),B37,B38,";",B38,CHAR(34)," name=",CHAR(34),B19,CHAR(34),"&gt; ")</f>
        <v xml:space="preserve">  &lt;Genotype hgvs="NC_000015.10:g.[78606381C&gt;T];[78606381C&gt;T]" name="G1192A"&gt; </v>
      </c>
    </row>
    <row r="52" spans="1:3" x14ac:dyDescent="0.25">
      <c r="A52" s="6" t="s">
        <v>49</v>
      </c>
      <c r="B52" s="27" t="s">
        <v>199</v>
      </c>
      <c r="C52" t="s">
        <v>17</v>
      </c>
    </row>
    <row r="53" spans="1:3" x14ac:dyDescent="0.25">
      <c r="A53" s="6" t="s">
        <v>47</v>
      </c>
      <c r="B53" s="27">
        <v>5.2</v>
      </c>
      <c r="C53" t="s">
        <v>717</v>
      </c>
    </row>
    <row r="54" spans="1:3" x14ac:dyDescent="0.25">
      <c r="A54" s="6"/>
    </row>
    <row r="55" spans="1:3" x14ac:dyDescent="0.25">
      <c r="A55" s="5"/>
      <c r="C55" t="str">
        <f>CONCATENATE("    ",B51)</f>
        <v xml:space="preserve">    People with this variant have two copies of the [C78606381T](https://www.ncbi.nlm.nih.gov/projects/SNP/snp_ref.cgi?rs=12914385) variant. This substitution of a single nucleotide is known as a missense mutation.
</v>
      </c>
    </row>
    <row r="56" spans="1:3" x14ac:dyDescent="0.25">
      <c r="A56" s="6"/>
    </row>
    <row r="57" spans="1:3" x14ac:dyDescent="0.25">
      <c r="A57" s="6"/>
      <c r="C57" t="s">
        <v>718</v>
      </c>
    </row>
    <row r="58" spans="1:3" x14ac:dyDescent="0.25">
      <c r="A58" s="6"/>
    </row>
    <row r="59" spans="1:3" x14ac:dyDescent="0.25">
      <c r="A59" s="6"/>
      <c r="C59" t="str">
        <f>CONCATENATE("    ",B52)</f>
        <v xml:space="preserve">    You are in the Moderate Loss of Function category. See below for more information.</v>
      </c>
    </row>
    <row r="60" spans="1:3" x14ac:dyDescent="0.25">
      <c r="A60" s="6"/>
    </row>
    <row r="61" spans="1:3" x14ac:dyDescent="0.25">
      <c r="A61" s="5"/>
      <c r="C61" t="s">
        <v>719</v>
      </c>
    </row>
    <row r="62" spans="1:3" x14ac:dyDescent="0.25">
      <c r="A62" s="5"/>
    </row>
    <row r="63" spans="1:3" x14ac:dyDescent="0.25">
      <c r="A63" s="5"/>
      <c r="C63" t="str">
        <f>CONCATENATE( "    &lt;piechart percentage=",B53," /&gt;")</f>
        <v xml:space="preserve">    &lt;piechart percentage=5.2 /&gt;</v>
      </c>
    </row>
    <row r="64" spans="1:3" x14ac:dyDescent="0.25">
      <c r="A64" s="5"/>
      <c r="C64" t="str">
        <f>"  &lt;/Genotype&gt;"</f>
        <v xml:space="preserve">  &lt;/Genotype&gt;</v>
      </c>
    </row>
    <row r="65" spans="1:3" x14ac:dyDescent="0.25">
      <c r="A65" s="5" t="s">
        <v>50</v>
      </c>
      <c r="B65" s="27" t="str">
        <f>CONCATENATE("Your ",B11," gene has no variants. A normal gene is referred to as a ",CHAR(34),"wild-type",CHAR(34)," gene.")</f>
        <v>Your CHRNA5 gene has no variants. A normal gene is referred to as a "wild-type" gene.</v>
      </c>
      <c r="C65" t="str">
        <f>CONCATENATE("  &lt;Genotype hgvs=",CHAR(34),B37,B39,";",B39,CHAR(34)," name=",CHAR(34),B19,CHAR(34),"&gt; ")</f>
        <v xml:space="preserve">  &lt;Genotype hgvs="NC_000015.10:g.[78606381=];[78606381=]" name="G1192A"&gt; </v>
      </c>
    </row>
    <row r="66" spans="1:3" x14ac:dyDescent="0.25">
      <c r="A66" s="6" t="s">
        <v>51</v>
      </c>
      <c r="B66" s="27" t="s">
        <v>152</v>
      </c>
      <c r="C66" t="s">
        <v>17</v>
      </c>
    </row>
    <row r="67" spans="1:3" x14ac:dyDescent="0.25">
      <c r="A67" s="6" t="s">
        <v>47</v>
      </c>
      <c r="B67" s="27">
        <v>55.6</v>
      </c>
      <c r="C67" t="s">
        <v>717</v>
      </c>
    </row>
    <row r="68" spans="1:3" x14ac:dyDescent="0.25">
      <c r="A68" s="5"/>
    </row>
    <row r="69" spans="1:3" x14ac:dyDescent="0.25">
      <c r="A69" s="6"/>
      <c r="C69" t="str">
        <f>CONCATENATE("    ",B65)</f>
        <v xml:space="preserve">    Your CHRNA5 gene has no variants. A normal gene is referred to as a "wild-type" gene.</v>
      </c>
    </row>
    <row r="70" spans="1:3" x14ac:dyDescent="0.25">
      <c r="A70" s="6"/>
    </row>
    <row r="71" spans="1:3" x14ac:dyDescent="0.25">
      <c r="A71" s="6"/>
      <c r="C71" t="s">
        <v>718</v>
      </c>
    </row>
    <row r="72" spans="1:3" x14ac:dyDescent="0.25">
      <c r="A72" s="6"/>
    </row>
    <row r="73" spans="1:3" x14ac:dyDescent="0.25">
      <c r="A73" s="6"/>
      <c r="C73" t="str">
        <f>CONCATENATE("    ",B66)</f>
        <v xml:space="preserve">    This variant is not associated with increased risk.</v>
      </c>
    </row>
    <row r="74" spans="1:3" x14ac:dyDescent="0.25">
      <c r="A74" s="5"/>
    </row>
    <row r="75" spans="1:3" x14ac:dyDescent="0.25">
      <c r="A75" s="5"/>
      <c r="C75" t="s">
        <v>719</v>
      </c>
    </row>
    <row r="76" spans="1:3" x14ac:dyDescent="0.25">
      <c r="A76" s="5"/>
    </row>
    <row r="77" spans="1:3" x14ac:dyDescent="0.25">
      <c r="A77" s="5"/>
      <c r="C77" t="str">
        <f>CONCATENATE( "    &lt;piechart percentage=",B67," /&gt;")</f>
        <v xml:space="preserve">    &lt;piechart percentage=55.6 /&gt;</v>
      </c>
    </row>
    <row r="78" spans="1:3" x14ac:dyDescent="0.25">
      <c r="A78" s="5"/>
      <c r="C78" t="str">
        <f>"  &lt;/Genotype&gt;"</f>
        <v xml:space="preserve">  &lt;/Genotype&gt;</v>
      </c>
    </row>
    <row r="79" spans="1:3" x14ac:dyDescent="0.25">
      <c r="A79" s="5"/>
      <c r="C79" t="str">
        <f>C23</f>
        <v>&lt;# A78573551G #&gt;</v>
      </c>
    </row>
    <row r="80" spans="1:3" x14ac:dyDescent="0.25">
      <c r="A80" s="5" t="s">
        <v>39</v>
      </c>
      <c r="B80" s="1" t="s">
        <v>361</v>
      </c>
      <c r="C80" t="str">
        <f>CONCATENATE("  &lt;Genotype hgvs=",CHAR(34),B80,B81,";",B82,CHAR(34)," name=",CHAR(34),B25,CHAR(34),"&gt; ")</f>
        <v xml:space="preserve">  &lt;Genotype hgvs="NC_000015.10:g.[78573551G&gt;A];[78573551=]" name="A78573551G"&gt; </v>
      </c>
    </row>
    <row r="81" spans="1:3" x14ac:dyDescent="0.25">
      <c r="A81" s="5" t="s">
        <v>40</v>
      </c>
      <c r="B81" s="27" t="s">
        <v>414</v>
      </c>
    </row>
    <row r="82" spans="1:3" x14ac:dyDescent="0.25">
      <c r="A82" s="5" t="s">
        <v>31</v>
      </c>
      <c r="B82" s="27" t="s">
        <v>415</v>
      </c>
      <c r="C82" t="s">
        <v>717</v>
      </c>
    </row>
    <row r="83" spans="1:3" x14ac:dyDescent="0.25">
      <c r="A83" s="5" t="s">
        <v>45</v>
      </c>
      <c r="B83" s="27" t="str">
        <f>CONCATENATE("People with this variant have one copy of the ",B28," variant. This substitution of a single nucleotide is known as a missense mutation.")</f>
        <v>People with this variant have one copy of the [A78573551G](https://www.ncbi.nlm.nih.gov/projects/SNP/snp_ref.cgi?rs=6495306) variant. This substitution of a single nucleotide is known as a missense mutation.</v>
      </c>
      <c r="C83" t="s">
        <v>17</v>
      </c>
    </row>
    <row r="84" spans="1:3" x14ac:dyDescent="0.25">
      <c r="A84" s="6" t="s">
        <v>46</v>
      </c>
      <c r="B84" s="27" t="s">
        <v>226</v>
      </c>
      <c r="C84" t="str">
        <f>CONCATENATE("    ",B83)</f>
        <v xml:space="preserve">    People with this variant have one copy of the [A78573551G](https://www.ncbi.nlm.nih.gov/projects/SNP/snp_ref.cgi?rs=6495306) variant. This substitution of a single nucleotide is known as a missense mutation.</v>
      </c>
    </row>
    <row r="85" spans="1:3" x14ac:dyDescent="0.25">
      <c r="A85" s="6" t="s">
        <v>47</v>
      </c>
      <c r="B85" s="27">
        <v>39.200000000000003</v>
      </c>
    </row>
    <row r="86" spans="1:3" x14ac:dyDescent="0.25">
      <c r="A86" s="5"/>
      <c r="C86" t="s">
        <v>718</v>
      </c>
    </row>
    <row r="87" spans="1:3" x14ac:dyDescent="0.25">
      <c r="A87" s="6"/>
    </row>
    <row r="88" spans="1:3" x14ac:dyDescent="0.25">
      <c r="A88" s="6"/>
      <c r="C88" t="str">
        <f>CONCATENATE("    ",B84)</f>
        <v xml:space="preserve">    You are in the Mild Loss of Function category. See below for more information.</v>
      </c>
    </row>
    <row r="89" spans="1:3" x14ac:dyDescent="0.25">
      <c r="A89" s="6"/>
    </row>
    <row r="90" spans="1:3" x14ac:dyDescent="0.25">
      <c r="A90" s="6"/>
      <c r="C90" t="s">
        <v>719</v>
      </c>
    </row>
    <row r="91" spans="1:3" x14ac:dyDescent="0.25">
      <c r="A91" s="5"/>
    </row>
    <row r="92" spans="1:3" x14ac:dyDescent="0.25">
      <c r="A92" s="5"/>
      <c r="C92" t="str">
        <f>CONCATENATE( "    &lt;piechart percentage=",B85," /&gt;")</f>
        <v xml:space="preserve">    &lt;piechart percentage=39.2 /&gt;</v>
      </c>
    </row>
    <row r="93" spans="1:3" x14ac:dyDescent="0.25">
      <c r="A93" s="5"/>
      <c r="C93" t="str">
        <f>"  &lt;/Genotype&gt;"</f>
        <v xml:space="preserve">  &lt;/Genotype&gt;</v>
      </c>
    </row>
    <row r="94" spans="1:3" x14ac:dyDescent="0.25">
      <c r="A94" s="5" t="s">
        <v>48</v>
      </c>
      <c r="B94" s="27" t="str">
        <f>CONCATENATE("People with this variant have two copies of the ",B28," variant. This substitution of a single nucleotide is known as a missense mutation.")</f>
        <v>People with this variant have two copies of the [A78573551G](https://www.ncbi.nlm.nih.gov/projects/SNP/snp_ref.cgi?rs=6495306) variant. This substitution of a single nucleotide is known as a missense mutation.</v>
      </c>
      <c r="C94" t="str">
        <f>CONCATENATE("  &lt;Genotype hgvs=",CHAR(34),B80,B81,";",B81,CHAR(34)," name=",CHAR(34),B25,CHAR(34),"&gt; ")</f>
        <v xml:space="preserve">  &lt;Genotype hgvs="NC_000015.10:g.[78573551G&gt;A];[78573551G&gt;A]" name="A78573551G"&gt; </v>
      </c>
    </row>
    <row r="95" spans="1:3" x14ac:dyDescent="0.25">
      <c r="A95" s="6" t="s">
        <v>49</v>
      </c>
      <c r="B95" s="27" t="s">
        <v>199</v>
      </c>
      <c r="C95" t="s">
        <v>17</v>
      </c>
    </row>
    <row r="96" spans="1:3" x14ac:dyDescent="0.25">
      <c r="A96" s="6" t="s">
        <v>47</v>
      </c>
      <c r="B96" s="27">
        <v>17.899999999999999</v>
      </c>
      <c r="C96" t="s">
        <v>717</v>
      </c>
    </row>
    <row r="97" spans="1:3" x14ac:dyDescent="0.25">
      <c r="A97" s="6"/>
    </row>
    <row r="98" spans="1:3" x14ac:dyDescent="0.25">
      <c r="A98" s="5"/>
      <c r="C98" t="str">
        <f>CONCATENATE("    ",B94)</f>
        <v xml:space="preserve">    People with this variant have two copies of the [A78573551G](https://www.ncbi.nlm.nih.gov/projects/SNP/snp_ref.cgi?rs=6495306) variant. This substitution of a single nucleotide is known as a missense mutation.</v>
      </c>
    </row>
    <row r="99" spans="1:3" x14ac:dyDescent="0.25">
      <c r="A99" s="6"/>
    </row>
    <row r="100" spans="1:3" x14ac:dyDescent="0.25">
      <c r="A100" s="6"/>
      <c r="C100" t="s">
        <v>718</v>
      </c>
    </row>
    <row r="101" spans="1:3" x14ac:dyDescent="0.25">
      <c r="A101" s="6"/>
    </row>
    <row r="102" spans="1:3" x14ac:dyDescent="0.25">
      <c r="A102" s="6"/>
      <c r="C102" t="str">
        <f>CONCATENATE("    ",B95)</f>
        <v xml:space="preserve">    You are in the Moderate Loss of Function category. See below for more information.</v>
      </c>
    </row>
    <row r="103" spans="1:3" x14ac:dyDescent="0.25">
      <c r="A103" s="6"/>
    </row>
    <row r="104" spans="1:3" x14ac:dyDescent="0.25">
      <c r="A104" s="5"/>
      <c r="C104" t="s">
        <v>719</v>
      </c>
    </row>
    <row r="105" spans="1:3" x14ac:dyDescent="0.25">
      <c r="A105" s="5"/>
    </row>
    <row r="106" spans="1:3" x14ac:dyDescent="0.25">
      <c r="A106" s="5"/>
      <c r="C106" t="str">
        <f>CONCATENATE( "    &lt;piechart percentage=",B96," /&gt;")</f>
        <v xml:space="preserve">    &lt;piechart percentage=17.9 /&gt;</v>
      </c>
    </row>
    <row r="107" spans="1:3" x14ac:dyDescent="0.25">
      <c r="A107" s="5"/>
      <c r="C107" t="str">
        <f>"  &lt;/Genotype&gt;"</f>
        <v xml:space="preserve">  &lt;/Genotype&gt;</v>
      </c>
    </row>
    <row r="108" spans="1:3" x14ac:dyDescent="0.25">
      <c r="A108" s="5" t="s">
        <v>50</v>
      </c>
      <c r="B108" s="27" t="str">
        <f>CONCATENATE("Your ",B11," gene has no variants. A normal gene is referred to as a ",CHAR(34),"wild-type",CHAR(34)," gene.")</f>
        <v>Your CHRNA5 gene has no variants. A normal gene is referred to as a "wild-type" gene.</v>
      </c>
      <c r="C108" t="str">
        <f>CONCATENATE("  &lt;Genotype hgvs=",CHAR(34),B80,B82,";",B82,CHAR(34)," name=",CHAR(34),B25,CHAR(34),"&gt; ")</f>
        <v xml:space="preserve">  &lt;Genotype hgvs="NC_000015.10:g.[78573551=];[78573551=]" name="A78573551G"&gt; </v>
      </c>
    </row>
    <row r="109" spans="1:3" x14ac:dyDescent="0.25">
      <c r="A109" s="6" t="s">
        <v>51</v>
      </c>
      <c r="B109" s="27" t="s">
        <v>152</v>
      </c>
      <c r="C109" t="s">
        <v>17</v>
      </c>
    </row>
    <row r="110" spans="1:3" x14ac:dyDescent="0.25">
      <c r="A110" s="6" t="s">
        <v>47</v>
      </c>
      <c r="B110" s="27">
        <v>42.9</v>
      </c>
      <c r="C110" t="s">
        <v>717</v>
      </c>
    </row>
    <row r="111" spans="1:3" x14ac:dyDescent="0.25">
      <c r="A111" s="5"/>
    </row>
    <row r="112" spans="1:3" x14ac:dyDescent="0.25">
      <c r="A112" s="6"/>
      <c r="C112" t="str">
        <f>CONCATENATE("    ",B108)</f>
        <v xml:space="preserve">    Your CHRNA5 gene has no variants. A normal gene is referred to as a "wild-type" gene.</v>
      </c>
    </row>
    <row r="113" spans="1:3" x14ac:dyDescent="0.25">
      <c r="A113" s="6"/>
    </row>
    <row r="114" spans="1:3" x14ac:dyDescent="0.25">
      <c r="A114" s="6"/>
      <c r="C114" t="s">
        <v>718</v>
      </c>
    </row>
    <row r="115" spans="1:3" x14ac:dyDescent="0.25">
      <c r="A115" s="6"/>
    </row>
    <row r="116" spans="1:3" x14ac:dyDescent="0.25">
      <c r="A116" s="6"/>
      <c r="C116" t="str">
        <f>CONCATENATE("    ",B109)</f>
        <v xml:space="preserve">    This variant is not associated with increased risk.</v>
      </c>
    </row>
    <row r="117" spans="1:3" x14ac:dyDescent="0.25">
      <c r="A117" s="5"/>
    </row>
    <row r="118" spans="1:3" x14ac:dyDescent="0.25">
      <c r="A118" s="5"/>
      <c r="C118" t="s">
        <v>719</v>
      </c>
    </row>
    <row r="119" spans="1:3" x14ac:dyDescent="0.25">
      <c r="A119" s="5"/>
    </row>
    <row r="120" spans="1:3" x14ac:dyDescent="0.25">
      <c r="A120" s="5"/>
      <c r="C120" t="str">
        <f>CONCATENATE( "    &lt;piechart percentage=",B110," /&gt;")</f>
        <v xml:space="preserve">    &lt;piechart percentage=42.9 /&gt;</v>
      </c>
    </row>
    <row r="121" spans="1:3" x14ac:dyDescent="0.25">
      <c r="A121" s="5"/>
      <c r="C121" t="str">
        <f>"  &lt;/Genotype&gt;"</f>
        <v xml:space="preserve">  &lt;/Genotype&gt;</v>
      </c>
    </row>
    <row r="122" spans="1:3" ht="15.75" thickBot="1" x14ac:dyDescent="0.3">
      <c r="A122" s="5"/>
      <c r="C122" t="str">
        <f>C29</f>
        <v>&lt;# A78581651T #&gt;</v>
      </c>
    </row>
    <row r="123" spans="1:3" ht="15.75" thickBot="1" x14ac:dyDescent="0.3">
      <c r="A123" s="5" t="s">
        <v>39</v>
      </c>
      <c r="B123" s="46" t="s">
        <v>361</v>
      </c>
      <c r="C123" t="str">
        <f>CONCATENATE("  &lt;Genotype hgvs=",CHAR(34),B123,B124,";",B125,CHAR(34)," name=",CHAR(34),B68,CHAR(34),"&gt; ")</f>
        <v xml:space="preserve">  &lt;Genotype hgvs="NC_000015.10:g.[78581651A&gt;T];[78581651=]" name=""&gt; </v>
      </c>
    </row>
    <row r="124" spans="1:3" x14ac:dyDescent="0.25">
      <c r="A124" s="5" t="s">
        <v>40</v>
      </c>
      <c r="B124" s="27" t="s">
        <v>421</v>
      </c>
    </row>
    <row r="125" spans="1:3" x14ac:dyDescent="0.25">
      <c r="A125" s="5" t="s">
        <v>31</v>
      </c>
      <c r="B125" s="27" t="s">
        <v>422</v>
      </c>
      <c r="C125" t="s">
        <v>717</v>
      </c>
    </row>
    <row r="126" spans="1:3" x14ac:dyDescent="0.25">
      <c r="A126" s="5" t="s">
        <v>45</v>
      </c>
      <c r="B126" s="27" t="str">
        <f>CONCATENATE("People with this variant have one copy of the ",B34," variant. This substitution of a single nucleotide is known as a missense mutation.")</f>
        <v>People with this variant have one copy of the [A78581651T](https://www.ncbi.nlm.nih.gov/projects/SNP/snp_ref.cgi?rs=7180002) variant. This substitution of a single nucleotide is known as a missense mutation.</v>
      </c>
      <c r="C126" t="s">
        <v>17</v>
      </c>
    </row>
    <row r="127" spans="1:3" x14ac:dyDescent="0.25">
      <c r="A127" s="6" t="s">
        <v>46</v>
      </c>
      <c r="B127" s="27" t="s">
        <v>226</v>
      </c>
      <c r="C127" t="str">
        <f>CONCATENATE("    ",B126)</f>
        <v xml:space="preserve">    People with this variant have one copy of the [A78581651T](https://www.ncbi.nlm.nih.gov/projects/SNP/snp_ref.cgi?rs=7180002) variant. This substitution of a single nucleotide is known as a missense mutation.</v>
      </c>
    </row>
    <row r="128" spans="1:3" x14ac:dyDescent="0.25">
      <c r="A128" s="6" t="s">
        <v>47</v>
      </c>
      <c r="B128" s="27">
        <v>27.3</v>
      </c>
    </row>
    <row r="129" spans="1:3" x14ac:dyDescent="0.25">
      <c r="A129" s="5"/>
      <c r="C129" t="s">
        <v>718</v>
      </c>
    </row>
    <row r="130" spans="1:3" x14ac:dyDescent="0.25">
      <c r="A130" s="6"/>
    </row>
    <row r="131" spans="1:3" x14ac:dyDescent="0.25">
      <c r="A131" s="6"/>
      <c r="C131" t="str">
        <f>CONCATENATE("    ",B127)</f>
        <v xml:space="preserve">    You are in the Mild Loss of Function category. See below for more information.</v>
      </c>
    </row>
    <row r="132" spans="1:3" x14ac:dyDescent="0.25">
      <c r="A132" s="6"/>
    </row>
    <row r="133" spans="1:3" x14ac:dyDescent="0.25">
      <c r="A133" s="6"/>
      <c r="C133" t="s">
        <v>719</v>
      </c>
    </row>
    <row r="134" spans="1:3" x14ac:dyDescent="0.25">
      <c r="A134" s="5"/>
    </row>
    <row r="135" spans="1:3" x14ac:dyDescent="0.25">
      <c r="A135" s="5"/>
      <c r="C135" t="str">
        <f>CONCATENATE( "    &lt;piechart percentage=",B128," /&gt;")</f>
        <v xml:space="preserve">    &lt;piechart percentage=27.3 /&gt;</v>
      </c>
    </row>
    <row r="136" spans="1:3" x14ac:dyDescent="0.25">
      <c r="A136" s="5"/>
      <c r="C136" t="str">
        <f>"  &lt;/Genotype&gt;"</f>
        <v xml:space="preserve">  &lt;/Genotype&gt;</v>
      </c>
    </row>
    <row r="137" spans="1:3" x14ac:dyDescent="0.25">
      <c r="A137" s="5" t="s">
        <v>48</v>
      </c>
      <c r="B137" s="27" t="str">
        <f>CONCATENATE("People with this variant have two copies of the ",B34," variant. This substitution of a single nucleotide is known as a missense mutation.")</f>
        <v>People with this variant have two copies of the [A78581651T](https://www.ncbi.nlm.nih.gov/projects/SNP/snp_ref.cgi?rs=7180002) variant. This substitution of a single nucleotide is known as a missense mutation.</v>
      </c>
      <c r="C137" t="str">
        <f>CONCATENATE("  &lt;Genotype hgvs=",CHAR(34),B123,B124,";",B124,CHAR(34)," name=",CHAR(34),B68,CHAR(34),"&gt; ")</f>
        <v xml:space="preserve">  &lt;Genotype hgvs="NC_000015.10:g.[78581651A&gt;T];[78581651A&gt;T]" name=""&gt; </v>
      </c>
    </row>
    <row r="138" spans="1:3" x14ac:dyDescent="0.25">
      <c r="A138" s="6" t="s">
        <v>49</v>
      </c>
      <c r="B138" s="27" t="s">
        <v>199</v>
      </c>
      <c r="C138" t="s">
        <v>17</v>
      </c>
    </row>
    <row r="139" spans="1:3" x14ac:dyDescent="0.25">
      <c r="A139" s="6" t="s">
        <v>47</v>
      </c>
      <c r="B139" s="27">
        <v>9.5</v>
      </c>
      <c r="C139" t="s">
        <v>717</v>
      </c>
    </row>
    <row r="140" spans="1:3" x14ac:dyDescent="0.25">
      <c r="A140" s="6"/>
    </row>
    <row r="141" spans="1:3" x14ac:dyDescent="0.25">
      <c r="A141" s="5"/>
      <c r="C141" t="str">
        <f>CONCATENATE("    ",B137)</f>
        <v xml:space="preserve">    People with this variant have two copies of the [A78581651T](https://www.ncbi.nlm.nih.gov/projects/SNP/snp_ref.cgi?rs=7180002) variant. This substitution of a single nucleotide is known as a missense mutation.</v>
      </c>
    </row>
    <row r="142" spans="1:3" x14ac:dyDescent="0.25">
      <c r="A142" s="6"/>
    </row>
    <row r="143" spans="1:3" x14ac:dyDescent="0.25">
      <c r="A143" s="6"/>
      <c r="C143" t="s">
        <v>718</v>
      </c>
    </row>
    <row r="144" spans="1:3" x14ac:dyDescent="0.25">
      <c r="A144" s="6"/>
    </row>
    <row r="145" spans="1:3" x14ac:dyDescent="0.25">
      <c r="A145" s="6"/>
      <c r="C145" t="str">
        <f>CONCATENATE("    ",B138)</f>
        <v xml:space="preserve">    You are in the Moderate Loss of Function category. See below for more information.</v>
      </c>
    </row>
    <row r="146" spans="1:3" x14ac:dyDescent="0.25">
      <c r="A146" s="6"/>
    </row>
    <row r="147" spans="1:3" x14ac:dyDescent="0.25">
      <c r="A147" s="5"/>
      <c r="C147" t="s">
        <v>719</v>
      </c>
    </row>
    <row r="148" spans="1:3" x14ac:dyDescent="0.25">
      <c r="A148" s="5"/>
    </row>
    <row r="149" spans="1:3" x14ac:dyDescent="0.25">
      <c r="A149" s="5"/>
      <c r="C149" t="str">
        <f>CONCATENATE( "    &lt;piechart percentage=",B139," /&gt;")</f>
        <v xml:space="preserve">    &lt;piechart percentage=9.5 /&gt;</v>
      </c>
    </row>
    <row r="150" spans="1:3" x14ac:dyDescent="0.25">
      <c r="A150" s="5"/>
      <c r="C150" t="str">
        <f>"  &lt;/Genotype&gt;"</f>
        <v xml:space="preserve">  &lt;/Genotype&gt;</v>
      </c>
    </row>
    <row r="151" spans="1:3" x14ac:dyDescent="0.25">
      <c r="A151" s="5" t="s">
        <v>50</v>
      </c>
      <c r="B151" s="27" t="str">
        <f>CONCATENATE("Your ",B54," gene has no variants. A normal gene is referred to as a ",CHAR(34),"wild-type",CHAR(34)," gene.")</f>
        <v>Your  gene has no variants. A normal gene is referred to as a "wild-type" gene.</v>
      </c>
      <c r="C151" t="str">
        <f>CONCATENATE("  &lt;Genotype hgvs=",CHAR(34),B123,B125,";",B125,CHAR(34)," name=",CHAR(34),B68,CHAR(34),"&gt; ")</f>
        <v xml:space="preserve">  &lt;Genotype hgvs="NC_000015.10:g.[78581651=];[78581651=]" name=""&gt; </v>
      </c>
    </row>
    <row r="152" spans="1:3" x14ac:dyDescent="0.25">
      <c r="A152" s="6" t="s">
        <v>51</v>
      </c>
      <c r="B152" s="27" t="s">
        <v>152</v>
      </c>
      <c r="C152" t="s">
        <v>17</v>
      </c>
    </row>
    <row r="153" spans="1:3" x14ac:dyDescent="0.25">
      <c r="A153" s="6" t="s">
        <v>47</v>
      </c>
      <c r="B153" s="27">
        <v>63.2</v>
      </c>
      <c r="C153" t="s">
        <v>717</v>
      </c>
    </row>
    <row r="154" spans="1:3" x14ac:dyDescent="0.25">
      <c r="A154" s="5"/>
    </row>
    <row r="155" spans="1:3" x14ac:dyDescent="0.25">
      <c r="A155" s="6"/>
      <c r="C155" t="str">
        <f>CONCATENATE("    ",B151)</f>
        <v xml:space="preserve">    Your  gene has no variants. A normal gene is referred to as a "wild-type" gene.</v>
      </c>
    </row>
    <row r="156" spans="1:3" x14ac:dyDescent="0.25">
      <c r="A156" s="6"/>
    </row>
    <row r="157" spans="1:3" x14ac:dyDescent="0.25">
      <c r="A157" s="6"/>
      <c r="C157" t="s">
        <v>718</v>
      </c>
    </row>
    <row r="158" spans="1:3" x14ac:dyDescent="0.25">
      <c r="A158" s="6"/>
    </row>
    <row r="159" spans="1:3" x14ac:dyDescent="0.25">
      <c r="A159" s="6"/>
      <c r="C159" t="str">
        <f>CONCATENATE("    ",B152)</f>
        <v xml:space="preserve">    This variant is not associated with increased risk.</v>
      </c>
    </row>
    <row r="160" spans="1:3" x14ac:dyDescent="0.25">
      <c r="A160" s="5"/>
    </row>
    <row r="161" spans="1:3" x14ac:dyDescent="0.25">
      <c r="A161" s="5"/>
      <c r="C161" t="s">
        <v>719</v>
      </c>
    </row>
    <row r="162" spans="1:3" x14ac:dyDescent="0.25">
      <c r="A162" s="5"/>
    </row>
    <row r="163" spans="1:3" x14ac:dyDescent="0.25">
      <c r="A163" s="5"/>
      <c r="C163" t="str">
        <f>CONCATENATE( "    &lt;piechart percentage=",B153," /&gt;")</f>
        <v xml:space="preserve">    &lt;piechart percentage=63.2 /&gt;</v>
      </c>
    </row>
    <row r="164" spans="1:3" x14ac:dyDescent="0.25">
      <c r="A164" s="5"/>
      <c r="C164" t="str">
        <f>"  &lt;/Genotype&gt;"</f>
        <v xml:space="preserve">  &lt;/Genotype&gt;</v>
      </c>
    </row>
    <row r="165" spans="1:3" x14ac:dyDescent="0.25">
      <c r="A165" s="5"/>
      <c r="C165" t="s">
        <v>721</v>
      </c>
    </row>
    <row r="166" spans="1:3" x14ac:dyDescent="0.25">
      <c r="A166" s="5" t="s">
        <v>52</v>
      </c>
      <c r="B166" s="27" t="str">
        <f>CONCATENATE("Your ",B11," gene has an unknown variant.")</f>
        <v>Your CHRNA5 gene has an unknown variant.</v>
      </c>
      <c r="C166" t="str">
        <f>CONCATENATE("  &lt;Genotype hgvs=",CHAR(34),"unknown",CHAR(34),"&gt; ")</f>
        <v xml:space="preserve">  &lt;Genotype hgvs="unknown"&gt; </v>
      </c>
    </row>
    <row r="167" spans="1:3" x14ac:dyDescent="0.25">
      <c r="A167" s="6" t="s">
        <v>52</v>
      </c>
      <c r="B167" s="27" t="s">
        <v>154</v>
      </c>
      <c r="C167" t="s">
        <v>17</v>
      </c>
    </row>
    <row r="168" spans="1:3" x14ac:dyDescent="0.25">
      <c r="A168" s="6" t="s">
        <v>47</v>
      </c>
      <c r="C168" t="s">
        <v>717</v>
      </c>
    </row>
    <row r="169" spans="1:3" x14ac:dyDescent="0.25">
      <c r="A169" s="6"/>
    </row>
    <row r="170" spans="1:3" x14ac:dyDescent="0.25">
      <c r="A170" s="6"/>
      <c r="C170" t="str">
        <f>CONCATENATE("    ",B166)</f>
        <v xml:space="preserve">    Your CHRNA5 gene has an unknown variant.</v>
      </c>
    </row>
    <row r="171" spans="1:3" x14ac:dyDescent="0.25">
      <c r="A171" s="6"/>
    </row>
    <row r="172" spans="1:3" x14ac:dyDescent="0.25">
      <c r="A172" s="6"/>
      <c r="C172" t="s">
        <v>718</v>
      </c>
    </row>
    <row r="173" spans="1:3" x14ac:dyDescent="0.25">
      <c r="A173" s="6"/>
    </row>
    <row r="174" spans="1:3" x14ac:dyDescent="0.25">
      <c r="A174" s="5"/>
      <c r="C174" t="str">
        <f>CONCATENATE("    ",B167)</f>
        <v xml:space="preserve">    The effect is unknown.</v>
      </c>
    </row>
    <row r="175" spans="1:3" x14ac:dyDescent="0.25">
      <c r="A175" s="6"/>
    </row>
    <row r="176" spans="1:3" x14ac:dyDescent="0.25">
      <c r="A176" s="5"/>
      <c r="C176" t="s">
        <v>719</v>
      </c>
    </row>
    <row r="177" spans="1:3" x14ac:dyDescent="0.25">
      <c r="A177" s="5"/>
    </row>
    <row r="178" spans="1:3" x14ac:dyDescent="0.25">
      <c r="A178" s="5"/>
      <c r="C178" t="str">
        <f>CONCATENATE( "    &lt;piechart percentage=",B168," /&gt;")</f>
        <v xml:space="preserve">    &lt;piechart percentage= /&gt;</v>
      </c>
    </row>
    <row r="179" spans="1:3" x14ac:dyDescent="0.25">
      <c r="A179" s="5"/>
      <c r="C179" t="str">
        <f>"  &lt;/Genotype&gt;"</f>
        <v xml:space="preserve">  &lt;/Genotype&gt;</v>
      </c>
    </row>
    <row r="180" spans="1:3" x14ac:dyDescent="0.25">
      <c r="A180" s="5"/>
      <c r="C180" t="s">
        <v>722</v>
      </c>
    </row>
    <row r="181" spans="1:3" x14ac:dyDescent="0.25">
      <c r="A181" s="5" t="s">
        <v>50</v>
      </c>
      <c r="B181" s="27" t="str">
        <f>CONCATENATE("Your ",B11," gene has no variants. A normal gene is referred to as a ",CHAR(34),"wild-type",CHAR(34)," gene.")</f>
        <v>Your CHRNA5 gene has no variants. A normal gene is referred to as a "wild-type" gene.</v>
      </c>
      <c r="C181" t="str">
        <f>CONCATENATE("  &lt;Genotype hgvs=",CHAR(34),"wildtype",CHAR(34),"&gt;")</f>
        <v xml:space="preserve">  &lt;Genotype hgvs="wildtype"&gt;</v>
      </c>
    </row>
    <row r="182" spans="1:3" x14ac:dyDescent="0.25">
      <c r="A182" s="6" t="s">
        <v>51</v>
      </c>
      <c r="B182" s="27" t="s">
        <v>227</v>
      </c>
      <c r="C182" t="s">
        <v>17</v>
      </c>
    </row>
    <row r="183" spans="1:3" x14ac:dyDescent="0.25">
      <c r="A183" s="6" t="s">
        <v>47</v>
      </c>
      <c r="C183" t="s">
        <v>717</v>
      </c>
    </row>
    <row r="184" spans="1:3" x14ac:dyDescent="0.25">
      <c r="A184" s="6"/>
    </row>
    <row r="185" spans="1:3" x14ac:dyDescent="0.25">
      <c r="A185" s="6"/>
      <c r="C185" t="str">
        <f>CONCATENATE("    ",B181)</f>
        <v xml:space="preserve">    Your CHRNA5 gene has no variants. A normal gene is referred to as a "wild-type" gene.</v>
      </c>
    </row>
    <row r="186" spans="1:3" x14ac:dyDescent="0.25">
      <c r="A186" s="6"/>
    </row>
    <row r="187" spans="1:3" x14ac:dyDescent="0.25">
      <c r="A187" s="6"/>
      <c r="C187" t="s">
        <v>718</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719</v>
      </c>
    </row>
    <row r="192" spans="1:3" x14ac:dyDescent="0.25">
      <c r="A192" s="5"/>
    </row>
    <row r="193" spans="1:3" x14ac:dyDescent="0.25">
      <c r="A193" s="6"/>
      <c r="C193" t="str">
        <f>CONCATENATE( "    &lt;piechart percentage=",B183," /&gt;")</f>
        <v xml:space="preserve">    &lt;piechart percentage= /&gt;</v>
      </c>
    </row>
    <row r="194" spans="1:3" x14ac:dyDescent="0.25">
      <c r="A194" s="6"/>
      <c r="C194" t="str">
        <f>"  &lt;/Genotype&gt;"</f>
        <v xml:space="preserve">  &lt;/Genotype&gt;</v>
      </c>
    </row>
    <row r="195" spans="1:3" x14ac:dyDescent="0.25">
      <c r="A195" s="6"/>
      <c r="C195" t="str">
        <f>"&lt;/GeneAnalysis&gt;"</f>
        <v>&lt;/GeneAnalysis&gt;</v>
      </c>
    </row>
    <row r="196" spans="1:3" s="33" customFormat="1" x14ac:dyDescent="0.25">
      <c r="A196" s="31"/>
      <c r="B196" s="32"/>
    </row>
    <row r="197" spans="1:3" x14ac:dyDescent="0.25">
      <c r="A197" s="5"/>
      <c r="C197" t="str">
        <f>CONCATENATE("# How do changes in ",B11," affect people?")</f>
        <v># How do changes in CHRNA5 affect people?</v>
      </c>
    </row>
    <row r="198" spans="1:3" x14ac:dyDescent="0.25">
      <c r="A198" s="5"/>
    </row>
    <row r="199" spans="1:3" x14ac:dyDescent="0.25">
      <c r="A199" s="5" t="s">
        <v>54</v>
      </c>
      <c r="B199"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CHRNA5 variants is small and does not impact treatment. It is possible that variants in this gene interact with other gene variants, which is the reason for our inclusion of this gene.</v>
      </c>
      <c r="C199" t="str">
        <f>B199</f>
        <v>For the vast majority of people, the overall risk associated with the common CHRNA5 variants is small and does not impact treatment. It is possible that variants in this gene interact with other gene variants, which is the reason for our inclusion of this gene.</v>
      </c>
    </row>
    <row r="200" spans="1:3" s="33" customFormat="1" x14ac:dyDescent="0.25">
      <c r="A200" s="31"/>
      <c r="B200" s="32"/>
    </row>
    <row r="201" spans="1:3" s="33" customFormat="1" x14ac:dyDescent="0.25">
      <c r="A201" s="34"/>
      <c r="B201" s="32"/>
      <c r="C201" s="6" t="s">
        <v>366</v>
      </c>
    </row>
    <row r="202" spans="1:3" s="33" customFormat="1" x14ac:dyDescent="0.25">
      <c r="A202" s="34"/>
      <c r="B202" s="32"/>
      <c r="C202" s="6"/>
    </row>
    <row r="203" spans="1:3" x14ac:dyDescent="0.25">
      <c r="A203" s="5"/>
      <c r="C203" t="s">
        <v>365</v>
      </c>
    </row>
    <row r="204" spans="1:3" x14ac:dyDescent="0.25">
      <c r="A204" s="5"/>
    </row>
    <row r="205" spans="1:3" x14ac:dyDescent="0.25">
      <c r="A205" s="5" t="s">
        <v>17</v>
      </c>
      <c r="B205" s="27" t="s">
        <v>569</v>
      </c>
      <c r="C205" t="str">
        <f>B205</f>
        <v>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his variant may cause an increase in [cocaine dependence](https://www.ncbi.nlm.nih.gov/pubmed/20485328).</v>
      </c>
    </row>
    <row r="206" spans="1:3" x14ac:dyDescent="0.25">
      <c r="A206" s="5"/>
    </row>
    <row r="207" spans="1:3" x14ac:dyDescent="0.25">
      <c r="A207" s="5"/>
      <c r="C207" t="s">
        <v>55</v>
      </c>
    </row>
    <row r="208" spans="1:3" x14ac:dyDescent="0.25">
      <c r="A208" s="5"/>
    </row>
    <row r="209" spans="1:3" ht="409.5" x14ac:dyDescent="0.25">
      <c r="A209" s="5"/>
      <c r="B209" s="41" t="s">
        <v>570</v>
      </c>
      <c r="C209" t="str">
        <f>B209</f>
        <v>People also should not smoke or use cocaine.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210" spans="1:3" s="33" customFormat="1" x14ac:dyDescent="0.25">
      <c r="A210" s="31"/>
      <c r="B210" s="32"/>
    </row>
    <row r="211" spans="1:3" s="33" customFormat="1" x14ac:dyDescent="0.25">
      <c r="A211" s="34"/>
      <c r="B211" s="32"/>
      <c r="C211" s="6" t="s">
        <v>367</v>
      </c>
    </row>
    <row r="212" spans="1:3" s="33" customFormat="1" x14ac:dyDescent="0.25">
      <c r="A212" s="34"/>
      <c r="B212" s="32"/>
      <c r="C212" s="6"/>
    </row>
    <row r="213" spans="1:3" x14ac:dyDescent="0.25">
      <c r="A213" s="5"/>
      <c r="C213" t="s">
        <v>159</v>
      </c>
    </row>
    <row r="214" spans="1:3" x14ac:dyDescent="0.25">
      <c r="A214" s="5"/>
    </row>
    <row r="215" spans="1:3" ht="409.5" x14ac:dyDescent="0.25">
      <c r="A215" s="5" t="s">
        <v>17</v>
      </c>
      <c r="B215" s="41" t="s">
        <v>571</v>
      </c>
      <c r="C215" t="str">
        <f>B215</f>
        <v>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 [cigarettes](https://www.ncbi.nlm.nih.gov/pubmed/23870182)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v>
      </c>
    </row>
    <row r="216" spans="1:3" x14ac:dyDescent="0.25">
      <c r="A216" s="5"/>
    </row>
    <row r="217" spans="1:3" x14ac:dyDescent="0.25">
      <c r="A217" s="5"/>
      <c r="C217" t="s">
        <v>55</v>
      </c>
    </row>
    <row r="218" spans="1:3" x14ac:dyDescent="0.25">
      <c r="A218" s="5"/>
    </row>
    <row r="219" spans="1:3" ht="409.5" x14ac:dyDescent="0.25">
      <c r="A219" s="5"/>
      <c r="B219" s="41" t="s">
        <v>714</v>
      </c>
      <c r="C219" t="str">
        <f>B219</f>
        <v>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v>
      </c>
    </row>
    <row r="221" spans="1:3" s="33" customFormat="1" x14ac:dyDescent="0.25">
      <c r="A221" s="31"/>
      <c r="B221" s="32"/>
    </row>
    <row r="222" spans="1:3" s="33" customFormat="1" x14ac:dyDescent="0.25">
      <c r="A222" s="34"/>
      <c r="B222" s="32"/>
      <c r="C222" t="s">
        <v>369</v>
      </c>
    </row>
    <row r="223" spans="1:3" s="33" customFormat="1" x14ac:dyDescent="0.25">
      <c r="A223" s="34"/>
      <c r="B223" s="32"/>
      <c r="C223" s="6"/>
    </row>
    <row r="224" spans="1:3" x14ac:dyDescent="0.25">
      <c r="A224" s="5"/>
      <c r="C224" t="s">
        <v>365</v>
      </c>
    </row>
    <row r="225" spans="1:3" x14ac:dyDescent="0.25">
      <c r="A225" s="5"/>
    </row>
    <row r="226" spans="1:3" x14ac:dyDescent="0.25">
      <c r="A226" s="5" t="s">
        <v>17</v>
      </c>
      <c r="B226" s="27" t="s">
        <v>572</v>
      </c>
      <c r="C226" t="str">
        <f>B226</f>
        <v>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never-smokers.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v>
      </c>
    </row>
    <row r="227" spans="1:3" x14ac:dyDescent="0.25">
      <c r="A227" s="5"/>
    </row>
    <row r="228" spans="1:3" x14ac:dyDescent="0.25">
      <c r="A228" s="5"/>
      <c r="C228" t="s">
        <v>55</v>
      </c>
    </row>
    <row r="229" spans="1:3" x14ac:dyDescent="0.25">
      <c r="A229" s="5"/>
    </row>
    <row r="230" spans="1:3" ht="409.5" x14ac:dyDescent="0.25">
      <c r="A230" s="5"/>
      <c r="B230" s="41" t="s">
        <v>573</v>
      </c>
      <c r="C230" t="str">
        <f>B230</f>
        <v>People also should not smoke.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231" spans="1:3" s="33" customFormat="1" x14ac:dyDescent="0.25">
      <c r="A231" s="31"/>
      <c r="B231" s="32"/>
    </row>
    <row r="232" spans="1:3" s="33" customFormat="1" x14ac:dyDescent="0.25">
      <c r="A232" s="34"/>
      <c r="B232" s="32"/>
      <c r="C232" t="s">
        <v>368</v>
      </c>
    </row>
    <row r="233" spans="1:3" s="33" customFormat="1" x14ac:dyDescent="0.25">
      <c r="A233" s="34"/>
      <c r="B233" s="32"/>
      <c r="C233" s="6"/>
    </row>
    <row r="234" spans="1:3" x14ac:dyDescent="0.25">
      <c r="A234" s="5"/>
      <c r="C234" t="s">
        <v>159</v>
      </c>
    </row>
    <row r="235" spans="1:3" x14ac:dyDescent="0.25">
      <c r="A235" s="5"/>
    </row>
    <row r="236" spans="1:3" x14ac:dyDescent="0.25">
      <c r="A236" s="5" t="s">
        <v>17</v>
      </c>
      <c r="B236" s="27" t="s">
        <v>574</v>
      </c>
      <c r="C236" t="str">
        <f>B236</f>
        <v>This homozygous variant causes increased risk of [adenocarcinoma and squamous cell lung cancer among Caucasians and African Americans](https://www.ncbi.nlm.nih.gov/pubmed/24254305), with an [odds ratio of 1.9](https://www.ncbi.nlm.nih.gov/pubmed/25233467), but not East Asians or never-smokers.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[2.0mg decrease](https://www.ncbi.nlm.nih.gov/pubmed/25891233) in daily NRT consumption up to 28 days after beginning treatment.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are also greatly increased. Homozygotes had increased risk of [antipsychotic medication and schizophrenia](https://www.ncbi.nlm.nih.gov/pubmed/26054357).</v>
      </c>
    </row>
    <row r="237" spans="1:3" x14ac:dyDescent="0.25">
      <c r="A237" s="5"/>
    </row>
    <row r="238" spans="1:3" x14ac:dyDescent="0.25">
      <c r="A238" s="5"/>
      <c r="C238" t="s">
        <v>55</v>
      </c>
    </row>
    <row r="239" spans="1:3" x14ac:dyDescent="0.25">
      <c r="A239" s="5"/>
    </row>
    <row r="240" spans="1:3" ht="409.5" x14ac:dyDescent="0.25">
      <c r="A240" s="5"/>
      <c r="B240" s="41" t="s">
        <v>575</v>
      </c>
      <c r="C240" t="str">
        <f>B240</f>
        <v>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242" spans="1:3" s="33" customFormat="1" x14ac:dyDescent="0.25">
      <c r="B242" s="32"/>
    </row>
    <row r="244" spans="1:3" ht="30" x14ac:dyDescent="0.25">
      <c r="A244" t="s">
        <v>56</v>
      </c>
      <c r="B244" s="7" t="s">
        <v>372</v>
      </c>
      <c r="C244" t="str">
        <f>CONCATENATE("&lt;symptoms ",B244," /&gt;")</f>
        <v>&lt;symptoms fatigue D005221 inflamation D007249 anxiety D001007 depression D003863 /&gt;</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373A8-455D-406B-A696-9474DAF82A41}">
  <dimension ref="A1:C2555"/>
  <sheetViews>
    <sheetView topLeftCell="A335" workbookViewId="0">
      <selection activeCell="G315" sqref="G315"/>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373</v>
      </c>
      <c r="C2" t="str">
        <f>CONCATENATE("# What does the ",B2," gene do?")</f>
        <v># What does the SCN9A gene do?</v>
      </c>
    </row>
    <row r="3" spans="1:3" x14ac:dyDescent="0.25">
      <c r="A3" s="6"/>
    </row>
    <row r="4" spans="1:3" ht="17.25" x14ac:dyDescent="0.3">
      <c r="A4" s="6" t="s">
        <v>22</v>
      </c>
      <c r="B4" s="28" t="s">
        <v>578</v>
      </c>
      <c r="C4" t="str">
        <f>B4</f>
        <v xml:space="preserve">SCN9A (sodium channel protein type 9 subunit alpha) controls a [sodium channels](http://www.uniprot.org/citations/17145499) in neurons that are part of the autonomic (involuntary) nervous system.  The channel is controlled by voltage differences across membranes, and they are involved in [feeling pain](http://www.uniprot.org/citations/17145499) and developing [inflammatory pain](http://www.uniprot.org/citations/17167479).  Numerous diseases are caused by [variants](https://www.ncbi.nlm.nih.gov/pubmed/23129781) in SCN9A, such as [congenital insensitivity or indifference to pain (CIP)](https://www.ncbi.nlm.nih.gov/pubmed/20635406), [primary erythromelalgia (PERYTHM)](https://www.ncbi.nlm.nih.gov/pubmed/14985375), [paroxysmal extreme pain disorder (PEPD)](https://www.ncbi.nlm.nih.gov/pubmed/17145499), [generalized epilepsy with febrile seizures](https://www.ncbi.nlm.nih.gov/pubmed/19763161), [fibromyalgia](https://www.ncbi.nlm.nih.gov/pubmed/29392201), and [CFS](https://www.ncbi.nlm.nih.gov/pubmed/29392201). </v>
      </c>
    </row>
    <row r="5" spans="1:3" ht="17.25" x14ac:dyDescent="0.3">
      <c r="A5" s="6"/>
      <c r="B5" s="28"/>
    </row>
    <row r="6" spans="1:3" x14ac:dyDescent="0.25">
      <c r="A6" s="6" t="s">
        <v>23</v>
      </c>
      <c r="B6" s="27">
        <v>2</v>
      </c>
      <c r="C6" t="str">
        <f>CONCATENATE("This gene is located on chromosome ",B6,". The ",B7," it creates acts in your ",B8)</f>
        <v>This gene is located on chromosome 2. The protein it creates acts in your nervous system and brain.</v>
      </c>
    </row>
    <row r="7" spans="1:3" x14ac:dyDescent="0.25">
      <c r="A7" s="6" t="s">
        <v>24</v>
      </c>
      <c r="B7" s="27" t="s">
        <v>25</v>
      </c>
    </row>
    <row r="8" spans="1:3" x14ac:dyDescent="0.25">
      <c r="A8" s="6" t="s">
        <v>21</v>
      </c>
      <c r="B8" s="27" t="s">
        <v>579</v>
      </c>
    </row>
    <row r="9" spans="1:3" x14ac:dyDescent="0.25">
      <c r="A9" s="5" t="s">
        <v>26</v>
      </c>
      <c r="B9" s="27" t="s">
        <v>258</v>
      </c>
      <c r="C9" t="str">
        <f>CONCATENATE("&lt;TissueList ",B9," /&gt;")</f>
        <v>&lt;TissueList brain D001921 /&gt;</v>
      </c>
    </row>
    <row r="10" spans="1:3" s="33" customFormat="1" x14ac:dyDescent="0.25">
      <c r="A10" s="34"/>
      <c r="B10" s="32"/>
    </row>
    <row r="11" spans="1:3" x14ac:dyDescent="0.25">
      <c r="A11" s="6" t="s">
        <v>4</v>
      </c>
      <c r="B11" s="27" t="s">
        <v>373</v>
      </c>
      <c r="C11" t="str">
        <f>CONCATENATE("    This variant is a change at a specific point in the ",B2," gene from ",B11," to ",B12," resulting in incorrect ",B5," function. This substitution of a single nucleotide is known as a missense variant.")</f>
        <v xml:space="preserve">    This variant is a change at a specific point in the SCN9A gene from SCN9A to NC_000002.12:g.166195185_166375987 resulting in incorrect  function. This substitution of a single nucleotide is known as a missense variant.</v>
      </c>
    </row>
    <row r="12" spans="1:3" x14ac:dyDescent="0.25">
      <c r="A12" s="6" t="s">
        <v>27</v>
      </c>
      <c r="B12" s="27" t="s">
        <v>405</v>
      </c>
    </row>
    <row r="13" spans="1:3" x14ac:dyDescent="0.25">
      <c r="A13" s="6" t="s">
        <v>28</v>
      </c>
      <c r="B13" s="27" t="s">
        <v>399</v>
      </c>
      <c r="C13" t="str">
        <f>CONCATENATE("# What are some common mutations of ",B11,"?")</f>
        <v># What are some common mutations of SCN9A?</v>
      </c>
    </row>
    <row r="14" spans="1:3" x14ac:dyDescent="0.25">
      <c r="A14" s="6"/>
      <c r="C14" t="s">
        <v>17</v>
      </c>
    </row>
    <row r="15" spans="1:3" x14ac:dyDescent="0.25">
      <c r="C15" t="str">
        <f>CONCATENATE("There are ",B13," well-known variants in ",B11,": ",B22,", ",B28,", ",B34,", ",B40,", ",B46,", and ",B52,".")</f>
        <v>There are six well-known variants in SCN9A: [T166298928G](https://www.ncbi.nlm.nih.gov/projects/SNP/snp_ref.cgi?rs=6754031), [C984A (Tyr328Ter)](https://www.ncbi.nlm.nih.gov/clinvar/variation/6363/), [C829T (Arg277Ter)](https://www.ncbi.nlm.nih.gov/clinvar/variation/6362/), [C2986T (Arg996Cys)](https://www.ncbi.nlm.nih.gov/clinvar/variation/6356/), [G2691A (Trp897Ter)](https://www.ncbi.nlm.nih.gov/clinvar/variation/6355/), and [G1376C (Ser459Ter)](https://www.ncbi.nlm.nih.gov/clinvar/variation/6353/).</v>
      </c>
    </row>
    <row r="17" spans="1:3" x14ac:dyDescent="0.25">
      <c r="A17" s="6"/>
      <c r="C17" t="str">
        <f>CONCATENATE("&lt;# ",B19," #&gt;")</f>
        <v>&lt;# T166298928G #&gt;</v>
      </c>
    </row>
    <row r="18" spans="1:3" x14ac:dyDescent="0.25">
      <c r="A18" s="6" t="s">
        <v>29</v>
      </c>
      <c r="B18" s="1" t="s">
        <v>374</v>
      </c>
      <c r="C18" t="str">
        <f>CONCATENATE("  &lt;Variant hgvs=",CHAR(34),B18,CHAR(34)," name=",CHAR(34),B19,CHAR(34),"&gt; ")</f>
        <v xml:space="preserve">  &lt;Variant hgvs="NC_000002.12:g.166298928T&gt;G" name="T166298928G"&gt; </v>
      </c>
    </row>
    <row r="19" spans="1:3" x14ac:dyDescent="0.25">
      <c r="A19" s="5" t="s">
        <v>30</v>
      </c>
      <c r="B19" s="30" t="s">
        <v>376</v>
      </c>
    </row>
    <row r="20" spans="1:3" x14ac:dyDescent="0.25">
      <c r="A20" s="5" t="s">
        <v>31</v>
      </c>
      <c r="B20" s="27" t="s">
        <v>37</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SCN9A gene from thymine (T) to guanine (G) resulting in incorrect protein function. This substitution of a single nucleotide is known as a missense variant.</v>
      </c>
    </row>
    <row r="21" spans="1:3" x14ac:dyDescent="0.25">
      <c r="A21" s="5" t="s">
        <v>32</v>
      </c>
      <c r="B21" s="27" t="s">
        <v>38</v>
      </c>
      <c r="C21" t="s">
        <v>17</v>
      </c>
    </row>
    <row r="22" spans="1:3" x14ac:dyDescent="0.25">
      <c r="A22" s="5" t="s">
        <v>40</v>
      </c>
      <c r="B22" s="30" t="s">
        <v>375</v>
      </c>
      <c r="C22" t="str">
        <f>"  &lt;/Variant&gt;"</f>
        <v xml:space="preserve">  &lt;/Variant&gt;</v>
      </c>
    </row>
    <row r="23" spans="1:3" x14ac:dyDescent="0.25">
      <c r="C23" t="str">
        <f>CONCATENATE("&lt;# ",B25," #&gt;")</f>
        <v>&lt;# C984A #&gt;</v>
      </c>
    </row>
    <row r="24" spans="1:3" x14ac:dyDescent="0.25">
      <c r="A24" s="6" t="s">
        <v>29</v>
      </c>
      <c r="B24" s="1" t="s">
        <v>379</v>
      </c>
      <c r="C24" t="str">
        <f>CONCATENATE("  &lt;Variant hgvs=",CHAR(34),B24,CHAR(34)," name=",CHAR(34),B25,CHAR(34),"&gt; ")</f>
        <v xml:space="preserve">  &lt;Variant hgvs="NC_000002.12:g.166293354G&gt;T" name="C984A"&gt; </v>
      </c>
    </row>
    <row r="25" spans="1:3" x14ac:dyDescent="0.25">
      <c r="A25" s="5" t="s">
        <v>30</v>
      </c>
      <c r="B25" s="30" t="s">
        <v>385</v>
      </c>
    </row>
    <row r="26" spans="1:3" x14ac:dyDescent="0.25">
      <c r="A26" s="5" t="s">
        <v>31</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SCN9A gene from cytosine (C) to adenine (A) resulting in incorrect protein function. This substitution of a single nucleotide is known as a missense variant.</v>
      </c>
    </row>
    <row r="27" spans="1:3" x14ac:dyDescent="0.25">
      <c r="A27" s="5" t="s">
        <v>32</v>
      </c>
      <c r="B27" s="27" t="s">
        <v>66</v>
      </c>
    </row>
    <row r="28" spans="1:3" x14ac:dyDescent="0.25">
      <c r="A28" s="6" t="s">
        <v>40</v>
      </c>
      <c r="B28" s="30" t="s">
        <v>386</v>
      </c>
      <c r="C28" t="str">
        <f>"  &lt;/Variant&gt;"</f>
        <v xml:space="preserve">  &lt;/Variant&gt;</v>
      </c>
    </row>
    <row r="29" spans="1:3" x14ac:dyDescent="0.25">
      <c r="C29" t="str">
        <f>CONCATENATE("&lt;# ",B31," #&gt;")</f>
        <v>&lt;# C829T #&gt;</v>
      </c>
    </row>
    <row r="30" spans="1:3" x14ac:dyDescent="0.25">
      <c r="A30" s="6" t="s">
        <v>29</v>
      </c>
      <c r="B30" s="1" t="s">
        <v>382</v>
      </c>
      <c r="C30" t="str">
        <f>CONCATENATE("  &lt;Variant hgvs=",CHAR(34),B30,CHAR(34)," name=",CHAR(34),B31,CHAR(34),"&gt; ")</f>
        <v xml:space="preserve">  &lt;Variant hgvs="NC_000002.12:g.166303162G&gt;A" name="C829T"&gt; </v>
      </c>
    </row>
    <row r="31" spans="1:3" x14ac:dyDescent="0.25">
      <c r="A31" s="5" t="s">
        <v>30</v>
      </c>
      <c r="B31" s="1" t="s">
        <v>387</v>
      </c>
    </row>
    <row r="32" spans="1:3" x14ac:dyDescent="0.25">
      <c r="A32" s="5" t="s">
        <v>31</v>
      </c>
      <c r="B32" s="27" t="str">
        <f>"cytosine (C)"</f>
        <v>cytosine (C)</v>
      </c>
      <c r="C32" t="str">
        <f>CONCATENATE("    This variant is a change at a specific point in the ",B17," gene from ",B32," to ",B33," resulting in incorrect ",B13," function. This substitution of a single nucleotide is known as a missense variant.")</f>
        <v xml:space="preserve">    This variant is a change at a specific point in the  gene from cytosine (C) to thymine (T) resulting in incorrect six function. This substitution of a single nucleotide is known as a missense variant.</v>
      </c>
    </row>
    <row r="33" spans="1:3" x14ac:dyDescent="0.25">
      <c r="A33" s="5" t="s">
        <v>32</v>
      </c>
      <c r="B33" s="27" t="s">
        <v>37</v>
      </c>
      <c r="C33" t="str">
        <f>CONCATENATE("    This variant is a change at a specific point in the ",B11," gene from ",B33," to ",B34," resulting in incorrect ",B7," function. This substitution of a single nucleotide is known as a missense variant.")</f>
        <v xml:space="preserve">    This variant is a change at a specific point in the SCN9A gene from thymine (T) to [C829T (Arg277Ter)](https://www.ncbi.nlm.nih.gov/clinvar/variation/6362/) resulting in incorrect protein function. This substitution of a single nucleotide is known as a missense variant.</v>
      </c>
    </row>
    <row r="34" spans="1:3" x14ac:dyDescent="0.25">
      <c r="A34" s="5" t="s">
        <v>40</v>
      </c>
      <c r="B34" s="1" t="s">
        <v>388</v>
      </c>
      <c r="C34" t="str">
        <f>"  &lt;/Variant&gt;"</f>
        <v xml:space="preserve">  &lt;/Variant&gt;</v>
      </c>
    </row>
    <row r="35" spans="1:3" x14ac:dyDescent="0.25">
      <c r="A35" s="5"/>
      <c r="C35" t="str">
        <f>CONCATENATE("&lt;# ",B37," #&gt;")</f>
        <v>&lt;# C2986T #&gt;</v>
      </c>
    </row>
    <row r="36" spans="1:3" x14ac:dyDescent="0.25">
      <c r="A36" s="6" t="s">
        <v>29</v>
      </c>
      <c r="B36" s="1" t="s">
        <v>390</v>
      </c>
      <c r="C36" t="str">
        <f>CONCATENATE("  &lt;Variant hgvs=",CHAR(34),B36,CHAR(34)," name=",CHAR(34),B37,CHAR(34),"&gt; ")</f>
        <v xml:space="preserve">  &lt;Variant hgvs="NC_000002.12:g.166272731G&gt;A" name="C2986T"&gt; </v>
      </c>
    </row>
    <row r="37" spans="1:3" x14ac:dyDescent="0.25">
      <c r="A37" s="5" t="s">
        <v>30</v>
      </c>
      <c r="B37" s="30" t="s">
        <v>389</v>
      </c>
    </row>
    <row r="38" spans="1:3" x14ac:dyDescent="0.25">
      <c r="A38" s="5" t="s">
        <v>31</v>
      </c>
      <c r="B38" s="27" t="str">
        <f>"cytosine (C)"</f>
        <v>cytosine (C)</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SCN9A gene from cytosine (C) to thymine (T) resulting in incorrect protein function. This substitution of a single nucleotide is known as a missense variant.</v>
      </c>
    </row>
    <row r="39" spans="1:3" x14ac:dyDescent="0.25">
      <c r="A39" s="5" t="s">
        <v>32</v>
      </c>
      <c r="B39" s="27" t="s">
        <v>37</v>
      </c>
    </row>
    <row r="40" spans="1:3" x14ac:dyDescent="0.25">
      <c r="A40" s="5" t="s">
        <v>40</v>
      </c>
      <c r="B40" s="30" t="s">
        <v>393</v>
      </c>
      <c r="C40" t="str">
        <f>"  &lt;/Variant&gt;"</f>
        <v xml:space="preserve">  &lt;/Variant&gt;</v>
      </c>
    </row>
    <row r="41" spans="1:3" x14ac:dyDescent="0.25">
      <c r="A41" s="6"/>
      <c r="C41" t="str">
        <f>CONCATENATE("&lt;# ",B43," #&gt;")</f>
        <v>&lt;# G2691A #&gt;</v>
      </c>
    </row>
    <row r="42" spans="1:3" x14ac:dyDescent="0.25">
      <c r="A42" s="6" t="s">
        <v>29</v>
      </c>
      <c r="B42" s="35" t="s">
        <v>396</v>
      </c>
      <c r="C42" t="str">
        <f>CONCATENATE("  &lt;Variant hgvs=",CHAR(34),B42,CHAR(34)," name=",CHAR(34),B43,CHAR(34),"&gt; ")</f>
        <v xml:space="preserve">  &lt;Variant hgvs="NC_000002.12:g.166277133C&gt;T" name="G2691A"&gt; </v>
      </c>
    </row>
    <row r="43" spans="1:3" x14ac:dyDescent="0.25">
      <c r="A43" s="5" t="s">
        <v>30</v>
      </c>
      <c r="B43" s="27" t="s">
        <v>395</v>
      </c>
    </row>
    <row r="44" spans="1:3" x14ac:dyDescent="0.25">
      <c r="A44" s="5" t="s">
        <v>31</v>
      </c>
      <c r="B44" s="27" t="s">
        <v>38</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SCN9A gene from guanine (G) to adenine (A) resulting in incorrect protein function. This substitution of a single nucleotide is known as a missense variant.</v>
      </c>
    </row>
    <row r="45" spans="1:3" x14ac:dyDescent="0.25">
      <c r="A45" s="5" t="s">
        <v>32</v>
      </c>
      <c r="B45" s="27" t="s">
        <v>66</v>
      </c>
    </row>
    <row r="46" spans="1:3" x14ac:dyDescent="0.25">
      <c r="A46" s="5" t="s">
        <v>40</v>
      </c>
      <c r="B46" s="27" t="s">
        <v>394</v>
      </c>
      <c r="C46" t="str">
        <f>"  &lt;/Variant&gt;"</f>
        <v xml:space="preserve">  &lt;/Variant&gt;</v>
      </c>
    </row>
    <row r="47" spans="1:3" x14ac:dyDescent="0.25">
      <c r="A47" s="5"/>
      <c r="C47" t="str">
        <f>CONCATENATE("&lt;# ",B49," #&gt;")</f>
        <v>&lt;# G1376C #&gt;</v>
      </c>
    </row>
    <row r="48" spans="1:3" x14ac:dyDescent="0.25">
      <c r="A48" s="6" t="s">
        <v>29</v>
      </c>
      <c r="B48" s="1" t="s">
        <v>400</v>
      </c>
      <c r="C48" t="str">
        <f>CONCATENATE("  &lt;Variant hgvs=",CHAR(34),B48,CHAR(34)," name=",CHAR(34),B49,CHAR(34),"&gt; ")</f>
        <v xml:space="preserve">  &lt;Variant hgvs="NC_000002.12:g.166286562G&gt;C" name="G1376C"&gt; </v>
      </c>
    </row>
    <row r="49" spans="1:3" x14ac:dyDescent="0.25">
      <c r="A49" s="5" t="s">
        <v>30</v>
      </c>
      <c r="B49" s="30" t="s">
        <v>403</v>
      </c>
    </row>
    <row r="50" spans="1:3" x14ac:dyDescent="0.25">
      <c r="A50" s="5" t="s">
        <v>31</v>
      </c>
      <c r="B50" s="27" t="str">
        <f>"cytosine (C)"</f>
        <v>cytosine (C)</v>
      </c>
      <c r="C50" t="str">
        <f>CONCATENATE("    This variant is a change at a specific point in the ",B11," gene from ",B50," to ",B51," resulting in incorrect ",B7," function. This substitution of a single nucleotide is known as a missense variant.")</f>
        <v xml:space="preserve">    This variant is a change at a specific point in the SCN9A gene from cytosine (C) to guanine (G) resulting in incorrect protein function. This substitution of a single nucleotide is known as a missense variant.</v>
      </c>
    </row>
    <row r="51" spans="1:3" x14ac:dyDescent="0.25">
      <c r="A51" s="5" t="s">
        <v>32</v>
      </c>
      <c r="B51" s="27" t="s">
        <v>38</v>
      </c>
    </row>
    <row r="52" spans="1:3" x14ac:dyDescent="0.25">
      <c r="A52" s="5" t="s">
        <v>40</v>
      </c>
      <c r="B52" s="30" t="s">
        <v>404</v>
      </c>
      <c r="C52" t="str">
        <f>"  &lt;/Variant&gt;"</f>
        <v xml:space="preserve">  &lt;/Variant&gt;</v>
      </c>
    </row>
    <row r="53" spans="1:3" s="33" customFormat="1" x14ac:dyDescent="0.25">
      <c r="A53" s="31"/>
      <c r="B53" s="32"/>
    </row>
    <row r="54" spans="1:3" s="33" customFormat="1" x14ac:dyDescent="0.25">
      <c r="A54" s="31"/>
      <c r="B54" s="32"/>
      <c r="C54" t="str">
        <f>C17</f>
        <v>&lt;# T166298928G #&gt;</v>
      </c>
    </row>
    <row r="55" spans="1:3" x14ac:dyDescent="0.25">
      <c r="A55" s="5" t="s">
        <v>39</v>
      </c>
      <c r="B55" s="1" t="s">
        <v>128</v>
      </c>
      <c r="C55" t="str">
        <f>CONCATENATE("  &lt;Genotype hgvs=",CHAR(34),B55,B56,";",B57,CHAR(34)," name=",CHAR(34),B19,CHAR(34),"&gt; ")</f>
        <v xml:space="preserve">  &lt;Genotype hgvs="NC_000002.12:g.[166298928T&gt;G];[166298928=]" name="T166298928G"&gt; </v>
      </c>
    </row>
    <row r="56" spans="1:3" x14ac:dyDescent="0.25">
      <c r="A56" s="5" t="s">
        <v>40</v>
      </c>
      <c r="B56" s="27" t="s">
        <v>377</v>
      </c>
      <c r="C56" t="str">
        <f>CONCATENATE("    This variant is a change at a specific point in the ",B11," gene from ",B56," to ",B57," resulting in incorrect ",B20," function. This substitution of a single nucleotide is known as a missense variant.")</f>
        <v xml:space="preserve">    This variant is a change at a specific point in the SCN9A gene from [166298928T&gt;G] to [166298928=] resulting in incorrect thymine (T) function. This substitution of a single nucleotide is known as a missense variant.</v>
      </c>
    </row>
    <row r="57" spans="1:3" x14ac:dyDescent="0.25">
      <c r="A57" s="5" t="s">
        <v>31</v>
      </c>
      <c r="B57" s="27" t="s">
        <v>378</v>
      </c>
      <c r="C57" t="s">
        <v>717</v>
      </c>
    </row>
    <row r="58" spans="1:3" x14ac:dyDescent="0.25">
      <c r="A58" s="5" t="s">
        <v>45</v>
      </c>
      <c r="B58" s="27" t="str">
        <f>CONCATENATE("People with this variant have one copy of the ",B22)</f>
        <v>People with this variant have one copy of the [T166298928G](https://www.ncbi.nlm.nih.gov/projects/SNP/snp_ref.cgi?rs=6754031)</v>
      </c>
      <c r="C58" t="s">
        <v>17</v>
      </c>
    </row>
    <row r="59" spans="1:3" x14ac:dyDescent="0.25">
      <c r="A59" s="6" t="s">
        <v>46</v>
      </c>
      <c r="B59" s="27" t="s">
        <v>152</v>
      </c>
      <c r="C59" t="str">
        <f>CONCATENATE("    ",B58)</f>
        <v xml:space="preserve">    People with this variant have one copy of the [T166298928G](https://www.ncbi.nlm.nih.gov/projects/SNP/snp_ref.cgi?rs=6754031)</v>
      </c>
    </row>
    <row r="60" spans="1:3" x14ac:dyDescent="0.25">
      <c r="A60" s="6" t="s">
        <v>47</v>
      </c>
      <c r="B60" s="27">
        <v>45.8</v>
      </c>
    </row>
    <row r="61" spans="1:3" x14ac:dyDescent="0.25">
      <c r="A61" s="5"/>
      <c r="C61" t="s">
        <v>718</v>
      </c>
    </row>
    <row r="62" spans="1:3" x14ac:dyDescent="0.25">
      <c r="A62" s="6"/>
    </row>
    <row r="63" spans="1:3" x14ac:dyDescent="0.25">
      <c r="A63" s="6"/>
      <c r="C63" t="str">
        <f>CONCATENATE("    ",B59)</f>
        <v xml:space="preserve">    This variant is not associated with increased risk.</v>
      </c>
    </row>
    <row r="64" spans="1:3" x14ac:dyDescent="0.25">
      <c r="A64" s="6"/>
    </row>
    <row r="65" spans="1:3" x14ac:dyDescent="0.25">
      <c r="A65" s="6"/>
      <c r="C65" t="s">
        <v>719</v>
      </c>
    </row>
    <row r="66" spans="1:3" x14ac:dyDescent="0.25">
      <c r="A66" s="5"/>
    </row>
    <row r="67" spans="1:3" x14ac:dyDescent="0.25">
      <c r="A67" s="5"/>
      <c r="C67" t="str">
        <f>CONCATENATE( "    &lt;piechart percentage=",B60," /&gt;")</f>
        <v xml:space="preserve">    &lt;piechart percentage=45.8 /&gt;</v>
      </c>
    </row>
    <row r="68" spans="1:3" x14ac:dyDescent="0.25">
      <c r="A68" s="5"/>
      <c r="C68" t="str">
        <f>"  &lt;/Genotype&gt;"</f>
        <v xml:space="preserve">  &lt;/Genotype&gt;</v>
      </c>
    </row>
    <row r="69" spans="1:3" x14ac:dyDescent="0.25">
      <c r="A69" s="5" t="s">
        <v>48</v>
      </c>
      <c r="B69" s="27" t="str">
        <f>CONCATENATE("People with this variant have two copies of the ",B22," variant. This substitution of a single nucleotide is known as a missense mutation.")</f>
        <v>People with this variant have two copies of the [T166298928G](https://www.ncbi.nlm.nih.gov/projects/SNP/snp_ref.cgi?rs=6754031) variant. This substitution of a single nucleotide is known as a missense mutation.</v>
      </c>
      <c r="C69" t="str">
        <f>CONCATENATE("  &lt;Genotype hgvs=",CHAR(34),B55,B56,";",B56,CHAR(34)," name=",CHAR(34),B19,CHAR(34),"&gt; ")</f>
        <v xml:space="preserve">  &lt;Genotype hgvs="NC_000002.12:g.[166298928T&gt;G];[166298928T&gt;G]" name="T166298928G"&gt; </v>
      </c>
    </row>
    <row r="70" spans="1:3" x14ac:dyDescent="0.25">
      <c r="A70" s="6" t="s">
        <v>49</v>
      </c>
      <c r="B70" s="27" t="s">
        <v>199</v>
      </c>
      <c r="C70" t="s">
        <v>17</v>
      </c>
    </row>
    <row r="71" spans="1:3" x14ac:dyDescent="0.25">
      <c r="A71" s="6" t="s">
        <v>47</v>
      </c>
      <c r="B71" s="27">
        <v>24.1</v>
      </c>
      <c r="C71" t="s">
        <v>717</v>
      </c>
    </row>
    <row r="72" spans="1:3" x14ac:dyDescent="0.25">
      <c r="A72" s="6"/>
    </row>
    <row r="73" spans="1:3" x14ac:dyDescent="0.25">
      <c r="A73" s="5"/>
      <c r="C73" t="str">
        <f>CONCATENATE("    ",B69)</f>
        <v xml:space="preserve">    People with this variant have two copies of the [T166298928G](https://www.ncbi.nlm.nih.gov/projects/SNP/snp_ref.cgi?rs=6754031) variant. This substitution of a single nucleotide is known as a missense mutation.</v>
      </c>
    </row>
    <row r="74" spans="1:3" x14ac:dyDescent="0.25">
      <c r="A74" s="6"/>
    </row>
    <row r="75" spans="1:3" x14ac:dyDescent="0.25">
      <c r="A75" s="6"/>
      <c r="C75" t="s">
        <v>718</v>
      </c>
    </row>
    <row r="76" spans="1:3" x14ac:dyDescent="0.25">
      <c r="A76" s="6"/>
    </row>
    <row r="77" spans="1:3" x14ac:dyDescent="0.25">
      <c r="A77" s="6"/>
      <c r="C77" t="str">
        <f>CONCATENATE("    ",B70)</f>
        <v xml:space="preserve">    You are in the Moderate Loss of Function category. See below for more information.</v>
      </c>
    </row>
    <row r="78" spans="1:3" x14ac:dyDescent="0.25">
      <c r="A78" s="6"/>
    </row>
    <row r="79" spans="1:3" x14ac:dyDescent="0.25">
      <c r="A79" s="5"/>
      <c r="C79" t="s">
        <v>719</v>
      </c>
    </row>
    <row r="80" spans="1:3" x14ac:dyDescent="0.25">
      <c r="A80" s="5"/>
    </row>
    <row r="81" spans="1:3" x14ac:dyDescent="0.25">
      <c r="A81" s="5"/>
      <c r="C81" t="str">
        <f>CONCATENATE( "    &lt;piechart percentage=",B71," /&gt;")</f>
        <v xml:space="preserve">    &lt;piechart percentage=24.1 /&gt;</v>
      </c>
    </row>
    <row r="82" spans="1:3" x14ac:dyDescent="0.25">
      <c r="A82" s="5"/>
      <c r="C82" t="str">
        <f>"  &lt;/Genotype&gt;"</f>
        <v xml:space="preserve">  &lt;/Genotype&gt;</v>
      </c>
    </row>
    <row r="83" spans="1:3" x14ac:dyDescent="0.25">
      <c r="A83" s="5" t="s">
        <v>50</v>
      </c>
      <c r="B83" s="27" t="str">
        <f>CONCATENATE("Your ",B11," gene has no variants. A normal gene is referred to as a ",CHAR(34),"wild-type",CHAR(34)," gene.")</f>
        <v>Your SCN9A gene has no variants. A normal gene is referred to as a "wild-type" gene.</v>
      </c>
      <c r="C83" t="str">
        <f>CONCATENATE("  &lt;Genotype hgvs=",CHAR(34),B55,B57,";",B57,CHAR(34)," name=",CHAR(34),B19,CHAR(34),"&gt; ")</f>
        <v xml:space="preserve">  &lt;Genotype hgvs="NC_000002.12:g.[166298928=];[166298928=]" name="T166298928G"&gt; </v>
      </c>
    </row>
    <row r="84" spans="1:3" x14ac:dyDescent="0.25">
      <c r="A84" s="6" t="s">
        <v>51</v>
      </c>
      <c r="B84" s="27" t="s">
        <v>152</v>
      </c>
      <c r="C84" t="s">
        <v>17</v>
      </c>
    </row>
    <row r="85" spans="1:3" x14ac:dyDescent="0.25">
      <c r="A85" s="6" t="s">
        <v>47</v>
      </c>
      <c r="B85" s="27">
        <v>30.2</v>
      </c>
      <c r="C85" t="s">
        <v>717</v>
      </c>
    </row>
    <row r="86" spans="1:3" x14ac:dyDescent="0.25">
      <c r="A86" s="5"/>
    </row>
    <row r="87" spans="1:3" x14ac:dyDescent="0.25">
      <c r="A87" s="6"/>
      <c r="C87" t="str">
        <f>CONCATENATE("    ",B83)</f>
        <v xml:space="preserve">    Your SCN9A gene has no variants. A normal gene is referred to as a "wild-type" gene.</v>
      </c>
    </row>
    <row r="88" spans="1:3" x14ac:dyDescent="0.25">
      <c r="A88" s="6"/>
    </row>
    <row r="89" spans="1:3" x14ac:dyDescent="0.25">
      <c r="A89" s="6"/>
      <c r="C89" t="s">
        <v>718</v>
      </c>
    </row>
    <row r="90" spans="1:3" x14ac:dyDescent="0.25">
      <c r="A90" s="6"/>
    </row>
    <row r="91" spans="1:3" x14ac:dyDescent="0.25">
      <c r="A91" s="6"/>
      <c r="C91" t="str">
        <f>CONCATENATE("    ",B84)</f>
        <v xml:space="preserve">    This variant is not associated with increased risk.</v>
      </c>
    </row>
    <row r="92" spans="1:3" x14ac:dyDescent="0.25">
      <c r="A92" s="5"/>
    </row>
    <row r="93" spans="1:3" x14ac:dyDescent="0.25">
      <c r="A93" s="5"/>
      <c r="C93" t="s">
        <v>719</v>
      </c>
    </row>
    <row r="94" spans="1:3" x14ac:dyDescent="0.25">
      <c r="A94" s="5"/>
    </row>
    <row r="95" spans="1:3" x14ac:dyDescent="0.25">
      <c r="A95" s="5"/>
      <c r="C95" t="str">
        <f>CONCATENATE( "    &lt;piechart percentage=",B85," /&gt;")</f>
        <v xml:space="preserve">    &lt;piechart percentage=30.2 /&gt;</v>
      </c>
    </row>
    <row r="96" spans="1:3" x14ac:dyDescent="0.25">
      <c r="A96" s="5"/>
      <c r="C96" t="str">
        <f>"  &lt;/Genotype&gt;"</f>
        <v xml:space="preserve">  &lt;/Genotype&gt;</v>
      </c>
    </row>
    <row r="97" spans="1:3" x14ac:dyDescent="0.25">
      <c r="A97" s="5"/>
      <c r="C97" t="str">
        <f>C23</f>
        <v>&lt;# C984A #&gt;</v>
      </c>
    </row>
    <row r="98" spans="1:3" x14ac:dyDescent="0.25">
      <c r="A98" s="5" t="s">
        <v>39</v>
      </c>
      <c r="B98" s="1" t="s">
        <v>128</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gene from NC_000002.12:g. to [166293354G&gt;T] resulting in incorrect  function. This substitution of a single nucleotide is known as a missense variant.</v>
      </c>
    </row>
    <row r="99" spans="1:3" x14ac:dyDescent="0.25">
      <c r="A99" s="5" t="s">
        <v>40</v>
      </c>
      <c r="B99" s="27" t="s">
        <v>380</v>
      </c>
    </row>
    <row r="100" spans="1:3" x14ac:dyDescent="0.25">
      <c r="A100" s="5" t="s">
        <v>31</v>
      </c>
      <c r="B100" s="27" t="s">
        <v>381</v>
      </c>
      <c r="C100" t="s">
        <v>717</v>
      </c>
    </row>
    <row r="101" spans="1:3" x14ac:dyDescent="0.25">
      <c r="A101" s="5" t="s">
        <v>45</v>
      </c>
      <c r="B101" s="27" t="str">
        <f>CONCATENATE("People with this variant have one copy of the ",B28," variant. This substitution of a single nucleotide is known as a missense mutation.")</f>
        <v>People with this variant have one copy of the [C984A (Tyr328Ter)](https://www.ncbi.nlm.nih.gov/clinvar/variation/6363/) variant. This substitution of a single nucleotide is known as a missense mutation.</v>
      </c>
      <c r="C101" t="s">
        <v>17</v>
      </c>
    </row>
    <row r="102" spans="1:3" x14ac:dyDescent="0.25">
      <c r="A102" s="6" t="s">
        <v>46</v>
      </c>
      <c r="B102" s="27" t="s">
        <v>227</v>
      </c>
      <c r="C102" t="str">
        <f>CONCATENATE("    ",B101)</f>
        <v xml:space="preserve">    People with this variant have one copy of the [C984A (Tyr328Ter)](https://www.ncbi.nlm.nih.gov/clinvar/variation/6363/) variant. This substitution of a single nucleotide is known as a missense mutation.</v>
      </c>
    </row>
    <row r="103" spans="1:3" x14ac:dyDescent="0.25">
      <c r="A103" s="6" t="s">
        <v>47</v>
      </c>
      <c r="B103" s="27">
        <v>0.01</v>
      </c>
    </row>
    <row r="104" spans="1:3" x14ac:dyDescent="0.25">
      <c r="A104" s="5"/>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 spans="1:3" x14ac:dyDescent="0.25">
      <c r="A105" s="6"/>
    </row>
    <row r="106" spans="1:3" x14ac:dyDescent="0.25">
      <c r="A106" s="6"/>
      <c r="C106" t="str">
        <f>CONCATENATE("    ",B102)</f>
        <v xml:space="preserve">    Your variant is not associated with any loss of function.</v>
      </c>
    </row>
    <row r="107" spans="1:3" x14ac:dyDescent="0.25">
      <c r="A107" s="6"/>
    </row>
    <row r="108" spans="1:3" x14ac:dyDescent="0.25">
      <c r="A108" s="6"/>
      <c r="C108" t="s">
        <v>719</v>
      </c>
    </row>
    <row r="109" spans="1:3" x14ac:dyDescent="0.25">
      <c r="A109" s="5"/>
    </row>
    <row r="110" spans="1:3" x14ac:dyDescent="0.25">
      <c r="A110" s="5"/>
      <c r="C110" t="str">
        <f>CONCATENATE( "    &lt;piechart percentage=",B103," /&gt;")</f>
        <v xml:space="preserve">    &lt;piechart percentage=0.01 /&gt;</v>
      </c>
    </row>
    <row r="111" spans="1:3" x14ac:dyDescent="0.25">
      <c r="A111" s="5"/>
      <c r="C111" t="str">
        <f>"  &lt;/Genotype&gt;"</f>
        <v xml:space="preserve">  &lt;/Genotype&gt;</v>
      </c>
    </row>
    <row r="112" spans="1:3" x14ac:dyDescent="0.25">
      <c r="A112" s="5" t="s">
        <v>48</v>
      </c>
      <c r="B112" s="27" t="str">
        <f>CONCATENATE("People with this variant have two copies of the ",B28," variant. This substitution of a single nucleotide is known as a missense mutation.")</f>
        <v>People with this variant have two copies of the [C984A (Tyr328Ter)](https://www.ncbi.nlm.nih.gov/clinvar/variation/6363/) variant. This substitution of a single nucleotide is known as a missense mutation.</v>
      </c>
      <c r="C112" t="str">
        <f>CONCATENATE("  &lt;Genotype hgvs=",CHAR(34),B98,B99,";",B99,CHAR(34)," name=",CHAR(34),B25,CHAR(34),"&gt; ")</f>
        <v xml:space="preserve">  &lt;Genotype hgvs="NC_000002.12:g.[166293354G&gt;T];[166293354G&gt;T]" name="C984A"&gt; </v>
      </c>
    </row>
    <row r="113" spans="1:3" x14ac:dyDescent="0.25">
      <c r="A113" s="6" t="s">
        <v>49</v>
      </c>
      <c r="B113" s="27" t="s">
        <v>536</v>
      </c>
      <c r="C113" t="s">
        <v>17</v>
      </c>
    </row>
    <row r="114" spans="1:3" x14ac:dyDescent="0.25">
      <c r="A114" s="6" t="s">
        <v>47</v>
      </c>
      <c r="B114" s="27">
        <v>0.01</v>
      </c>
      <c r="C114" t="s">
        <v>717</v>
      </c>
    </row>
    <row r="115" spans="1:3" x14ac:dyDescent="0.25">
      <c r="A115" s="6"/>
    </row>
    <row r="116" spans="1:3" x14ac:dyDescent="0.25">
      <c r="A116" s="5"/>
      <c r="C116" t="str">
        <f>CONCATENATE("    ",B112)</f>
        <v xml:space="preserve">    People with this variant have two copies of the [C984A (Tyr328Ter)](https://www.ncbi.nlm.nih.gov/clinvar/variation/6363/) variant. This substitution of a single nucleotide is known as a missense mutation.</v>
      </c>
    </row>
    <row r="117" spans="1:3" x14ac:dyDescent="0.25">
      <c r="A117" s="6"/>
    </row>
    <row r="118" spans="1:3" x14ac:dyDescent="0.25">
      <c r="A118" s="6"/>
      <c r="C118" t="s">
        <v>718</v>
      </c>
    </row>
    <row r="119" spans="1:3" x14ac:dyDescent="0.25">
      <c r="A119" s="6"/>
    </row>
    <row r="120" spans="1:3" x14ac:dyDescent="0.25">
      <c r="A120" s="6"/>
      <c r="C120" t="str">
        <f>CONCATENATE("    ",B113)</f>
        <v xml:space="preserve">    You are in the Severe Risk category. See below for more information.</v>
      </c>
    </row>
    <row r="121" spans="1:3" x14ac:dyDescent="0.25">
      <c r="A121" s="6"/>
    </row>
    <row r="122" spans="1:3" x14ac:dyDescent="0.25">
      <c r="A122" s="5"/>
      <c r="C122" t="s">
        <v>719</v>
      </c>
    </row>
    <row r="123" spans="1:3" x14ac:dyDescent="0.25">
      <c r="A123" s="5"/>
    </row>
    <row r="124" spans="1:3" x14ac:dyDescent="0.25">
      <c r="A124" s="5"/>
      <c r="C124" t="str">
        <f>CONCATENATE( "    &lt;piechart percentage=",B114," /&gt;")</f>
        <v xml:space="preserve">    &lt;piechart percentage=0.01 /&gt;</v>
      </c>
    </row>
    <row r="125" spans="1:3" x14ac:dyDescent="0.25">
      <c r="A125" s="5"/>
      <c r="C125" t="str">
        <f>"  &lt;/Genotype&gt;"</f>
        <v xml:space="preserve">  &lt;/Genotype&gt;</v>
      </c>
    </row>
    <row r="126" spans="1:3" x14ac:dyDescent="0.25">
      <c r="A126" s="5" t="s">
        <v>50</v>
      </c>
      <c r="B126" s="27" t="str">
        <f>CONCATENATE("Your ",B11," gene has no variants. A normal gene is referred to as a ",CHAR(34),"wild-type",CHAR(34)," gene.")</f>
        <v>Your SCN9A gene has no variants. A normal gene is referred to as a "wild-type" gene.</v>
      </c>
      <c r="C126" t="str">
        <f>CONCATENATE("  &lt;Genotype hgvs=",CHAR(34),B98,B100,";",B100,CHAR(34)," name=",CHAR(34),B25,CHAR(34),"&gt; ")</f>
        <v xml:space="preserve">  &lt;Genotype hgvs="NC_000002.12:g.[166293354=];[166293354=]" name="C984A"&gt; </v>
      </c>
    </row>
    <row r="127" spans="1:3" x14ac:dyDescent="0.25">
      <c r="A127" s="6" t="s">
        <v>51</v>
      </c>
      <c r="B127" s="27" t="s">
        <v>227</v>
      </c>
      <c r="C127" t="s">
        <v>17</v>
      </c>
    </row>
    <row r="128" spans="1:3" x14ac:dyDescent="0.25">
      <c r="A128" s="6" t="s">
        <v>47</v>
      </c>
      <c r="B128" s="27">
        <v>99.98</v>
      </c>
      <c r="C128" t="s">
        <v>717</v>
      </c>
    </row>
    <row r="129" spans="1:3" x14ac:dyDescent="0.25">
      <c r="A129" s="5"/>
    </row>
    <row r="130" spans="1:3" x14ac:dyDescent="0.25">
      <c r="A130" s="6"/>
      <c r="C130" t="str">
        <f>CONCATENATE("    ",B126)</f>
        <v xml:space="preserve">    Your SCN9A gene has no variants. A normal gene is referred to as a "wild-type" gene.</v>
      </c>
    </row>
    <row r="131" spans="1:3" x14ac:dyDescent="0.25">
      <c r="A131" s="6"/>
    </row>
    <row r="132" spans="1:3" x14ac:dyDescent="0.25">
      <c r="A132" s="6"/>
      <c r="C132" t="s">
        <v>718</v>
      </c>
    </row>
    <row r="133" spans="1:3" x14ac:dyDescent="0.25">
      <c r="A133" s="6"/>
    </row>
    <row r="134" spans="1:3" x14ac:dyDescent="0.25">
      <c r="A134" s="6"/>
      <c r="C134" t="str">
        <f>CONCATENATE("    ",B127)</f>
        <v xml:space="preserve">    Your variant is not associated with any loss of function.</v>
      </c>
    </row>
    <row r="135" spans="1:3" x14ac:dyDescent="0.25">
      <c r="A135" s="5"/>
    </row>
    <row r="136" spans="1:3" x14ac:dyDescent="0.25">
      <c r="A136" s="5"/>
      <c r="C136" t="s">
        <v>719</v>
      </c>
    </row>
    <row r="137" spans="1:3" x14ac:dyDescent="0.25">
      <c r="A137" s="5"/>
    </row>
    <row r="138" spans="1:3" x14ac:dyDescent="0.25">
      <c r="A138" s="5"/>
      <c r="C138" t="str">
        <f>CONCATENATE( "    &lt;piechart percentage=",B128," /&gt;")</f>
        <v xml:space="preserve">    &lt;piechart percentage=99.98 /&gt;</v>
      </c>
    </row>
    <row r="139" spans="1:3" x14ac:dyDescent="0.25">
      <c r="A139" s="5"/>
      <c r="C139" t="str">
        <f>"  &lt;/Genotype&gt;"</f>
        <v xml:space="preserve">  &lt;/Genotype&gt;</v>
      </c>
    </row>
    <row r="140" spans="1:3" x14ac:dyDescent="0.25">
      <c r="A140" s="5"/>
      <c r="C140" t="str">
        <f>C29</f>
        <v>&lt;# C829T #&gt;</v>
      </c>
    </row>
    <row r="141" spans="1:3" x14ac:dyDescent="0.25">
      <c r="A141" s="5" t="s">
        <v>39</v>
      </c>
      <c r="B141" s="1" t="s">
        <v>128</v>
      </c>
      <c r="C141" t="str">
        <f>CONCATENATE("  &lt;Genotype hgvs=",CHAR(34),B141,B142,";",B143,CHAR(34)," name=",CHAR(34),B31,CHAR(34),"&gt; ")</f>
        <v xml:space="preserve">  &lt;Genotype hgvs="NC_000002.12:g.[166303162G&gt;A];[166303162=]" name="C829T"&gt; </v>
      </c>
    </row>
    <row r="142" spans="1:3" x14ac:dyDescent="0.25">
      <c r="A142" s="5" t="s">
        <v>40</v>
      </c>
      <c r="B142" s="27" t="s">
        <v>383</v>
      </c>
    </row>
    <row r="143" spans="1:3" x14ac:dyDescent="0.25">
      <c r="A143" s="5" t="s">
        <v>31</v>
      </c>
      <c r="B143" s="27" t="s">
        <v>384</v>
      </c>
      <c r="C143" t="s">
        <v>717</v>
      </c>
    </row>
    <row r="144" spans="1:3" x14ac:dyDescent="0.25">
      <c r="A144" s="5" t="s">
        <v>45</v>
      </c>
      <c r="B144" s="27" t="str">
        <f>CONCATENATE("People with this variant have one copy of the ",B31," variant. This substitution of a single nucleotide is known as a missense mutation.")</f>
        <v>People with this variant have one copy of the C829T variant. This substitution of a single nucleotide is known as a missense mutation.</v>
      </c>
      <c r="C144" t="s">
        <v>17</v>
      </c>
    </row>
    <row r="145" spans="1:3" x14ac:dyDescent="0.25">
      <c r="A145" s="6" t="s">
        <v>46</v>
      </c>
      <c r="B145" s="27" t="s">
        <v>227</v>
      </c>
      <c r="C145" t="str">
        <f>CONCATENATE("    ",B144)</f>
        <v xml:space="preserve">    People with this variant have one copy of the C829T variant. This substitution of a single nucleotide is known as a missense mutation.</v>
      </c>
    </row>
    <row r="146" spans="1:3" x14ac:dyDescent="0.25">
      <c r="A146" s="6" t="s">
        <v>47</v>
      </c>
      <c r="B146" s="27">
        <v>0.01</v>
      </c>
    </row>
    <row r="147" spans="1:3" x14ac:dyDescent="0.25">
      <c r="A147" s="5"/>
      <c r="C147" t="s">
        <v>718</v>
      </c>
    </row>
    <row r="148" spans="1:3" x14ac:dyDescent="0.25">
      <c r="A148" s="6"/>
    </row>
    <row r="149" spans="1:3" x14ac:dyDescent="0.25">
      <c r="A149" s="6"/>
      <c r="C149" t="str">
        <f>CONCATENATE("    ",B145)</f>
        <v xml:space="preserve">    Your variant is not associated with any loss of function.</v>
      </c>
    </row>
    <row r="150" spans="1:3" x14ac:dyDescent="0.25">
      <c r="A150" s="6"/>
    </row>
    <row r="151" spans="1:3" x14ac:dyDescent="0.25">
      <c r="A151" s="6"/>
      <c r="C151" t="s">
        <v>719</v>
      </c>
    </row>
    <row r="152" spans="1:3" x14ac:dyDescent="0.25">
      <c r="A152" s="5"/>
    </row>
    <row r="153" spans="1:3" x14ac:dyDescent="0.25">
      <c r="A153" s="5"/>
      <c r="C153" t="str">
        <f>CONCATENATE( "    &lt;piechart percentage=",B146," /&gt;")</f>
        <v xml:space="preserve">    &lt;piechart percentage=0.01 /&gt;</v>
      </c>
    </row>
    <row r="154" spans="1:3" x14ac:dyDescent="0.25">
      <c r="A154" s="5"/>
      <c r="C154" t="str">
        <f>"  &lt;/Genotype&gt;"</f>
        <v xml:space="preserve">  &lt;/Genotype&gt;</v>
      </c>
    </row>
    <row r="155" spans="1:3" x14ac:dyDescent="0.25">
      <c r="A155" s="5" t="s">
        <v>48</v>
      </c>
      <c r="B155" s="27" t="str">
        <f>CONCATENATE("People with this variant have two copies of the ",B31," variant. This substitution of a single nucleotide is known as a missense mutation.")</f>
        <v>People with this variant have two copies of the C829T variant. This substitution of a single nucleotide is known as a missense mutation.</v>
      </c>
      <c r="C155" t="str">
        <f>CONCATENATE("  &lt;Genotype hgvs=",CHAR(34),B141,B142,";",B142,CHAR(34)," name=",CHAR(34),B31,CHAR(34),"&gt; ")</f>
        <v xml:space="preserve">  &lt;Genotype hgvs="NC_000002.12:g.[166303162G&gt;A];[166303162G&gt;A]" name="C829T"&gt; </v>
      </c>
    </row>
    <row r="156" spans="1:3" x14ac:dyDescent="0.25">
      <c r="A156" s="6" t="s">
        <v>49</v>
      </c>
      <c r="B156" s="27" t="s">
        <v>536</v>
      </c>
      <c r="C156" t="s">
        <v>17</v>
      </c>
    </row>
    <row r="157" spans="1:3" x14ac:dyDescent="0.25">
      <c r="A157" s="6" t="s">
        <v>47</v>
      </c>
      <c r="B157" s="27">
        <v>0.01</v>
      </c>
      <c r="C157" t="s">
        <v>717</v>
      </c>
    </row>
    <row r="158" spans="1:3" x14ac:dyDescent="0.25">
      <c r="A158" s="6"/>
    </row>
    <row r="159" spans="1:3" x14ac:dyDescent="0.25">
      <c r="A159" s="5"/>
      <c r="C159" t="str">
        <f>CONCATENATE("    ",B155)</f>
        <v xml:space="preserve">    People with this variant have two copies of the C829T variant. This substitution of a single nucleotide is known as a missense mutation.</v>
      </c>
    </row>
    <row r="160" spans="1:3" x14ac:dyDescent="0.25">
      <c r="A160" s="6"/>
    </row>
    <row r="161" spans="1:3" x14ac:dyDescent="0.25">
      <c r="A161" s="6"/>
      <c r="C161" t="s">
        <v>718</v>
      </c>
    </row>
    <row r="162" spans="1:3" x14ac:dyDescent="0.25">
      <c r="A162" s="6"/>
    </row>
    <row r="163" spans="1:3" x14ac:dyDescent="0.25">
      <c r="A163" s="6"/>
      <c r="C163" t="str">
        <f>CONCATENATE("    ",B156)</f>
        <v xml:space="preserve">    You are in the Severe Risk category. See below for more information.</v>
      </c>
    </row>
    <row r="164" spans="1:3" x14ac:dyDescent="0.25">
      <c r="A164" s="6"/>
    </row>
    <row r="165" spans="1:3" x14ac:dyDescent="0.25">
      <c r="A165" s="5"/>
      <c r="C165" t="s">
        <v>719</v>
      </c>
    </row>
    <row r="166" spans="1:3" x14ac:dyDescent="0.25">
      <c r="A166" s="5"/>
    </row>
    <row r="167" spans="1:3" x14ac:dyDescent="0.25">
      <c r="A167" s="5"/>
      <c r="C167" t="str">
        <f>CONCATENATE( "    &lt;piechart percentage=",B157," /&gt;")</f>
        <v xml:space="preserve">    &lt;piechart percentage=0.01 /&gt;</v>
      </c>
    </row>
    <row r="168" spans="1:3" x14ac:dyDescent="0.25">
      <c r="A168" s="5"/>
      <c r="C168" t="str">
        <f>"  &lt;/Genotype&gt;"</f>
        <v xml:space="preserve">  &lt;/Genotype&gt;</v>
      </c>
    </row>
    <row r="169" spans="1:3" x14ac:dyDescent="0.25">
      <c r="A169" s="5" t="s">
        <v>50</v>
      </c>
      <c r="B169" s="27" t="str">
        <f>CONCATENATE("Your ",B11," gene has no variants. A normal gene is referred to as a ",CHAR(34),"wild-type",CHAR(34)," gene.")</f>
        <v>Your SCN9A gene has no variants. A normal gene is referred to as a "wild-type" gene.</v>
      </c>
      <c r="C169" t="str">
        <f>CONCATENATE("  &lt;Genotype hgvs=",CHAR(34),B141,B143,";",B143,CHAR(34)," name=",CHAR(34),B31,CHAR(34),"&gt; ")</f>
        <v xml:space="preserve">  &lt;Genotype hgvs="NC_000002.12:g.[166303162=];[166303162=]" name="C829T"&gt; </v>
      </c>
    </row>
    <row r="170" spans="1:3" x14ac:dyDescent="0.25">
      <c r="A170" s="6" t="s">
        <v>51</v>
      </c>
      <c r="B170" s="27" t="s">
        <v>227</v>
      </c>
      <c r="C170" t="s">
        <v>17</v>
      </c>
    </row>
    <row r="171" spans="1:3" x14ac:dyDescent="0.25">
      <c r="A171" s="6" t="s">
        <v>47</v>
      </c>
      <c r="B171" s="27">
        <v>99.98</v>
      </c>
      <c r="C171" t="s">
        <v>717</v>
      </c>
    </row>
    <row r="172" spans="1:3" x14ac:dyDescent="0.25">
      <c r="A172" s="5"/>
    </row>
    <row r="173" spans="1:3" x14ac:dyDescent="0.25">
      <c r="A173" s="6"/>
      <c r="C173" t="str">
        <f>CONCATENATE("    ",B169)</f>
        <v xml:space="preserve">    Your SCN9A gene has no variants. A normal gene is referred to as a "wild-type" gene.</v>
      </c>
    </row>
    <row r="174" spans="1:3" x14ac:dyDescent="0.25">
      <c r="A174" s="6"/>
    </row>
    <row r="175" spans="1:3" x14ac:dyDescent="0.25">
      <c r="A175" s="6"/>
      <c r="C175" t="s">
        <v>718</v>
      </c>
    </row>
    <row r="176" spans="1:3" x14ac:dyDescent="0.25">
      <c r="A176" s="6"/>
    </row>
    <row r="177" spans="1:3" x14ac:dyDescent="0.25">
      <c r="A177" s="6"/>
      <c r="C177" t="str">
        <f>CONCATENATE("    ",B170)</f>
        <v xml:space="preserve">    Your variant is not associated with any loss of function.</v>
      </c>
    </row>
    <row r="178" spans="1:3" x14ac:dyDescent="0.25">
      <c r="A178" s="5"/>
    </row>
    <row r="179" spans="1:3" x14ac:dyDescent="0.25">
      <c r="A179" s="5"/>
      <c r="C179" t="s">
        <v>719</v>
      </c>
    </row>
    <row r="180" spans="1:3" x14ac:dyDescent="0.25">
      <c r="A180" s="5"/>
    </row>
    <row r="181" spans="1:3" x14ac:dyDescent="0.25">
      <c r="A181" s="5"/>
      <c r="C181" t="str">
        <f>CONCATENATE( "    &lt;piechart percentage=",B171," /&gt;")</f>
        <v xml:space="preserve">    &lt;piechart percentage=99.98 /&gt;</v>
      </c>
    </row>
    <row r="182" spans="1:3" x14ac:dyDescent="0.25">
      <c r="A182" s="5"/>
      <c r="C182" t="str">
        <f>"  &lt;/Genotype&gt;"</f>
        <v xml:space="preserve">  &lt;/Genotype&gt;</v>
      </c>
    </row>
    <row r="183" spans="1:3" x14ac:dyDescent="0.25">
      <c r="A183" s="5"/>
      <c r="C183" t="str">
        <f>C35</f>
        <v>&lt;# C2986T #&gt;</v>
      </c>
    </row>
    <row r="184" spans="1:3" x14ac:dyDescent="0.25">
      <c r="A184" s="5" t="s">
        <v>39</v>
      </c>
      <c r="B184" s="1" t="s">
        <v>128</v>
      </c>
      <c r="C184" t="str">
        <f>CONCATENATE("  &lt;Genotype hgvs=",CHAR(34),B184,B185,";",B186,CHAR(34)," name=",CHAR(34),B37,CHAR(34),"&gt; ")</f>
        <v xml:space="preserve">  &lt;Genotype hgvs="NC_000002.12:g.[166272731G&gt;A];[166272731=]" name="C2986T"&gt; </v>
      </c>
    </row>
    <row r="185" spans="1:3" x14ac:dyDescent="0.25">
      <c r="A185" s="5" t="s">
        <v>40</v>
      </c>
      <c r="B185" s="27" t="s">
        <v>391</v>
      </c>
    </row>
    <row r="186" spans="1:3" x14ac:dyDescent="0.25">
      <c r="A186" s="5" t="s">
        <v>31</v>
      </c>
      <c r="B186" s="27" t="s">
        <v>392</v>
      </c>
      <c r="C186" t="s">
        <v>717</v>
      </c>
    </row>
    <row r="187" spans="1:3" x14ac:dyDescent="0.25">
      <c r="A187" s="5" t="s">
        <v>45</v>
      </c>
      <c r="B187" s="27" t="str">
        <f>CONCATENATE("People with this variant have one copy of the ",B40," variant. This substitution of a single nucleotide is known as a missense mutation.")</f>
        <v>People with this variant have one copy of the [C2986T (Arg996Cys)](https://www.ncbi.nlm.nih.gov/clinvar/variation/6356/) variant. This substitution of a single nucleotide is known as a missense mutation.</v>
      </c>
      <c r="C187" t="s">
        <v>17</v>
      </c>
    </row>
    <row r="188" spans="1:3" x14ac:dyDescent="0.25">
      <c r="A188" s="6" t="s">
        <v>46</v>
      </c>
      <c r="B188" s="27" t="s">
        <v>227</v>
      </c>
      <c r="C188" t="str">
        <f>CONCATENATE("    ",B187)</f>
        <v xml:space="preserve">    People with this variant have one copy of the [C2986T (Arg996Cys)](https://www.ncbi.nlm.nih.gov/clinvar/variation/6356/) variant. This substitution of a single nucleotide is known as a missense mutation.</v>
      </c>
    </row>
    <row r="189" spans="1:3" x14ac:dyDescent="0.25">
      <c r="A189" s="6" t="s">
        <v>47</v>
      </c>
      <c r="B189" s="27">
        <v>0.1</v>
      </c>
    </row>
    <row r="190" spans="1:3" x14ac:dyDescent="0.25">
      <c r="A190" s="5"/>
      <c r="C190" t="s">
        <v>718</v>
      </c>
    </row>
    <row r="191" spans="1:3" x14ac:dyDescent="0.25">
      <c r="A191" s="6"/>
    </row>
    <row r="192" spans="1:3" x14ac:dyDescent="0.25">
      <c r="A192" s="6"/>
      <c r="C192" t="str">
        <f>CONCATENATE("    ",B188)</f>
        <v xml:space="preserve">    Your variant is not associated with any loss of function.</v>
      </c>
    </row>
    <row r="193" spans="1:3" x14ac:dyDescent="0.25">
      <c r="A193" s="6"/>
    </row>
    <row r="194" spans="1:3" x14ac:dyDescent="0.25">
      <c r="A194" s="6"/>
      <c r="C194" t="s">
        <v>719</v>
      </c>
    </row>
    <row r="195" spans="1:3" x14ac:dyDescent="0.25">
      <c r="A195" s="5"/>
    </row>
    <row r="196" spans="1:3" x14ac:dyDescent="0.25">
      <c r="A196" s="5"/>
      <c r="C196" t="str">
        <f>CONCATENATE( "    &lt;piechart percentage=",B189," /&gt;")</f>
        <v xml:space="preserve">    &lt;piechart percentage=0.1 /&gt;</v>
      </c>
    </row>
    <row r="197" spans="1:3" x14ac:dyDescent="0.25">
      <c r="A197" s="5"/>
      <c r="C197" t="str">
        <f>"  &lt;/Genotype&gt;"</f>
        <v xml:space="preserve">  &lt;/Genotype&gt;</v>
      </c>
    </row>
    <row r="198" spans="1:3" x14ac:dyDescent="0.25">
      <c r="A198" s="5" t="s">
        <v>48</v>
      </c>
      <c r="B198" s="27" t="str">
        <f>CONCATENATE("People with this variant have two copies of the ",B40," variant. This substitution of a single nucleotide is known as a missense mutation.")</f>
        <v>People with this variant have two copies of the [C2986T (Arg996Cys)](https://www.ncbi.nlm.nih.gov/clinvar/variation/6356/) variant. This substitution of a single nucleotide is known as a missense mutation.</v>
      </c>
      <c r="C198" t="str">
        <f>CONCATENATE("  &lt;Genotype hgvs=",CHAR(34),B184,B185,";",B185,CHAR(34)," name=",CHAR(34),B37,CHAR(34),"&gt; ")</f>
        <v xml:space="preserve">  &lt;Genotype hgvs="NC_000002.12:g.[166272731G&gt;A];[166272731G&gt;A]" name="C2986T"&gt; </v>
      </c>
    </row>
    <row r="199" spans="1:3" x14ac:dyDescent="0.25">
      <c r="A199" s="6" t="s">
        <v>49</v>
      </c>
      <c r="B199" s="27" t="s">
        <v>536</v>
      </c>
      <c r="C199" t="s">
        <v>17</v>
      </c>
    </row>
    <row r="200" spans="1:3" x14ac:dyDescent="0.25">
      <c r="A200" s="6" t="s">
        <v>47</v>
      </c>
      <c r="B200" s="27">
        <v>0.01</v>
      </c>
      <c r="C200" t="s">
        <v>717</v>
      </c>
    </row>
    <row r="201" spans="1:3" x14ac:dyDescent="0.25">
      <c r="A201" s="6"/>
    </row>
    <row r="202" spans="1:3" x14ac:dyDescent="0.25">
      <c r="A202" s="5"/>
      <c r="C202" t="str">
        <f>CONCATENATE("    ",B198)</f>
        <v xml:space="preserve">    People with this variant have two copies of the [C2986T (Arg996Cys)](https://www.ncbi.nlm.nih.gov/clinvar/variation/6356/) variant. This substitution of a single nucleotide is known as a missense mutation.</v>
      </c>
    </row>
    <row r="203" spans="1:3" x14ac:dyDescent="0.25">
      <c r="A203" s="6"/>
    </row>
    <row r="204" spans="1:3" x14ac:dyDescent="0.25">
      <c r="A204" s="6"/>
      <c r="C204" t="s">
        <v>718</v>
      </c>
    </row>
    <row r="205" spans="1:3" x14ac:dyDescent="0.25">
      <c r="A205" s="6"/>
    </row>
    <row r="206" spans="1:3" x14ac:dyDescent="0.25">
      <c r="A206" s="6"/>
      <c r="C206" t="str">
        <f>CONCATENATE("    ",B199)</f>
        <v xml:space="preserve">    You are in the Severe Risk category. See below for more information.</v>
      </c>
    </row>
    <row r="207" spans="1:3" x14ac:dyDescent="0.25">
      <c r="A207" s="6"/>
    </row>
    <row r="208" spans="1:3" x14ac:dyDescent="0.25">
      <c r="A208" s="5"/>
      <c r="C208" t="s">
        <v>719</v>
      </c>
    </row>
    <row r="209" spans="1:3" x14ac:dyDescent="0.25">
      <c r="A209" s="5"/>
    </row>
    <row r="210" spans="1:3" x14ac:dyDescent="0.25">
      <c r="A210" s="5"/>
      <c r="C210" t="str">
        <f>CONCATENATE( "    &lt;piechart percentage=",B200," /&gt;")</f>
        <v xml:space="preserve">    &lt;piechart percentage=0.01 /&gt;</v>
      </c>
    </row>
    <row r="211" spans="1:3" x14ac:dyDescent="0.25">
      <c r="A211" s="5"/>
      <c r="C211" t="str">
        <f>"  &lt;/Genotype&gt;"</f>
        <v xml:space="preserve">  &lt;/Genotype&gt;</v>
      </c>
    </row>
    <row r="212" spans="1:3" x14ac:dyDescent="0.25">
      <c r="A212" s="5" t="s">
        <v>50</v>
      </c>
      <c r="B212" s="27" t="str">
        <f>CONCATENATE("Your ",B11," gene has no variants. A normal gene is referred to as a ",CHAR(34),"wild-type",CHAR(34)," gene.")</f>
        <v>Your SCN9A gene has no variants. A normal gene is referred to as a "wild-type" gene.</v>
      </c>
      <c r="C212" t="str">
        <f>CONCATENATE("  &lt;Genotype hgvs=",CHAR(34),B184,B186,";",B186,CHAR(34)," name=",CHAR(34),B37,CHAR(34),"&gt; ")</f>
        <v xml:space="preserve">  &lt;Genotype hgvs="NC_000002.12:g.[166272731=];[166272731=]" name="C2986T"&gt; </v>
      </c>
    </row>
    <row r="213" spans="1:3" x14ac:dyDescent="0.25">
      <c r="A213" s="6" t="s">
        <v>51</v>
      </c>
      <c r="B213" s="27" t="s">
        <v>227</v>
      </c>
      <c r="C213" t="s">
        <v>17</v>
      </c>
    </row>
    <row r="214" spans="1:3" x14ac:dyDescent="0.25">
      <c r="A214" s="6" t="s">
        <v>47</v>
      </c>
      <c r="B214" s="27">
        <v>99.88</v>
      </c>
      <c r="C214" t="s">
        <v>717</v>
      </c>
    </row>
    <row r="215" spans="1:3" x14ac:dyDescent="0.25">
      <c r="A215" s="5"/>
    </row>
    <row r="216" spans="1:3" x14ac:dyDescent="0.25">
      <c r="A216" s="6"/>
      <c r="C216" t="str">
        <f>CONCATENATE("    ",B212)</f>
        <v xml:space="preserve">    Your SCN9A gene has no variants. A normal gene is referred to as a "wild-type" gene.</v>
      </c>
    </row>
    <row r="217" spans="1:3" x14ac:dyDescent="0.25">
      <c r="A217" s="6"/>
    </row>
    <row r="218" spans="1:3" x14ac:dyDescent="0.25">
      <c r="A218" s="6"/>
      <c r="C218" t="s">
        <v>718</v>
      </c>
    </row>
    <row r="219" spans="1:3" x14ac:dyDescent="0.25">
      <c r="A219" s="6"/>
    </row>
    <row r="220" spans="1:3" x14ac:dyDescent="0.25">
      <c r="A220" s="6"/>
      <c r="C220" t="str">
        <f>CONCATENATE("    ",B213)</f>
        <v xml:space="preserve">    Your variant is not associated with any loss of function.</v>
      </c>
    </row>
    <row r="221" spans="1:3" x14ac:dyDescent="0.25">
      <c r="A221" s="5"/>
    </row>
    <row r="222" spans="1:3" x14ac:dyDescent="0.25">
      <c r="A222" s="5"/>
      <c r="C222" t="s">
        <v>719</v>
      </c>
    </row>
    <row r="223" spans="1:3" x14ac:dyDescent="0.25">
      <c r="A223" s="5"/>
    </row>
    <row r="224" spans="1:3" x14ac:dyDescent="0.25">
      <c r="A224" s="5"/>
      <c r="C224" t="str">
        <f>CONCATENATE( "    &lt;piechart percentage=",B214," /&gt;")</f>
        <v xml:space="preserve">    &lt;piechart percentage=99.88 /&gt;</v>
      </c>
    </row>
    <row r="225" spans="1:3" x14ac:dyDescent="0.25">
      <c r="A225" s="5"/>
      <c r="C225" t="str">
        <f>"  &lt;/Genotype&gt;"</f>
        <v xml:space="preserve">  &lt;/Genotype&gt;</v>
      </c>
    </row>
    <row r="226" spans="1:3" x14ac:dyDescent="0.25">
      <c r="A226" s="5"/>
      <c r="C226" t="str">
        <f>"  &lt;/Genotype&gt;"</f>
        <v xml:space="preserve">  &lt;/Genotype&gt;</v>
      </c>
    </row>
    <row r="227" spans="1:3" x14ac:dyDescent="0.25">
      <c r="A227" s="5"/>
      <c r="C227" t="str">
        <f>C41</f>
        <v>&lt;# G2691A #&gt;</v>
      </c>
    </row>
    <row r="228" spans="1:3" x14ac:dyDescent="0.25">
      <c r="A228" s="5" t="s">
        <v>39</v>
      </c>
      <c r="B228" s="1" t="s">
        <v>128</v>
      </c>
      <c r="C228" t="str">
        <f>CONCATENATE("  &lt;Genotype hgvs=",CHAR(34),B228,B229,";",B230,CHAR(34)," name=",CHAR(34),B43,CHAR(34),"&gt; ")</f>
        <v xml:space="preserve">  &lt;Genotype hgvs="NC_000002.12:g.[166277133C&gt;T];[166277133=]" name="G2691A"&gt; </v>
      </c>
    </row>
    <row r="229" spans="1:3" x14ac:dyDescent="0.25">
      <c r="A229" s="5" t="s">
        <v>40</v>
      </c>
      <c r="B229" s="29" t="s">
        <v>397</v>
      </c>
    </row>
    <row r="230" spans="1:3" x14ac:dyDescent="0.25">
      <c r="A230" s="5" t="s">
        <v>31</v>
      </c>
      <c r="B230" s="29" t="s">
        <v>398</v>
      </c>
      <c r="C230" t="s">
        <v>717</v>
      </c>
    </row>
    <row r="231" spans="1:3" x14ac:dyDescent="0.25">
      <c r="A231" s="5" t="s">
        <v>45</v>
      </c>
      <c r="B231" s="27" t="str">
        <f>CONCATENATE("People with this variant have one copy of the ",B46," variant. This substitution of a single nucleotide is known as a missense mutation.")</f>
        <v>People with this variant have one copy of the [G2691A (Trp897Ter)](https://www.ncbi.nlm.nih.gov/clinvar/variation/6355/) variant. This substitution of a single nucleotide is known as a missense mutation.</v>
      </c>
      <c r="C231" t="s">
        <v>17</v>
      </c>
    </row>
    <row r="232" spans="1:3" x14ac:dyDescent="0.25">
      <c r="A232" s="6" t="s">
        <v>46</v>
      </c>
      <c r="B232" s="27" t="s">
        <v>227</v>
      </c>
      <c r="C232" t="str">
        <f>CONCATENATE("    ",B231)</f>
        <v xml:space="preserve">    People with this variant have one copy of the [G2691A (Trp897Ter)](https://www.ncbi.nlm.nih.gov/clinvar/variation/6355/) variant. This substitution of a single nucleotide is known as a missense mutation.</v>
      </c>
    </row>
    <row r="233" spans="1:3" x14ac:dyDescent="0.25">
      <c r="A233" s="6" t="s">
        <v>47</v>
      </c>
      <c r="B233" s="27" t="s">
        <v>417</v>
      </c>
    </row>
    <row r="234" spans="1:3" x14ac:dyDescent="0.25">
      <c r="A234" s="5"/>
      <c r="C234" t="str">
        <f>CONCATENATE("    This variant is a change at a specific point in the ",B225," gene from ",B234," to ",B235," resulting in incorrect ",B228," function. This substitution of a single nucleotide is known as a missense variant.")</f>
        <v xml:space="preserve">    This variant is a change at a specific point in the  gene from  to  resulting in incorrect NC_000002.12:g. function. This substitution of a single nucleotide is known as a missense variant.</v>
      </c>
    </row>
    <row r="235" spans="1:3" x14ac:dyDescent="0.25">
      <c r="A235" s="6"/>
    </row>
    <row r="236" spans="1:3" x14ac:dyDescent="0.25">
      <c r="A236" s="6"/>
      <c r="C236" t="str">
        <f>CONCATENATE("    ",B232)</f>
        <v xml:space="preserve">    Your variant is not associated with any loss of function.</v>
      </c>
    </row>
    <row r="237" spans="1:3" x14ac:dyDescent="0.25">
      <c r="A237" s="6"/>
    </row>
    <row r="238" spans="1:3" x14ac:dyDescent="0.25">
      <c r="A238" s="6"/>
      <c r="C238" t="s">
        <v>719</v>
      </c>
    </row>
    <row r="239" spans="1:3" x14ac:dyDescent="0.25">
      <c r="A239" s="5"/>
    </row>
    <row r="240" spans="1:3" x14ac:dyDescent="0.25">
      <c r="A240" s="5"/>
      <c r="C240" t="str">
        <f>CONCATENATE("    This variant is a change at a specific point in the ",B225," gene from ",B240," to ",B241," resulting in incorrect ",B228," function. This substitution of a single nucleotide is known as a missense variant.")</f>
        <v xml:space="preserve">    This variant is a change at a specific point in the  gene from  to  resulting in incorrect NC_000002.12:g. function. This substitution of a single nucleotide is known as a missense variant.</v>
      </c>
    </row>
    <row r="241" spans="1:3" x14ac:dyDescent="0.25">
      <c r="A241" s="5"/>
      <c r="C241" t="str">
        <f>"  &lt;/Genotype&gt;"</f>
        <v xml:space="preserve">  &lt;/Genotype&gt;</v>
      </c>
    </row>
    <row r="242" spans="1:3" x14ac:dyDescent="0.25">
      <c r="A242" s="5" t="s">
        <v>48</v>
      </c>
      <c r="B242" s="27" t="str">
        <f>CONCATENATE("People with this variant have two copies of the ",B46," variant. This substitution of a single nucleotide is known as a missense mutation.")</f>
        <v>People with this variant have two copies of the [G2691A (Trp897Ter)](https://www.ncbi.nlm.nih.gov/clinvar/variation/6355/) variant. This substitution of a single nucleotide is known as a missense mutation.</v>
      </c>
      <c r="C242" t="str">
        <f>CONCATENATE("  &lt;Genotype hgvs=",CHAR(34),B228,B229,";",B229,CHAR(34)," name=",CHAR(34),B43,CHAR(34),"&gt; ")</f>
        <v xml:space="preserve">  &lt;Genotype hgvs="NC_000002.12:g.[166277133C&gt;T];[166277133C&gt;T]" name="G2691A"&gt; </v>
      </c>
    </row>
    <row r="243" spans="1:3" x14ac:dyDescent="0.25">
      <c r="A243" s="6" t="s">
        <v>49</v>
      </c>
      <c r="B243" s="27" t="s">
        <v>536</v>
      </c>
      <c r="C243" t="s">
        <v>17</v>
      </c>
    </row>
    <row r="244" spans="1:3" x14ac:dyDescent="0.25">
      <c r="A244" s="6" t="s">
        <v>47</v>
      </c>
      <c r="B244" s="27" t="s">
        <v>417</v>
      </c>
      <c r="C244" t="s">
        <v>717</v>
      </c>
    </row>
    <row r="245" spans="1:3" x14ac:dyDescent="0.25">
      <c r="A245" s="6"/>
    </row>
    <row r="246" spans="1:3" x14ac:dyDescent="0.25">
      <c r="A246" s="5"/>
      <c r="C246" t="str">
        <f>CONCATENATE("    ",B242)</f>
        <v xml:space="preserve">    People with this variant have two copies of the [G2691A (Trp897Ter)](https://www.ncbi.nlm.nih.gov/clinvar/variation/6355/) variant. This substitution of a single nucleotide is known as a missense mutation.</v>
      </c>
    </row>
    <row r="247" spans="1:3" x14ac:dyDescent="0.25">
      <c r="A247" s="6"/>
    </row>
    <row r="248" spans="1:3" x14ac:dyDescent="0.25">
      <c r="A248" s="6"/>
      <c r="C248" t="s">
        <v>718</v>
      </c>
    </row>
    <row r="249" spans="1:3" x14ac:dyDescent="0.25">
      <c r="A249" s="6"/>
    </row>
    <row r="250" spans="1:3" x14ac:dyDescent="0.25">
      <c r="A250" s="6"/>
      <c r="C250" t="str">
        <f>CONCATENATE("    ",B243)</f>
        <v xml:space="preserve">    You are in the Severe Risk category. See below for more information.</v>
      </c>
    </row>
    <row r="251" spans="1:3" x14ac:dyDescent="0.25">
      <c r="A251" s="6"/>
    </row>
    <row r="252" spans="1:3" x14ac:dyDescent="0.25">
      <c r="A252" s="5"/>
      <c r="C252" t="s">
        <v>719</v>
      </c>
    </row>
    <row r="253" spans="1:3" x14ac:dyDescent="0.25">
      <c r="A253" s="5"/>
    </row>
    <row r="254" spans="1:3" x14ac:dyDescent="0.25">
      <c r="A254" s="5"/>
      <c r="C254" t="str">
        <f>CONCATENATE( "    &lt;piechart percentage=",B244," /&gt;")</f>
        <v xml:space="preserve">    &lt;piechart percentage=? /&gt;</v>
      </c>
    </row>
    <row r="255" spans="1:3" x14ac:dyDescent="0.25">
      <c r="A255" s="5"/>
      <c r="C255" t="str">
        <f>"  &lt;/Genotype&gt;"</f>
        <v xml:space="preserve">  &lt;/Genotype&gt;</v>
      </c>
    </row>
    <row r="256" spans="1:3" x14ac:dyDescent="0.25">
      <c r="A256" s="5" t="s">
        <v>50</v>
      </c>
      <c r="B256" s="27" t="str">
        <f>CONCATENATE("Your ",B11," gene has no variants. A normal gene is referred to as a ",CHAR(34),"wild-type",CHAR(34)," gene.")</f>
        <v>Your SCN9A gene has no variants. A normal gene is referred to as a "wild-type" gene.</v>
      </c>
      <c r="C256" t="str">
        <f>CONCATENATE("  &lt;Genotype hgvs=",CHAR(34),B228,B230,";",B230,CHAR(34)," name=",CHAR(34),B43,CHAR(34),"&gt; ")</f>
        <v xml:space="preserve">  &lt;Genotype hgvs="NC_000002.12:g.[166277133=];[166277133=]" name="G2691A"&gt; </v>
      </c>
    </row>
    <row r="257" spans="1:3" x14ac:dyDescent="0.25">
      <c r="A257" s="6" t="s">
        <v>51</v>
      </c>
      <c r="B257" s="27" t="s">
        <v>227</v>
      </c>
      <c r="C257" t="s">
        <v>17</v>
      </c>
    </row>
    <row r="258" spans="1:3" x14ac:dyDescent="0.25">
      <c r="A258" s="6" t="s">
        <v>47</v>
      </c>
      <c r="B258" s="27" t="s">
        <v>417</v>
      </c>
      <c r="C258" t="s">
        <v>717</v>
      </c>
    </row>
    <row r="259" spans="1:3" x14ac:dyDescent="0.25">
      <c r="A259" s="5"/>
    </row>
    <row r="260" spans="1:3" x14ac:dyDescent="0.25">
      <c r="A260" s="6"/>
      <c r="C260" t="str">
        <f>CONCATENATE("    ",B256)</f>
        <v xml:space="preserve">    Your SCN9A gene has no variants. A normal gene is referred to as a "wild-type" gene.</v>
      </c>
    </row>
    <row r="261" spans="1:3" x14ac:dyDescent="0.25">
      <c r="A261" s="6"/>
    </row>
    <row r="262" spans="1:3" x14ac:dyDescent="0.25">
      <c r="A262" s="6"/>
      <c r="C262" t="s">
        <v>718</v>
      </c>
    </row>
    <row r="263" spans="1:3" x14ac:dyDescent="0.25">
      <c r="A263" s="6"/>
    </row>
    <row r="264" spans="1:3" x14ac:dyDescent="0.25">
      <c r="A264" s="6"/>
      <c r="C264" t="str">
        <f>CONCATENATE("    ",B257)</f>
        <v xml:space="preserve">    Your variant is not associated with any loss of function.</v>
      </c>
    </row>
    <row r="265" spans="1:3" x14ac:dyDescent="0.25">
      <c r="A265" s="5"/>
    </row>
    <row r="266" spans="1:3" x14ac:dyDescent="0.25">
      <c r="A266" s="5"/>
      <c r="C266" t="s">
        <v>719</v>
      </c>
    </row>
    <row r="267" spans="1:3" x14ac:dyDescent="0.25">
      <c r="A267" s="5"/>
    </row>
    <row r="268" spans="1:3" x14ac:dyDescent="0.25">
      <c r="A268" s="5"/>
      <c r="C268" t="str">
        <f>CONCATENATE( "    &lt;piechart percentage=",B258," /&gt;")</f>
        <v xml:space="preserve">    &lt;piechart percentage=? /&gt;</v>
      </c>
    </row>
    <row r="269" spans="1:3" x14ac:dyDescent="0.25">
      <c r="A269" s="5"/>
      <c r="C269" t="str">
        <f>"  &lt;/Genotype&gt;"</f>
        <v xml:space="preserve">  &lt;/Genotype&gt;</v>
      </c>
    </row>
    <row r="270" spans="1:3" x14ac:dyDescent="0.25">
      <c r="A270" s="5"/>
      <c r="C270" t="str">
        <f>C47</f>
        <v>&lt;# G1376C #&gt;</v>
      </c>
    </row>
    <row r="271" spans="1:3" x14ac:dyDescent="0.25">
      <c r="A271" s="5" t="s">
        <v>39</v>
      </c>
      <c r="B271" s="1" t="s">
        <v>128</v>
      </c>
      <c r="C271" t="str">
        <f>CONCATENATE("  &lt;Genotype hgvs=",CHAR(34),B271,B272,";",B273,CHAR(34)," name=",CHAR(34),B49,CHAR(34),"&gt; ")</f>
        <v xml:space="preserve">  &lt;Genotype hgvs="NC_000002.12:g.[166286562G&gt;C];[166286562=]" name="G1376C"&gt; </v>
      </c>
    </row>
    <row r="272" spans="1:3" x14ac:dyDescent="0.25">
      <c r="A272" s="5" t="s">
        <v>40</v>
      </c>
      <c r="B272" s="29" t="s">
        <v>401</v>
      </c>
    </row>
    <row r="273" spans="1:3" x14ac:dyDescent="0.25">
      <c r="A273" s="5" t="s">
        <v>31</v>
      </c>
      <c r="B273" s="29" t="s">
        <v>402</v>
      </c>
      <c r="C273" t="s">
        <v>717</v>
      </c>
    </row>
    <row r="274" spans="1:3" x14ac:dyDescent="0.25">
      <c r="A274" s="5" t="s">
        <v>45</v>
      </c>
      <c r="B274" s="27" t="str">
        <f>CONCATENATE("People with this variant have one copy of the ",B52," variant. This substitution of a single nucleotide is known as a missense mutation.")</f>
        <v>People with this variant have one copy of the [G1376C (Ser459Ter)](https://www.ncbi.nlm.nih.gov/clinvar/variation/6353/) variant. This substitution of a single nucleotide is known as a missense mutation.</v>
      </c>
      <c r="C274" t="s">
        <v>17</v>
      </c>
    </row>
    <row r="275" spans="1:3" x14ac:dyDescent="0.25">
      <c r="A275" s="6" t="s">
        <v>46</v>
      </c>
      <c r="B275" s="27" t="s">
        <v>227</v>
      </c>
      <c r="C275" t="str">
        <f>CONCATENATE("    ",B274)</f>
        <v xml:space="preserve">    People with this variant have one copy of the [G1376C (Ser459Ter)](https://www.ncbi.nlm.nih.gov/clinvar/variation/6353/) variant. This substitution of a single nucleotide is known as a missense mutation.</v>
      </c>
    </row>
    <row r="276" spans="1:3" x14ac:dyDescent="0.25">
      <c r="A276" s="6" t="s">
        <v>47</v>
      </c>
      <c r="B276" s="27" t="s">
        <v>417</v>
      </c>
    </row>
    <row r="277" spans="1:3" x14ac:dyDescent="0.25">
      <c r="A277" s="5"/>
      <c r="C277" t="s">
        <v>718</v>
      </c>
    </row>
    <row r="278" spans="1:3" x14ac:dyDescent="0.25">
      <c r="A278" s="6"/>
    </row>
    <row r="279" spans="1:3" x14ac:dyDescent="0.25">
      <c r="A279" s="6"/>
      <c r="C279" t="str">
        <f>CONCATENATE("    ",B275)</f>
        <v xml:space="preserve">    Your variant is not associated with any loss of function.</v>
      </c>
    </row>
    <row r="280" spans="1:3" x14ac:dyDescent="0.25">
      <c r="A280" s="6"/>
    </row>
    <row r="281" spans="1:3" x14ac:dyDescent="0.25">
      <c r="A281" s="6"/>
      <c r="C281" t="s">
        <v>719</v>
      </c>
    </row>
    <row r="282" spans="1:3" x14ac:dyDescent="0.25">
      <c r="A282" s="5"/>
    </row>
    <row r="283" spans="1:3" x14ac:dyDescent="0.25">
      <c r="A283" s="5"/>
      <c r="C283" t="str">
        <f>CONCATENATE( "    &lt;piechart percentage=",B276," /&gt;")</f>
        <v xml:space="preserve">    &lt;piechart percentage=? /&gt;</v>
      </c>
    </row>
    <row r="284" spans="1:3" x14ac:dyDescent="0.25">
      <c r="A284" s="5"/>
      <c r="C284" t="str">
        <f>"  &lt;/Genotype&gt;"</f>
        <v xml:space="preserve">  &lt;/Genotype&gt;</v>
      </c>
    </row>
    <row r="285" spans="1:3" x14ac:dyDescent="0.25">
      <c r="A285" s="5" t="s">
        <v>48</v>
      </c>
      <c r="B285" s="27" t="str">
        <f>CONCATENATE("People with this variant have two copies of the ",B52," variant. This substitution of a single nucleotide is known as a missense mutation.")</f>
        <v>People with this variant have two copies of the [G1376C (Ser459Ter)](https://www.ncbi.nlm.nih.gov/clinvar/variation/6353/) variant. This substitution of a single nucleotide is known as a missense mutation.</v>
      </c>
      <c r="C285" t="str">
        <f>CONCATENATE("  &lt;Genotype hgvs=",CHAR(34),B271,B272,";",B272,CHAR(34)," name=",CHAR(34),B49,CHAR(34),"&gt; ")</f>
        <v xml:space="preserve">  &lt;Genotype hgvs="NC_000002.12:g.[166286562G&gt;C];[166286562G&gt;C]" name="G1376C"&gt; </v>
      </c>
    </row>
    <row r="286" spans="1:3" x14ac:dyDescent="0.25">
      <c r="A286" s="6" t="s">
        <v>49</v>
      </c>
      <c r="B286" s="27" t="s">
        <v>227</v>
      </c>
      <c r="C286" t="s">
        <v>17</v>
      </c>
    </row>
    <row r="287" spans="1:3" x14ac:dyDescent="0.25">
      <c r="A287" s="6" t="s">
        <v>47</v>
      </c>
      <c r="B287" s="27" t="s">
        <v>417</v>
      </c>
      <c r="C287" t="s">
        <v>717</v>
      </c>
    </row>
    <row r="288" spans="1:3" x14ac:dyDescent="0.25">
      <c r="A288" s="6"/>
    </row>
    <row r="289" spans="1:3" x14ac:dyDescent="0.25">
      <c r="A289" s="5"/>
      <c r="C289" t="str">
        <f>CONCATENATE("    ",B285)</f>
        <v xml:space="preserve">    People with this variant have two copies of the [G1376C (Ser459Ter)](https://www.ncbi.nlm.nih.gov/clinvar/variation/6353/) variant. This substitution of a single nucleotide is known as a missense mutation.</v>
      </c>
    </row>
    <row r="290" spans="1:3" x14ac:dyDescent="0.25">
      <c r="A290" s="6"/>
    </row>
    <row r="291" spans="1:3" x14ac:dyDescent="0.25">
      <c r="A291" s="6"/>
      <c r="C291" t="s">
        <v>718</v>
      </c>
    </row>
    <row r="292" spans="1:3" x14ac:dyDescent="0.25">
      <c r="A292" s="6"/>
    </row>
    <row r="293" spans="1:3" x14ac:dyDescent="0.25">
      <c r="A293" s="6"/>
      <c r="C293" t="str">
        <f>CONCATENATE("    ",B286)</f>
        <v xml:space="preserve">    Your variant is not associated with any loss of function.</v>
      </c>
    </row>
    <row r="294" spans="1:3" x14ac:dyDescent="0.25">
      <c r="A294" s="6"/>
    </row>
    <row r="295" spans="1:3" x14ac:dyDescent="0.25">
      <c r="A295" s="5"/>
      <c r="C295" t="s">
        <v>719</v>
      </c>
    </row>
    <row r="296" spans="1:3" x14ac:dyDescent="0.25">
      <c r="A296" s="5"/>
    </row>
    <row r="297" spans="1:3" x14ac:dyDescent="0.25">
      <c r="A297" s="5"/>
      <c r="C297" t="str">
        <f>CONCATENATE( "    &lt;piechart percentage=",B287," /&gt;")</f>
        <v xml:space="preserve">    &lt;piechart percentage=? /&gt;</v>
      </c>
    </row>
    <row r="298" spans="1:3" x14ac:dyDescent="0.25">
      <c r="A298" s="5"/>
      <c r="C298" t="str">
        <f>"  &lt;/Genotype&gt;"</f>
        <v xml:space="preserve">  &lt;/Genotype&gt;</v>
      </c>
    </row>
    <row r="299" spans="1:3" x14ac:dyDescent="0.25">
      <c r="A299" s="5" t="s">
        <v>50</v>
      </c>
      <c r="B299" s="27" t="str">
        <f>CONCATENATE("Your ",B49," gene has no variants. A normal gene is referred to as a ",CHAR(34),"wild-type",CHAR(34)," gene.")</f>
        <v>Your G1376C gene has no variants. A normal gene is referred to as a "wild-type" gene.</v>
      </c>
      <c r="C299" t="str">
        <f>CONCATENATE("  &lt;Genotype hgvs=",CHAR(34),B271,B273,";",B273,CHAR(34)," name=",CHAR(34),B49,CHAR(34),"&gt; ")</f>
        <v xml:space="preserve">  &lt;Genotype hgvs="NC_000002.12:g.[166286562=];[166286562=]" name="G1376C"&gt; </v>
      </c>
    </row>
    <row r="300" spans="1:3" ht="45" x14ac:dyDescent="0.25">
      <c r="A300" s="6" t="s">
        <v>51</v>
      </c>
      <c r="B300" s="41" t="s">
        <v>576</v>
      </c>
      <c r="C300" t="s">
        <v>17</v>
      </c>
    </row>
    <row r="301" spans="1:3" x14ac:dyDescent="0.25">
      <c r="A301" s="6" t="s">
        <v>47</v>
      </c>
      <c r="B301" s="27" t="s">
        <v>417</v>
      </c>
      <c r="C301" t="s">
        <v>717</v>
      </c>
    </row>
    <row r="302" spans="1:3" x14ac:dyDescent="0.25">
      <c r="A302" s="5"/>
    </row>
    <row r="303" spans="1:3" x14ac:dyDescent="0.25">
      <c r="A303" s="6"/>
      <c r="C303" t="str">
        <f>CONCATENATE("    ",B299)</f>
        <v xml:space="preserve">    Your G1376C gene has no variants. A normal gene is referred to as a "wild-type" gene.</v>
      </c>
    </row>
    <row r="304" spans="1:3" x14ac:dyDescent="0.25">
      <c r="A304" s="6"/>
    </row>
    <row r="305" spans="1:3" x14ac:dyDescent="0.25">
      <c r="A305" s="6"/>
      <c r="C305" t="s">
        <v>718</v>
      </c>
    </row>
    <row r="306" spans="1:3" x14ac:dyDescent="0.25">
      <c r="A306" s="6"/>
    </row>
    <row r="307" spans="1:3" x14ac:dyDescent="0.25">
      <c r="A307" s="6"/>
      <c r="C307" t="str">
        <f>CONCATENATE("    ",B300)</f>
        <v xml:space="preserve">    You are in the Severe Risk category. See below for more information.
</v>
      </c>
    </row>
    <row r="308" spans="1:3" x14ac:dyDescent="0.25">
      <c r="A308" s="5"/>
    </row>
    <row r="309" spans="1:3" x14ac:dyDescent="0.25">
      <c r="A309" s="5"/>
      <c r="C309" t="s">
        <v>719</v>
      </c>
    </row>
    <row r="310" spans="1:3" x14ac:dyDescent="0.25">
      <c r="A310" s="5"/>
    </row>
    <row r="311" spans="1:3" x14ac:dyDescent="0.25">
      <c r="A311" s="5"/>
      <c r="C311" t="str">
        <f>CONCATENATE( "    &lt;piechart percentage=",B301," /&gt;")</f>
        <v xml:space="preserve">    &lt;piechart percentage=? /&gt;</v>
      </c>
    </row>
    <row r="312" spans="1:3" x14ac:dyDescent="0.25">
      <c r="A312" s="5"/>
      <c r="C312" t="str">
        <f>"  &lt;/Genotype&gt;"</f>
        <v xml:space="preserve">  &lt;/Genotype&gt;</v>
      </c>
    </row>
    <row r="313" spans="1:3" x14ac:dyDescent="0.25">
      <c r="A313" s="5"/>
      <c r="C313" t="s">
        <v>721</v>
      </c>
    </row>
    <row r="314" spans="1:3" x14ac:dyDescent="0.25">
      <c r="A314" s="5" t="s">
        <v>52</v>
      </c>
      <c r="B314" s="27" t="str">
        <f>CONCATENATE("Your ",B11," gene has an unknown variant.")</f>
        <v>Your SCN9A gene has an unknown variant.</v>
      </c>
      <c r="C314" t="str">
        <f>CONCATENATE("  &lt;Genotype hgvs=",CHAR(34),"unknown",CHAR(34),"&gt; ")</f>
        <v xml:space="preserve">  &lt;Genotype hgvs="unknown"&gt; </v>
      </c>
    </row>
    <row r="315" spans="1:3" x14ac:dyDescent="0.25">
      <c r="A315" s="6" t="s">
        <v>52</v>
      </c>
      <c r="B315" s="27" t="s">
        <v>154</v>
      </c>
      <c r="C315" t="s">
        <v>17</v>
      </c>
    </row>
    <row r="316" spans="1:3" x14ac:dyDescent="0.25">
      <c r="A316" s="6" t="s">
        <v>47</v>
      </c>
      <c r="C316" t="s">
        <v>717</v>
      </c>
    </row>
    <row r="317" spans="1:3" x14ac:dyDescent="0.25">
      <c r="A317" s="6"/>
    </row>
    <row r="318" spans="1:3" x14ac:dyDescent="0.25">
      <c r="A318" s="6"/>
      <c r="C318" t="str">
        <f>CONCATENATE("    ",B314)</f>
        <v xml:space="preserve">    Your SCN9A gene has an unknown variant.</v>
      </c>
    </row>
    <row r="319" spans="1:3" x14ac:dyDescent="0.25">
      <c r="A319" s="6"/>
    </row>
    <row r="320" spans="1:3" x14ac:dyDescent="0.25">
      <c r="A320" s="6"/>
      <c r="C320" t="s">
        <v>718</v>
      </c>
    </row>
    <row r="321" spans="1:3" x14ac:dyDescent="0.25">
      <c r="A321" s="6"/>
    </row>
    <row r="322" spans="1:3" x14ac:dyDescent="0.25">
      <c r="A322" s="5"/>
      <c r="C322" t="str">
        <f>CONCATENATE("    ",B315)</f>
        <v xml:space="preserve">    The effect is unknown.</v>
      </c>
    </row>
    <row r="323" spans="1:3" x14ac:dyDescent="0.25">
      <c r="A323" s="6"/>
    </row>
    <row r="324" spans="1:3" x14ac:dyDescent="0.25">
      <c r="A324" s="5"/>
      <c r="C324" t="s">
        <v>719</v>
      </c>
    </row>
    <row r="325" spans="1:3" x14ac:dyDescent="0.25">
      <c r="A325" s="5"/>
    </row>
    <row r="326" spans="1:3" x14ac:dyDescent="0.25">
      <c r="A326" s="5"/>
      <c r="C326" t="str">
        <f>CONCATENATE( "    &lt;piechart percentage=",B316," /&gt;")</f>
        <v xml:space="preserve">    &lt;piechart percentage= /&gt;</v>
      </c>
    </row>
    <row r="327" spans="1:3" x14ac:dyDescent="0.25">
      <c r="A327" s="5"/>
      <c r="C327" t="str">
        <f>"  &lt;/Genotype&gt;"</f>
        <v xml:space="preserve">  &lt;/Genotype&gt;</v>
      </c>
    </row>
    <row r="328" spans="1:3" x14ac:dyDescent="0.25">
      <c r="A328" s="5"/>
      <c r="C328" t="s">
        <v>722</v>
      </c>
    </row>
    <row r="329" spans="1:3" x14ac:dyDescent="0.25">
      <c r="A329" s="5" t="s">
        <v>50</v>
      </c>
      <c r="B329" s="27" t="str">
        <f>CONCATENATE("Your ",B11," gene has no variants. A normal gene is referred to as a ",CHAR(34),"wild-type",CHAR(34)," gene.")</f>
        <v>Your SCN9A gene has no variants. A normal gene is referred to as a "wild-type" gene.</v>
      </c>
      <c r="C329" t="str">
        <f>CONCATENATE("  &lt;Genotype hgvs=",CHAR(34),"wildtype",CHAR(34),"&gt;")</f>
        <v xml:space="preserve">  &lt;Genotype hgvs="wildtype"&gt;</v>
      </c>
    </row>
    <row r="330" spans="1:3" x14ac:dyDescent="0.25">
      <c r="A330" s="6" t="s">
        <v>51</v>
      </c>
      <c r="B330" s="27" t="s">
        <v>227</v>
      </c>
      <c r="C330" t="s">
        <v>17</v>
      </c>
    </row>
    <row r="331" spans="1:3" x14ac:dyDescent="0.25">
      <c r="A331" s="6" t="s">
        <v>47</v>
      </c>
      <c r="C331" t="s">
        <v>717</v>
      </c>
    </row>
    <row r="332" spans="1:3" x14ac:dyDescent="0.25">
      <c r="A332" s="6"/>
    </row>
    <row r="333" spans="1:3" x14ac:dyDescent="0.25">
      <c r="A333" s="6"/>
      <c r="C333" t="str">
        <f>CONCATENATE("    ",B329)</f>
        <v xml:space="preserve">    Your SCN9A gene has no variants. A normal gene is referred to as a "wild-type" gene.</v>
      </c>
    </row>
    <row r="334" spans="1:3" x14ac:dyDescent="0.25">
      <c r="A334" s="6"/>
    </row>
    <row r="335" spans="1:3" x14ac:dyDescent="0.25">
      <c r="A335" s="6"/>
      <c r="C335" t="s">
        <v>718</v>
      </c>
    </row>
    <row r="336" spans="1:3" x14ac:dyDescent="0.25">
      <c r="A336" s="6"/>
    </row>
    <row r="337" spans="1:3" x14ac:dyDescent="0.25">
      <c r="A337" s="6"/>
      <c r="C337" t="str">
        <f>CONCATENATE("    ",B330)</f>
        <v xml:space="preserve">    Your variant is not associated with any loss of function.</v>
      </c>
    </row>
    <row r="338" spans="1:3" x14ac:dyDescent="0.25">
      <c r="A338" s="6"/>
    </row>
    <row r="339" spans="1:3" x14ac:dyDescent="0.25">
      <c r="A339" s="6"/>
      <c r="C339" t="s">
        <v>719</v>
      </c>
    </row>
    <row r="340" spans="1:3" x14ac:dyDescent="0.25">
      <c r="A340" s="5"/>
    </row>
    <row r="341" spans="1:3" x14ac:dyDescent="0.25">
      <c r="A341" s="6"/>
      <c r="C341" t="str">
        <f>CONCATENATE( "    &lt;piechart percentage=",B331," /&gt;")</f>
        <v xml:space="preserve">    &lt;piechart percentage= /&gt;</v>
      </c>
    </row>
    <row r="342" spans="1:3" x14ac:dyDescent="0.25">
      <c r="A342" s="6"/>
      <c r="C342" t="str">
        <f>"  &lt;/Genotype&gt;"</f>
        <v xml:space="preserve">  &lt;/Genotype&gt;</v>
      </c>
    </row>
    <row r="343" spans="1:3" x14ac:dyDescent="0.25">
      <c r="A343" s="6"/>
      <c r="C343" t="str">
        <f>"&lt;/GeneAnalysis&gt;"</f>
        <v>&lt;/GeneAnalysis&gt;</v>
      </c>
    </row>
    <row r="344" spans="1:3" s="33" customFormat="1" x14ac:dyDescent="0.25">
      <c r="A344" s="31"/>
      <c r="B344" s="32"/>
    </row>
    <row r="345" spans="1:3" x14ac:dyDescent="0.25">
      <c r="A345" s="5"/>
      <c r="C345" t="str">
        <f>CONCATENATE("# How do changes in ",B11," affect people?")</f>
        <v># How do changes in SCN9A affect people?</v>
      </c>
    </row>
    <row r="346" spans="1:3" x14ac:dyDescent="0.25">
      <c r="A346" s="5"/>
    </row>
    <row r="347" spans="1:3" x14ac:dyDescent="0.25">
      <c r="A347" s="5" t="s">
        <v>54</v>
      </c>
      <c r="B347"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SCN9A variants is small and does not impact treatment. It is possible that variants in this gene interact with other gene variants, which is the reason for our inclusion of this gene.</v>
      </c>
      <c r="C347" t="str">
        <f>B347</f>
        <v>For the vast majority of people, the overall risk associated with the common SCN9A variants is small and does not impact treatment. It is possible that variants in this gene interact with other gene variants, which is the reason for our inclusion of this gene.</v>
      </c>
    </row>
    <row r="348" spans="1:3" s="33" customFormat="1" x14ac:dyDescent="0.25">
      <c r="A348" s="31"/>
      <c r="B348" s="32"/>
    </row>
    <row r="349" spans="1:3" s="33" customFormat="1" x14ac:dyDescent="0.25">
      <c r="A349" s="34"/>
      <c r="B349" s="32"/>
      <c r="C349" s="6" t="s">
        <v>580</v>
      </c>
    </row>
    <row r="350" spans="1:3" s="33" customFormat="1" x14ac:dyDescent="0.25">
      <c r="A350" s="34"/>
      <c r="B350" s="32"/>
      <c r="C350" s="6"/>
    </row>
    <row r="351" spans="1:3" x14ac:dyDescent="0.25">
      <c r="A351" s="5"/>
      <c r="C351" t="s">
        <v>158</v>
      </c>
    </row>
    <row r="352" spans="1:3" x14ac:dyDescent="0.25">
      <c r="A352" s="5"/>
    </row>
    <row r="353" spans="1:3" x14ac:dyDescent="0.25">
      <c r="A353" s="5" t="s">
        <v>17</v>
      </c>
      <c r="B353" s="27" t="s">
        <v>582</v>
      </c>
      <c r="C353" t="str">
        <f>B353</f>
        <v xml:space="preserve">[Congenital indifference to pain (CIP)](https://www.omim.org/entry/243000) is a rare disorder where individuals cannot feel pain, although they feel sensations of touch, hot and cold, and pressure.  They may have [frequent injuries](https://www.ncbi.nlm.nih.gov/pubmed/17167479) or [recurrent illness](https://www.ncbi.nlm.nih.gov/pubmed/22845492) and [ulcerations which may result in the need for amputation](https://www.ncbi.nlm.nih.gov/medgen/C2752089) due to the inability to feel or respond appropriately to pain. </v>
      </c>
    </row>
    <row r="354" spans="1:3" x14ac:dyDescent="0.25">
      <c r="A354" s="5"/>
    </row>
    <row r="355" spans="1:3" x14ac:dyDescent="0.25">
      <c r="A355" s="5"/>
      <c r="C355" t="s">
        <v>55</v>
      </c>
    </row>
    <row r="356" spans="1:3" x14ac:dyDescent="0.25">
      <c r="A356" s="5"/>
    </row>
    <row r="357" spans="1:3" x14ac:dyDescent="0.25">
      <c r="A357" s="5"/>
      <c r="B357" s="27" t="s">
        <v>584</v>
      </c>
      <c r="C357" t="str">
        <f>B357</f>
        <v xml:space="preserve">The [opioids](https://www.ncbi.nlm.nih.gov/pubmed/6462379) [naloxone](https://www.ncbi.nlm.nih.gov/pubmed/6085681) and [naltrexone](https://www.ncbi.nlm.nih.gov/pubmed/26634308) may allow patients to feel and respond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58" spans="1:3" s="33" customFormat="1" x14ac:dyDescent="0.25">
      <c r="A358" s="31"/>
      <c r="B358" s="32"/>
    </row>
    <row r="359" spans="1:3" s="33" customFormat="1" x14ac:dyDescent="0.25">
      <c r="A359" s="34"/>
      <c r="B359" s="32"/>
      <c r="C359" s="6" t="s">
        <v>581</v>
      </c>
    </row>
    <row r="360" spans="1:3" s="33" customFormat="1" x14ac:dyDescent="0.25">
      <c r="A360" s="34"/>
      <c r="B360" s="32"/>
      <c r="C360" s="6"/>
    </row>
    <row r="361" spans="1:3" x14ac:dyDescent="0.25">
      <c r="A361" s="5"/>
      <c r="C361" t="s">
        <v>159</v>
      </c>
    </row>
    <row r="362" spans="1:3" x14ac:dyDescent="0.25">
      <c r="A362" s="5"/>
    </row>
    <row r="363" spans="1:3" x14ac:dyDescent="0.25">
      <c r="A363" s="5" t="s">
        <v>17</v>
      </c>
      <c r="B363" s="27" t="s">
        <v>585</v>
      </c>
      <c r="C363" t="str">
        <f>B363</f>
        <v>This [variant](https://www.ncbi.nlm.nih.gov/clinvar/variation/6356/) causes three distinct diseases.  [Hereditary sensory and autonomic neuropathy type II (HSAN2)](https://www.ncbi.nlm.nih.gov/medgen/C2752089) causes progressively reduced response to pain, leading eventually to [frequent injuries](https://www.ncbi.nlm.nih.gov/pubmed/17167479) or [recurrent illness](https://www.ncbi.nlm.nih.gov/pubmed/22845492) and [ulcerations which may result in the need for amputation](https://www.ncbi.nlm.nih.gov/medgen/C2752089).  [Generalized epilepsy with febrile seizures plus, type 7](https://www.ncbi.nlm.nih.gov/medgen/C2751777) causes severe seizures beginning between 5 months and 4 years of age.  [Paroxysmal extreme pain disorder (PEPD)](https://www.ncbi.nlm.nih.gov/pubmed/17145499) causes [rectal, eye, or jaw pain with flushing](https://www.ncbi.nlm.nih.gov/pubmed/1714549).  The pain attacks may last from seconds to hours and is considered a type of [peripheral neuropathy](https://www.ncbi.nlm.nih.gov/medgen/C1833661) as it affects the nervous system that connects the brain to sensory cells.</v>
      </c>
    </row>
    <row r="364" spans="1:3" x14ac:dyDescent="0.25">
      <c r="A364" s="5"/>
    </row>
    <row r="365" spans="1:3" x14ac:dyDescent="0.25">
      <c r="A365" s="5"/>
      <c r="B365" s="41"/>
      <c r="C365" t="s">
        <v>55</v>
      </c>
    </row>
    <row r="366" spans="1:3" x14ac:dyDescent="0.25">
      <c r="A366" s="5"/>
    </row>
    <row r="367" spans="1:3" x14ac:dyDescent="0.25">
      <c r="A367" s="5"/>
      <c r="B367" s="27" t="s">
        <v>586</v>
      </c>
      <c r="C367" t="str">
        <f>B367</f>
        <v xml:space="preserve">Paroxysmal extreme pain disorder (PEPD) patients may consider trying [Carbamazepine](https://www.ncbi.nlm.nih.gov/pubmed/17145499).  They should also avoid [changes in temperature, emotional distress, spicy food, and cold drinks and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v>
      </c>
    </row>
    <row r="369" spans="1:3" s="33" customFormat="1" x14ac:dyDescent="0.25">
      <c r="A369" s="31"/>
      <c r="B369" s="32"/>
    </row>
    <row r="370" spans="1:3" s="33" customFormat="1" x14ac:dyDescent="0.25">
      <c r="A370" s="34"/>
      <c r="B370" s="32"/>
      <c r="C370" s="6" t="s">
        <v>416</v>
      </c>
    </row>
    <row r="371" spans="1:3" s="33" customFormat="1" x14ac:dyDescent="0.25">
      <c r="A371" s="34"/>
      <c r="B371" s="32"/>
      <c r="C371" s="6"/>
    </row>
    <row r="372" spans="1:3" x14ac:dyDescent="0.25">
      <c r="A372" s="5"/>
      <c r="C372" t="s">
        <v>159</v>
      </c>
    </row>
    <row r="373" spans="1:3" x14ac:dyDescent="0.25">
      <c r="A373" s="5"/>
      <c r="C373" t="str">
        <f>CONCATENATE("    This variant is a change at a specific point in the ",B364," gene from ",B373," to ",B374," resulting in incorrect ",B367," function. This substitution of a single nucleotide is known as a missense variant.")</f>
        <v xml:space="preserve">    This variant is a change at a specific point in the  gene from  to 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the [ME/CFS](https://www.ncbi.nlm.nih.gov/pubmed/21951710/).  resulting in incorrect Paroxysmal extreme pain disorder (PEPD) patients may consider trying [Carbamazepine](https://www.ncbi.nlm.nih.gov/pubmed/17145499).  They should also avoid [changes in temperature, emotional distress, spicy food, and cold drinks and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function. This substitution of a single nucleotide is known as a missense variant.</v>
      </c>
    </row>
    <row r="374" spans="1:3" x14ac:dyDescent="0.25">
      <c r="A374" s="5" t="s">
        <v>17</v>
      </c>
      <c r="B374" s="27" t="s">
        <v>587</v>
      </c>
      <c r="C374" t="str">
        <f>B374</f>
        <v xml:space="preserve">This variant causes perceived severe bodily pain, and may be linked with [small fiber neuropathy](https://www.ncbi.nlm.nih.gov/pubmed/29392201).  The [increased SLC9A membrane excitability, increased synaptic nerve efficacy, and reduced inhibition of neurons](https://www.ncbi.nlm.nih.gov/pubmed/22550986) is associated with [Central Sensitivity Syndromes (CSS)](https://www.ncbi.nlm.nih.gov/pubmed/22550986).  (CSS) is a [chronic, musculoskeletal condition](https://www.ncbi.nlm.nih.gov/pubmed/18191990/) that causes perceived increase in pain, hypersensitivity to painful stimuli, enhanced pain pathway function, [fatigue, insomnia, and mental distress](https://www.ncbi.nlm.nih.gov/pubmed/18191990).  Chronic diseases associated with CSS include [fibromyalgia](https://www.ncbi.nlm.nih.gov/pubmed/29392201), [irritable bowel syndrome (IBS), interstitial cystitis](https://www.ncbi.nlm.nih.gov/pubmed/24662556), and the [ME/CFS](https://www.ncbi.nlm.nih.gov/pubmed/21951710/). </v>
      </c>
    </row>
    <row r="375" spans="1:3" x14ac:dyDescent="0.25">
      <c r="A375" s="5"/>
    </row>
    <row r="376" spans="1:3" x14ac:dyDescent="0.25">
      <c r="A376" s="5"/>
      <c r="C376" t="s">
        <v>55</v>
      </c>
    </row>
    <row r="377" spans="1:3" x14ac:dyDescent="0.25">
      <c r="A377" s="5"/>
    </row>
    <row r="378" spans="1:3" x14ac:dyDescent="0.25">
      <c r="A378" s="5"/>
      <c r="B378" s="27" t="s">
        <v>588</v>
      </c>
      <c r="C378" t="str">
        <f>B378</f>
        <v>Chronic pain relief may include:
*  [Pre-emptive pain medications](https://www.ncbi.nlm.nih.gov/pubmed/22550986), including [acetaminophen](https://www.ncbi.nlm.nih.gov/pubmed/19410099/), opioids, and tramadol
*  [Nonsteroidal anti-inflammatory drugs](https://www.ncbi.nlm.nih.gov/pubmed/14997317/) 
*  [Tricyclic antidepressants](https://www.ncbi.nlm.nih.gov/pubmed/19410099/)
*  [Gabapentin, duloxetine or pregabalin](https://www.ncbi.nlm.nih.gov/pubmed/19410099/)
*  [Cyclobenzaprine, pregabalin, duloxetine, or milnacipran](https://www.ncbi.nlm.nih.gov/pubmed/19410099/)
*  [Multidisciplinary pain management programs](https://www.ncbi.nlm.nih.gov/pubmed/22550986), such as [cognitive behavioral therapy](https://www.ncbi.nlm.nih.gov/pubmed/11166973/)</v>
      </c>
    </row>
    <row r="379" spans="1:3" s="33" customFormat="1" x14ac:dyDescent="0.25">
      <c r="B379" s="32"/>
      <c r="C379" s="33" t="str">
        <f>CONCATENATE("    This variant is a change at a specific point in the ",B364," gene from ",B379," to ",B380," resulting in incorrect ",B367," function. This substitution of a single nucleotide is known as a missense variant.")</f>
        <v xml:space="preserve">    This variant is a change at a specific point in the  gene from  to  resulting in incorrect Paroxysmal extreme pain disorder (PEPD) patients may consider trying [Carbamazepine](https://www.ncbi.nlm.nih.gov/pubmed/17145499).  They should also avoid [changes in temperature, emotional distress, spicy food, and cold drinks and food](https://www.ncbi.nlm.nih.gov/medgen/C1833661). Hereditary sensory and autonomic neuropathy type II (HSAN2) patients may consider the [opioids](https://www.ncbi.nlm.nih.gov/pubmed/6462379) [naloxone](https://www.ncbi.nlm.nih.gov/pubmed/6085681) and [naltrexone](https://www.ncbi.nlm.nih.gov/pubmed/26634308) that may cause increased sensitivity to pain.  
Other medicines used to SCN9A variants include [Lacosamide](https://www.drugbank.ca/drugs/DB06218), [Lidocaine](https://www.drugbank.ca/drugs/DB00281), [Ranolazine](https://www.drugbank.ca/drugs/DB00243), [Rufinamide](https://www.drugbank.ca/drugs/DB06201), [Valproic Acid](https://www.drugbank.ca/drugs/DB00313), and [Zonisamide]( https://www.drugbank.ca/drugs/DB00909).  function. This substitution of a single nucleotide is known as a missense variant.</v>
      </c>
    </row>
    <row r="381" spans="1:3" ht="60" x14ac:dyDescent="0.25">
      <c r="A381" t="s">
        <v>56</v>
      </c>
      <c r="B381" s="7" t="s">
        <v>583</v>
      </c>
      <c r="C381" t="str">
        <f>CONCATENATE("&lt;symptoms ",B381," /&gt;")</f>
        <v>&lt;symptoms fatigue D005221 pain D010146 muscle aches and pain D063806 joint pain without swelling or redness D018771 inflamation D007249 /&gt;</v>
      </c>
    </row>
    <row r="509" spans="3:3" x14ac:dyDescent="0.25">
      <c r="C509" t="str">
        <f>CONCATENATE("    This variant is a change at a specific point in the ",B500," gene from ",B509," to ",B510," resulting in incorrect ",B503,"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515" spans="3:3" x14ac:dyDescent="0.25">
      <c r="C515" t="str">
        <f>CONCATENATE("    This variant is a change at a specific point in the ",B500," gene from ",B515," to ",B516," resulting in incorrect ",B503,"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45" spans="3:3" x14ac:dyDescent="0.25">
      <c r="C645" t="str">
        <f>CONCATENATE("    This variant is a change at a specific point in the ",B636," gene from ",B645," to ",B646," resulting in incorrect ",B639,"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651" spans="3:3" x14ac:dyDescent="0.25">
      <c r="C651" t="str">
        <f>CONCATENATE("    This variant is a change at a specific point in the ",B636," gene from ",B651," to ",B652," resulting in incorrect ",B639,"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81" spans="3:3" x14ac:dyDescent="0.25">
      <c r="C781" t="str">
        <f>CONCATENATE("    This variant is a change at a specific point in the ",B772," gene from ",B781," to ",B782," resulting in incorrect ",B775,"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787" spans="3:3" x14ac:dyDescent="0.25">
      <c r="C787" t="str">
        <f>CONCATENATE("    This variant is a change at a specific point in the ",B772," gene from ",B787," to ",B788," resulting in incorrect ",B775,"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17" spans="3:3" x14ac:dyDescent="0.25">
      <c r="C917" t="str">
        <f>CONCATENATE("    This variant is a change at a specific point in the ",B908," gene from ",B917," to ",B918," resulting in incorrect ",B911,"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923" spans="3:3" x14ac:dyDescent="0.25">
      <c r="C923" t="str">
        <f>CONCATENATE("    This variant is a change at a specific point in the ",B908," gene from ",B923," to ",B924," resulting in incorrect ",B911,"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3" spans="3:3" x14ac:dyDescent="0.25">
      <c r="C1053" t="str">
        <f>CONCATENATE("    This variant is a change at a specific point in the ",B1044," gene from ",B1053," to ",B1054," resulting in incorrect ",B1047,"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059" spans="3:3" x14ac:dyDescent="0.25">
      <c r="C1059" t="str">
        <f>CONCATENATE("    This variant is a change at a specific point in the ",B1044," gene from ",B1059," to ",B1060," resulting in incorrect ",B1047,"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89" spans="3:3" x14ac:dyDescent="0.25">
      <c r="C1189" t="str">
        <f>CONCATENATE("    This variant is a change at a specific point in the ",B1180," gene from ",B1189," to ",B1190," resulting in incorrect ",B1183,"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195" spans="3:3" x14ac:dyDescent="0.25">
      <c r="C1195" t="str">
        <f>CONCATENATE("    This variant is a change at a specific point in the ",B1180," gene from ",B1195," to ",B1196," resulting in incorrect ",B1183,"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25" spans="3:3" x14ac:dyDescent="0.25">
      <c r="C1325" t="str">
        <f>CONCATENATE("    This variant is a change at a specific point in the ",B1316," gene from ",B1325," to ",B1326," resulting in incorrect ",B1319,"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331" spans="3:3" x14ac:dyDescent="0.25">
      <c r="C1331" t="str">
        <f>CONCATENATE("    This variant is a change at a specific point in the ",B1316," gene from ",B1331," to ",B1332," resulting in incorrect ",B1319,"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1" spans="3:3" x14ac:dyDescent="0.25">
      <c r="C1461" t="str">
        <f>CONCATENATE("    This variant is a change at a specific point in the ",B1452," gene from ",B1461," to ",B1462," resulting in incorrect ",B1455,"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467" spans="3:3" x14ac:dyDescent="0.25">
      <c r="C1467" t="str">
        <f>CONCATENATE("    This variant is a change at a specific point in the ",B1452," gene from ",B1467," to ",B1468," resulting in incorrect ",B1455,"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597" spans="3:3" x14ac:dyDescent="0.25">
      <c r="C1597" t="str">
        <f>CONCATENATE("    This variant is a change at a specific point in the ",B1588," gene from ",B1597," to ",B1598," resulting in incorrect ",B1591,"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603" spans="3:3" x14ac:dyDescent="0.25">
      <c r="C1603" t="str">
        <f>CONCATENATE("    This variant is a change at a specific point in the ",B1588," gene from ",B1603," to ",B1604," resulting in incorrect ",B1591,"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3" spans="3:3" x14ac:dyDescent="0.25">
      <c r="C1733" t="str">
        <f>CONCATENATE("    This variant is a change at a specific point in the ",B1724," gene from ",B1733," to ",B1734," resulting in incorrect ",B1727,"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739" spans="3:3" x14ac:dyDescent="0.25">
      <c r="C1739" t="str">
        <f>CONCATENATE("    This variant is a change at a specific point in the ",B1724," gene from ",B1739," to ",B1740," resulting in incorrect ",B1727,"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69" spans="3:3" x14ac:dyDescent="0.25">
      <c r="C1869" t="str">
        <f>CONCATENATE("    This variant is a change at a specific point in the ",B1860," gene from ",B1869," to ",B1870," resulting in incorrect ",B1863,"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1875" spans="3:3" x14ac:dyDescent="0.25">
      <c r="C1875" t="str">
        <f>CONCATENATE("    This variant is a change at a specific point in the ",B1860," gene from ",B1875," to ",B1876," resulting in incorrect ",B1863,"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05" spans="3:3" x14ac:dyDescent="0.25">
      <c r="C2005" t="str">
        <f>CONCATENATE("    This variant is a change at a specific point in the ",B1996," gene from ",B2005," to ",B2006," resulting in incorrect ",B1999,"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011" spans="3:3" x14ac:dyDescent="0.25">
      <c r="C2011" t="str">
        <f>CONCATENATE("    This variant is a change at a specific point in the ",B1996," gene from ",B2011," to ",B2012," resulting in incorrect ",B1999,"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1" spans="3:3" x14ac:dyDescent="0.25">
      <c r="C2141" t="str">
        <f>CONCATENATE("    This variant is a change at a specific point in the ",B2132," gene from ",B2141," to ",B2142," resulting in incorrect ",B2135,"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147" spans="3:3" x14ac:dyDescent="0.25">
      <c r="C2147" t="str">
        <f>CONCATENATE("    This variant is a change at a specific point in the ",B2132," gene from ",B2147," to ",B2148," resulting in incorrect ",B2135,"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77" spans="3:3" x14ac:dyDescent="0.25">
      <c r="C2277" t="str">
        <f>CONCATENATE("    This variant is a change at a specific point in the ",B2268," gene from ",B2277," to ",B2278," resulting in incorrect ",B2271,"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283" spans="3:3" x14ac:dyDescent="0.25">
      <c r="C2283" t="str">
        <f>CONCATENATE("    This variant is a change at a specific point in the ",B2268," gene from ",B2283," to ",B2284," resulting in incorrect ",B2271,"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3" spans="3:3" x14ac:dyDescent="0.25">
      <c r="C2413" t="str">
        <f>CONCATENATE("    This variant is a change at a specific point in the ",B2404," gene from ",B2413," to ",B2414," resulting in incorrect ",B2407,"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419" spans="3:3" x14ac:dyDescent="0.25">
      <c r="C2419" t="str">
        <f>CONCATENATE("    This variant is a change at a specific point in the ",B2404," gene from ",B2419," to ",B2420," resulting in incorrect ",B2407,"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49" spans="3:3" x14ac:dyDescent="0.25">
      <c r="C2549" t="str">
        <f>CONCATENATE("    This variant is a change at a specific point in the ",B2540," gene from ",B2549," to ",B2550," resulting in incorrect ",B2543,"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row r="2555" spans="3:3" x14ac:dyDescent="0.25">
      <c r="C2555" t="str">
        <f>CONCATENATE("    This variant is a change at a specific point in the ",B2540," gene from ",B2555," to ",B2556," resulting in incorrect ",B2543," function. This substitution of a single nucleotide is known as a missense variant.")</f>
        <v xml:space="preserve">    This variant is a change at a specific point in the  gene from  to  resulting in incorrect  function. This substitution of a single nucleotide is known as a missense variant.</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82DF5-BB5F-475D-BF03-2FBB6D061C5E}">
  <dimension ref="A1:AA2671"/>
  <sheetViews>
    <sheetView topLeftCell="A2639" workbookViewId="0">
      <selection activeCell="A2655" sqref="A1:XFD1048576"/>
    </sheetView>
  </sheetViews>
  <sheetFormatPr defaultRowHeight="15" x14ac:dyDescent="0.25"/>
  <cols>
    <col min="1" max="1" width="16.42578125" bestFit="1" customWidth="1"/>
    <col min="2" max="2" width="30.5703125" customWidth="1"/>
    <col min="23" max="23" width="10.85546875" customWidth="1"/>
    <col min="24" max="24" width="13" customWidth="1"/>
    <col min="25" max="25" width="31.5703125" customWidth="1"/>
    <col min="26" max="26" width="64.42578125" bestFit="1" customWidth="1"/>
  </cols>
  <sheetData>
    <row r="1" spans="1:27" s="33" customFormat="1" x14ac:dyDescent="0.25">
      <c r="A1" s="34"/>
      <c r="B1" s="32"/>
    </row>
    <row r="2" spans="1:27" x14ac:dyDescent="0.25">
      <c r="A2" s="6" t="s">
        <v>4</v>
      </c>
      <c r="B2" s="27" t="s">
        <v>113</v>
      </c>
      <c r="C2" t="str">
        <f>CONCATENATE("&lt;GeneAnalysis gene=",CHAR(34),B2,CHAR(34)," interval=",CHAR(34),B3,CHAR(34),"&gt; ")</f>
        <v xml:space="preserve">&lt;GeneAnalysis gene="AGPAT3" interval="NC_000076.6:g.78269174_78352484"&gt; </v>
      </c>
    </row>
    <row r="3" spans="1:27" x14ac:dyDescent="0.25">
      <c r="A3" s="6" t="s">
        <v>27</v>
      </c>
      <c r="B3" s="27" t="s">
        <v>521</v>
      </c>
    </row>
    <row r="4" spans="1:27" x14ac:dyDescent="0.25">
      <c r="A4" s="6" t="s">
        <v>28</v>
      </c>
      <c r="B4" s="27" t="s">
        <v>520</v>
      </c>
      <c r="C4" t="str">
        <f>CONCATENATE("# What are some common mutations of ",B2,"?")</f>
        <v># What are some common mutations of AGPAT3?</v>
      </c>
      <c r="W4" s="49" t="s">
        <v>80</v>
      </c>
      <c r="X4" s="49" t="s">
        <v>79</v>
      </c>
      <c r="Y4" s="43" t="s">
        <v>425</v>
      </c>
      <c r="Z4" s="49" t="s">
        <v>426</v>
      </c>
      <c r="AA4" s="25" t="s">
        <v>76</v>
      </c>
    </row>
    <row r="5" spans="1:27" x14ac:dyDescent="0.25">
      <c r="A5" s="6" t="s">
        <v>24</v>
      </c>
      <c r="B5" s="27" t="s">
        <v>25</v>
      </c>
      <c r="C5" t="s">
        <v>17</v>
      </c>
    </row>
    <row r="6" spans="1:27" x14ac:dyDescent="0.25">
      <c r="B6" s="27"/>
      <c r="C6" t="str">
        <f>CONCATENATE("There are ",B4," well-known variant in ",B2,": ",B13,".")</f>
        <v>There are ten well-known variant in AGPAT3: [A43928298C](https://www.ncbi.nlm.nih.gov/projects/SNP/snp_ref.cgi?rs=3788079).</v>
      </c>
      <c r="W6" s="49" t="s">
        <v>458</v>
      </c>
      <c r="X6" s="49" t="s">
        <v>459</v>
      </c>
      <c r="Y6" s="43" t="s">
        <v>460</v>
      </c>
      <c r="Z6" s="49" t="s">
        <v>461</v>
      </c>
      <c r="AA6" s="49" t="s">
        <v>444</v>
      </c>
    </row>
    <row r="7" spans="1:27" x14ac:dyDescent="0.25">
      <c r="A7" s="53"/>
      <c r="B7" s="53"/>
      <c r="C7" s="43"/>
      <c r="D7" s="50"/>
      <c r="E7" s="25"/>
      <c r="W7" s="49" t="s">
        <v>458</v>
      </c>
      <c r="X7" s="49" t="s">
        <v>462</v>
      </c>
      <c r="Y7" s="43" t="s">
        <v>463</v>
      </c>
      <c r="Z7" s="49" t="s">
        <v>464</v>
      </c>
      <c r="AA7" s="49" t="s">
        <v>444</v>
      </c>
    </row>
    <row r="8" spans="1:27" x14ac:dyDescent="0.25">
      <c r="A8" s="6"/>
      <c r="B8" s="27"/>
      <c r="C8" t="str">
        <f>CONCATENATE("&lt;# ",B10," #&gt;")</f>
        <v>&lt;# A43928298C #&gt;</v>
      </c>
      <c r="W8" s="49" t="s">
        <v>458</v>
      </c>
      <c r="X8" s="49" t="s">
        <v>465</v>
      </c>
      <c r="Y8" s="43" t="s">
        <v>466</v>
      </c>
      <c r="Z8" s="49" t="s">
        <v>467</v>
      </c>
      <c r="AA8" s="49" t="s">
        <v>468</v>
      </c>
    </row>
    <row r="9" spans="1:27" x14ac:dyDescent="0.25">
      <c r="A9" s="6" t="s">
        <v>29</v>
      </c>
      <c r="B9" s="1" t="s">
        <v>457</v>
      </c>
      <c r="C9" t="str">
        <f>CONCATENATE("  &lt;Variant hgvs=",CHAR(34),B9,CHAR(34)," name=",CHAR(34),B10,CHAR(34),"&gt; ")</f>
        <v xml:space="preserve">  &lt;Variant hgvs="NC_000021.9:g.43928298A&gt;C" name="A43928298C"&gt; </v>
      </c>
      <c r="W9" s="49" t="s">
        <v>458</v>
      </c>
      <c r="X9" s="49" t="s">
        <v>469</v>
      </c>
      <c r="Y9" s="43" t="s">
        <v>470</v>
      </c>
      <c r="Z9" s="49" t="s">
        <v>471</v>
      </c>
      <c r="AA9" s="49" t="s">
        <v>444</v>
      </c>
    </row>
    <row r="10" spans="1:27" x14ac:dyDescent="0.25">
      <c r="A10" s="5" t="s">
        <v>30</v>
      </c>
      <c r="B10" s="30" t="s">
        <v>522</v>
      </c>
      <c r="W10" s="49" t="s">
        <v>458</v>
      </c>
      <c r="X10" s="49" t="s">
        <v>472</v>
      </c>
      <c r="Y10" s="43" t="s">
        <v>473</v>
      </c>
      <c r="Z10" s="49" t="s">
        <v>474</v>
      </c>
      <c r="AA10" s="49" t="s">
        <v>456</v>
      </c>
    </row>
    <row r="11" spans="1:27" x14ac:dyDescent="0.25">
      <c r="A11" s="5" t="s">
        <v>31</v>
      </c>
      <c r="B11" s="27" t="s">
        <v>66</v>
      </c>
      <c r="C11" t="str">
        <f>CONCATENATE("    This variant is a change at a specific point in the ",B2," gene from ",B11," to ",B12," resulting in incorrect ",B5," function. This substitution of a single nucleotide is known as a missense variant.")</f>
        <v xml:space="preserve">    This variant is a change at a specific point in the AGPAT3 gene from adenine (A) to cytosine (C) resulting in incorrect protein function. This substitution of a single nucleotide is known as a missense variant.</v>
      </c>
      <c r="W11" s="49" t="s">
        <v>458</v>
      </c>
      <c r="X11" s="49" t="s">
        <v>475</v>
      </c>
      <c r="Y11" s="43" t="s">
        <v>476</v>
      </c>
      <c r="Z11" s="49" t="s">
        <v>477</v>
      </c>
      <c r="AA11" s="49" t="s">
        <v>444</v>
      </c>
    </row>
    <row r="12" spans="1:27" x14ac:dyDescent="0.25">
      <c r="A12" s="5" t="s">
        <v>32</v>
      </c>
      <c r="B12" s="27" t="str">
        <f>"cytosine (C)"</f>
        <v>cytosine (C)</v>
      </c>
      <c r="C12" t="s">
        <v>17</v>
      </c>
      <c r="W12" s="49" t="s">
        <v>458</v>
      </c>
      <c r="X12" s="49" t="s">
        <v>478</v>
      </c>
      <c r="Y12" s="43" t="s">
        <v>479</v>
      </c>
      <c r="Z12" s="49" t="s">
        <v>480</v>
      </c>
      <c r="AA12" s="49" t="s">
        <v>481</v>
      </c>
    </row>
    <row r="13" spans="1:27" x14ac:dyDescent="0.25">
      <c r="A13" s="5" t="s">
        <v>40</v>
      </c>
      <c r="B13" s="30" t="s">
        <v>523</v>
      </c>
      <c r="C13" t="str">
        <f>"  &lt;/Variant&gt;"</f>
        <v xml:space="preserve">  &lt;/Variant&gt;</v>
      </c>
      <c r="W13" s="49" t="s">
        <v>85</v>
      </c>
      <c r="X13" s="49" t="s">
        <v>84</v>
      </c>
      <c r="Y13" s="43" t="s">
        <v>482</v>
      </c>
      <c r="Z13" s="49" t="s">
        <v>483</v>
      </c>
      <c r="AA13" s="25" t="s">
        <v>115</v>
      </c>
    </row>
    <row r="14" spans="1:27" s="33" customFormat="1" x14ac:dyDescent="0.25">
      <c r="A14" s="31"/>
      <c r="B14" s="32"/>
      <c r="W14" s="49" t="s">
        <v>82</v>
      </c>
      <c r="X14" s="49" t="s">
        <v>81</v>
      </c>
      <c r="Y14" s="43" t="s">
        <v>484</v>
      </c>
      <c r="Z14" s="49" t="s">
        <v>485</v>
      </c>
      <c r="AA14" s="25" t="s">
        <v>83</v>
      </c>
    </row>
    <row r="15" spans="1:27" s="33" customFormat="1" x14ac:dyDescent="0.25">
      <c r="A15" s="31"/>
      <c r="B15" s="32"/>
      <c r="C15" t="str">
        <f>C8</f>
        <v>&lt;# A43928298C #&gt;</v>
      </c>
      <c r="W15" s="50" t="s">
        <v>104</v>
      </c>
      <c r="X15" s="49" t="s">
        <v>102</v>
      </c>
      <c r="Y15" s="43" t="s">
        <v>427</v>
      </c>
      <c r="Z15" s="50" t="s">
        <v>428</v>
      </c>
      <c r="AA15" s="49" t="s">
        <v>73</v>
      </c>
    </row>
    <row r="16" spans="1:27" x14ac:dyDescent="0.25">
      <c r="A16" s="5" t="s">
        <v>39</v>
      </c>
      <c r="B16" s="1" t="s">
        <v>517</v>
      </c>
      <c r="C16" t="str">
        <f>CONCATENATE("  &lt;Genotype hgvs=",CHAR(34),B16,B17,";",B18,CHAR(34)," name=",CHAR(34),B10,CHAR(34),"&gt; ")</f>
        <v xml:space="preserve">  &lt;Genotype hgvs="NC_000021.9:g.[43928298A&gt;C];[43928298=]" name="A43928298C"&gt; </v>
      </c>
      <c r="W16" s="50" t="s">
        <v>104</v>
      </c>
      <c r="X16" s="49" t="s">
        <v>103</v>
      </c>
      <c r="Y16" s="43" t="s">
        <v>429</v>
      </c>
      <c r="Z16" s="50" t="s">
        <v>430</v>
      </c>
      <c r="AA16" s="25" t="s">
        <v>119</v>
      </c>
    </row>
    <row r="17" spans="1:27" x14ac:dyDescent="0.25">
      <c r="A17" s="5" t="s">
        <v>40</v>
      </c>
      <c r="B17" s="27" t="s">
        <v>518</v>
      </c>
      <c r="W17" s="49" t="s">
        <v>486</v>
      </c>
      <c r="X17" s="49" t="s">
        <v>487</v>
      </c>
      <c r="Y17" s="43" t="s">
        <v>488</v>
      </c>
      <c r="Z17" s="49" t="s">
        <v>489</v>
      </c>
      <c r="AA17" s="55" t="s">
        <v>444</v>
      </c>
    </row>
    <row r="18" spans="1:27" x14ac:dyDescent="0.25">
      <c r="A18" s="5" t="s">
        <v>31</v>
      </c>
      <c r="B18" s="27" t="s">
        <v>519</v>
      </c>
      <c r="C18" t="s">
        <v>717</v>
      </c>
      <c r="W18" s="49" t="s">
        <v>490</v>
      </c>
      <c r="X18" s="49" t="s">
        <v>77</v>
      </c>
      <c r="Y18" s="43" t="s">
        <v>423</v>
      </c>
      <c r="Z18" s="49" t="s">
        <v>424</v>
      </c>
      <c r="AA18" s="49" t="s">
        <v>491</v>
      </c>
    </row>
    <row r="19" spans="1:27" x14ac:dyDescent="0.25">
      <c r="A19" s="5" t="s">
        <v>45</v>
      </c>
      <c r="B19" s="27" t="str">
        <f>CONCATENATE("People with this variant have one copy of the ",B13," variant. This substitution of a single nucleotide is known as a missense mutation.")</f>
        <v>People with this variant have one copy of the [A43928298C](https://www.ncbi.nlm.nih.gov/projects/SNP/snp_ref.cgi?rs=3788079) variant. This substitution of a single nucleotide is known as a missense mutation.</v>
      </c>
      <c r="C19" t="s">
        <v>17</v>
      </c>
      <c r="W19" s="50" t="s">
        <v>492</v>
      </c>
      <c r="X19" s="50" t="s">
        <v>493</v>
      </c>
      <c r="Y19" s="43" t="s">
        <v>494</v>
      </c>
      <c r="Z19" s="50" t="s">
        <v>495</v>
      </c>
      <c r="AA19" s="50" t="s">
        <v>73</v>
      </c>
    </row>
    <row r="20" spans="1:27" ht="38.25" x14ac:dyDescent="0.25">
      <c r="A20" s="6" t="s">
        <v>46</v>
      </c>
      <c r="B20" s="27" t="s">
        <v>577</v>
      </c>
      <c r="C20" t="str">
        <f>CONCATENATE("    ",B19)</f>
        <v xml:space="preserve">    People with this variant have one copy of the [A43928298C](https://www.ncbi.nlm.nih.gov/projects/SNP/snp_ref.cgi?rs=3788079) variant. This substitution of a single nucleotide is known as a missense mutation.</v>
      </c>
      <c r="W20" t="s">
        <v>452</v>
      </c>
      <c r="X20" s="49" t="s">
        <v>453</v>
      </c>
      <c r="Y20" s="43" t="s">
        <v>454</v>
      </c>
      <c r="Z20" s="54" t="s">
        <v>455</v>
      </c>
      <c r="AA20" s="49" t="s">
        <v>456</v>
      </c>
    </row>
    <row r="21" spans="1:27" x14ac:dyDescent="0.25">
      <c r="A21" s="6" t="s">
        <v>47</v>
      </c>
      <c r="B21" s="27">
        <v>2.5</v>
      </c>
      <c r="W21" s="49" t="s">
        <v>89</v>
      </c>
      <c r="X21" s="49" t="s">
        <v>88</v>
      </c>
      <c r="Y21" s="43" t="s">
        <v>431</v>
      </c>
      <c r="Z21" s="50" t="s">
        <v>432</v>
      </c>
      <c r="AA21" s="25" t="s">
        <v>76</v>
      </c>
    </row>
    <row r="22" spans="1:27" x14ac:dyDescent="0.25">
      <c r="A22" s="5"/>
      <c r="B22" s="27"/>
      <c r="C22" t="s">
        <v>718</v>
      </c>
      <c r="W22" s="49" t="s">
        <v>91</v>
      </c>
      <c r="X22" s="49" t="s">
        <v>90</v>
      </c>
      <c r="Y22" s="43" t="s">
        <v>496</v>
      </c>
      <c r="Z22" s="49" t="s">
        <v>497</v>
      </c>
      <c r="AA22" s="25" t="s">
        <v>69</v>
      </c>
    </row>
    <row r="23" spans="1:27" x14ac:dyDescent="0.25">
      <c r="A23" s="6"/>
      <c r="B23" s="27"/>
      <c r="W23" s="49" t="s">
        <v>91</v>
      </c>
      <c r="X23" s="49" t="s">
        <v>92</v>
      </c>
      <c r="Y23" s="43" t="s">
        <v>498</v>
      </c>
      <c r="Z23" s="49" t="s">
        <v>499</v>
      </c>
      <c r="AA23" s="49" t="s">
        <v>500</v>
      </c>
    </row>
    <row r="24" spans="1:27" x14ac:dyDescent="0.25">
      <c r="A24" s="6"/>
      <c r="B24" s="27"/>
      <c r="C24" t="str">
        <f>CONCATENATE("    ",B20)</f>
        <v xml:space="preserve">    You are in the Moderate Risk category. See below for more information.</v>
      </c>
      <c r="W24" s="49" t="s">
        <v>433</v>
      </c>
      <c r="X24" s="49" t="s">
        <v>434</v>
      </c>
      <c r="Y24" s="43" t="s">
        <v>435</v>
      </c>
      <c r="Z24" s="50" t="s">
        <v>436</v>
      </c>
      <c r="AA24" s="50"/>
    </row>
    <row r="25" spans="1:27" x14ac:dyDescent="0.25">
      <c r="A25" s="6"/>
      <c r="B25" s="27"/>
      <c r="W25" s="49" t="s">
        <v>433</v>
      </c>
      <c r="X25" s="50" t="s">
        <v>437</v>
      </c>
      <c r="Y25" s="43" t="s">
        <v>438</v>
      </c>
      <c r="Z25" s="50" t="s">
        <v>439</v>
      </c>
      <c r="AA25" s="50"/>
    </row>
    <row r="26" spans="1:27" x14ac:dyDescent="0.25">
      <c r="A26" s="6"/>
      <c r="B26" s="27"/>
      <c r="C26" t="s">
        <v>719</v>
      </c>
      <c r="W26" s="51" t="s">
        <v>106</v>
      </c>
      <c r="X26" s="56" t="s">
        <v>105</v>
      </c>
      <c r="Y26" s="43" t="s">
        <v>501</v>
      </c>
      <c r="Z26" s="50" t="s">
        <v>502</v>
      </c>
      <c r="AA26" s="25" t="s">
        <v>116</v>
      </c>
    </row>
    <row r="27" spans="1:27" x14ac:dyDescent="0.25">
      <c r="A27" s="5"/>
      <c r="B27" s="27"/>
      <c r="W27" s="49" t="s">
        <v>440</v>
      </c>
      <c r="X27" s="49" t="s">
        <v>441</v>
      </c>
      <c r="Y27" s="43" t="s">
        <v>442</v>
      </c>
      <c r="Z27" s="50" t="s">
        <v>443</v>
      </c>
      <c r="AA27" s="49" t="s">
        <v>444</v>
      </c>
    </row>
    <row r="28" spans="1:27" x14ac:dyDescent="0.25">
      <c r="A28" s="5"/>
      <c r="B28" s="27"/>
      <c r="C28" t="str">
        <f>CONCATENATE( "    &lt;piechart percentage=",B21," /&gt;")</f>
        <v xml:space="preserve">    &lt;piechart percentage=2.5 /&gt;</v>
      </c>
      <c r="W28" s="47" t="s">
        <v>445</v>
      </c>
      <c r="X28" s="50" t="s">
        <v>446</v>
      </c>
      <c r="Y28" s="43" t="s">
        <v>447</v>
      </c>
      <c r="Z28" s="50" t="s">
        <v>448</v>
      </c>
      <c r="AA28" s="50"/>
    </row>
    <row r="29" spans="1:27" x14ac:dyDescent="0.25">
      <c r="A29" s="5"/>
      <c r="B29" s="27"/>
      <c r="C29" t="str">
        <f>"  &lt;/Genotype&gt;"</f>
        <v xml:space="preserve">  &lt;/Genotype&gt;</v>
      </c>
      <c r="W29" s="47" t="s">
        <v>445</v>
      </c>
      <c r="X29" s="49" t="s">
        <v>449</v>
      </c>
      <c r="Y29" s="43" t="s">
        <v>450</v>
      </c>
      <c r="Z29" s="50" t="s">
        <v>451</v>
      </c>
      <c r="AA29" s="50"/>
    </row>
    <row r="30" spans="1:27" ht="30" x14ac:dyDescent="0.25">
      <c r="A30" s="5" t="s">
        <v>48</v>
      </c>
      <c r="B30" s="27" t="s">
        <v>364</v>
      </c>
      <c r="C30" t="str">
        <f>CONCATENATE("  &lt;Genotype hgvs=",CHAR(34),B16,B17,";",B17,CHAR(34)," name=",CHAR(34),B10,CHAR(34),"&gt; ")</f>
        <v xml:space="preserve">  &lt;Genotype hgvs="NC_000021.9:g.[43928298A&gt;C];[43928298A&gt;C]" name="A43928298C"&gt; </v>
      </c>
      <c r="W30" s="49" t="s">
        <v>108</v>
      </c>
      <c r="X30" s="49" t="s">
        <v>107</v>
      </c>
      <c r="Y30" s="49" t="s">
        <v>503</v>
      </c>
      <c r="Z30" s="49" t="s">
        <v>504</v>
      </c>
      <c r="AA30" s="25" t="s">
        <v>116</v>
      </c>
    </row>
    <row r="31" spans="1:27" x14ac:dyDescent="0.25">
      <c r="A31" s="6" t="s">
        <v>49</v>
      </c>
      <c r="B31" s="27" t="s">
        <v>152</v>
      </c>
      <c r="C31" t="s">
        <v>17</v>
      </c>
      <c r="W31" t="s">
        <v>96</v>
      </c>
      <c r="X31" s="57" t="s">
        <v>94</v>
      </c>
      <c r="Y31" s="43" t="s">
        <v>505</v>
      </c>
      <c r="Z31" s="57" t="s">
        <v>506</v>
      </c>
      <c r="AA31" s="49" t="s">
        <v>73</v>
      </c>
    </row>
    <row r="32" spans="1:27" x14ac:dyDescent="0.25">
      <c r="A32" s="6" t="s">
        <v>47</v>
      </c>
      <c r="B32" s="27">
        <v>0.7</v>
      </c>
      <c r="C32" t="s">
        <v>717</v>
      </c>
      <c r="W32" t="s">
        <v>96</v>
      </c>
      <c r="X32" s="49" t="s">
        <v>95</v>
      </c>
      <c r="Y32" s="43" t="s">
        <v>507</v>
      </c>
      <c r="Z32" s="49" t="s">
        <v>508</v>
      </c>
      <c r="AA32" s="49" t="s">
        <v>117</v>
      </c>
    </row>
    <row r="33" spans="1:3" x14ac:dyDescent="0.25">
      <c r="A33" s="6"/>
      <c r="B33" s="27"/>
    </row>
    <row r="34" spans="1:3" x14ac:dyDescent="0.25">
      <c r="A34" s="5"/>
      <c r="B34" s="27"/>
      <c r="C34" t="str">
        <f>CONCATENATE("    ",B30)</f>
        <v xml:space="preserve">    People with this variant have two copies of the [C78606381T](https://www.ncbi.nlm.nih.gov/projects/SNP/snp_ref.cgi?rs=12914385) variant. This substitution of a single nucleotide is known as a missense mutation.
</v>
      </c>
    </row>
    <row r="35" spans="1:3" x14ac:dyDescent="0.25">
      <c r="A35" s="6"/>
      <c r="B35" s="27"/>
    </row>
    <row r="36" spans="1:3" x14ac:dyDescent="0.25">
      <c r="A36" s="6"/>
      <c r="B36" s="27"/>
      <c r="C36" t="s">
        <v>718</v>
      </c>
    </row>
    <row r="37" spans="1:3" x14ac:dyDescent="0.25">
      <c r="A37" s="6"/>
      <c r="B37" s="27"/>
    </row>
    <row r="38" spans="1:3" x14ac:dyDescent="0.25">
      <c r="A38" s="6"/>
      <c r="B38" s="27"/>
      <c r="C38" t="str">
        <f>CONCATENATE("    ",B31)</f>
        <v xml:space="preserve">    This variant is not associated with increased risk.</v>
      </c>
    </row>
    <row r="39" spans="1:3" x14ac:dyDescent="0.25">
      <c r="A39" s="6"/>
      <c r="B39" s="27"/>
    </row>
    <row r="40" spans="1:3" x14ac:dyDescent="0.25">
      <c r="A40" s="5"/>
      <c r="B40" s="27"/>
      <c r="C40" t="s">
        <v>719</v>
      </c>
    </row>
    <row r="41" spans="1:3" x14ac:dyDescent="0.25">
      <c r="A41" s="5"/>
      <c r="B41" s="27"/>
    </row>
    <row r="42" spans="1:3" x14ac:dyDescent="0.25">
      <c r="A42" s="5"/>
      <c r="B42" s="27"/>
      <c r="C42" t="str">
        <f>CONCATENATE( "    &lt;piechart percentage=",B32," /&gt;")</f>
        <v xml:space="preserve">    &lt;piechart percentage=0.7 /&gt;</v>
      </c>
    </row>
    <row r="43" spans="1:3" x14ac:dyDescent="0.25">
      <c r="A43" s="5"/>
      <c r="B43" s="27"/>
      <c r="C43" t="str">
        <f>"  &lt;/Genotype&gt;"</f>
        <v xml:space="preserve">  &lt;/Genotype&gt;</v>
      </c>
    </row>
    <row r="44" spans="1:3" x14ac:dyDescent="0.25">
      <c r="A44" s="5" t="s">
        <v>50</v>
      </c>
      <c r="B44" s="27" t="str">
        <f>CONCATENATE("Your ",B2," gene has no variants. A normal gene is referred to as a ",CHAR(34),"wild-type",CHAR(34)," gene.")</f>
        <v>Your AGPAT3 gene has no variants. A normal gene is referred to as a "wild-type" gene.</v>
      </c>
      <c r="C44" t="str">
        <f>CONCATENATE("  &lt;Genotype hgvs=",CHAR(34),B16,B18,";",B18,CHAR(34)," name=",CHAR(34),B10,CHAR(34),"&gt; ")</f>
        <v xml:space="preserve">  &lt;Genotype hgvs="NC_000021.9:g.[43928298=];[43928298=]" name="A43928298C"&gt; </v>
      </c>
    </row>
    <row r="45" spans="1:3" x14ac:dyDescent="0.25">
      <c r="A45" s="6" t="s">
        <v>51</v>
      </c>
      <c r="B45" s="27" t="s">
        <v>152</v>
      </c>
      <c r="C45" t="s">
        <v>17</v>
      </c>
    </row>
    <row r="46" spans="1:3" x14ac:dyDescent="0.25">
      <c r="A46" s="6" t="s">
        <v>47</v>
      </c>
      <c r="B46" s="27">
        <v>96.8</v>
      </c>
      <c r="C46" t="s">
        <v>717</v>
      </c>
    </row>
    <row r="47" spans="1:3" x14ac:dyDescent="0.25">
      <c r="A47" s="5"/>
      <c r="B47" s="27"/>
    </row>
    <row r="48" spans="1:3" x14ac:dyDescent="0.25">
      <c r="A48" s="6"/>
      <c r="B48" s="27"/>
      <c r="C48" t="str">
        <f>CONCATENATE("    ",B44)</f>
        <v xml:space="preserve">    Your AGPAT3 gene has no variants. A normal gene is referred to as a "wild-type" gene.</v>
      </c>
    </row>
    <row r="49" spans="1:3" x14ac:dyDescent="0.25">
      <c r="A49" s="6"/>
      <c r="B49" s="27"/>
    </row>
    <row r="50" spans="1:3" x14ac:dyDescent="0.25">
      <c r="A50" s="6"/>
      <c r="B50" s="27"/>
      <c r="C50" t="s">
        <v>718</v>
      </c>
    </row>
    <row r="51" spans="1:3" x14ac:dyDescent="0.25">
      <c r="A51" s="6"/>
      <c r="B51" s="27"/>
    </row>
    <row r="52" spans="1:3" x14ac:dyDescent="0.25">
      <c r="A52" s="6"/>
      <c r="B52" s="27"/>
      <c r="C52" t="str">
        <f>CONCATENATE("    ",B45)</f>
        <v xml:space="preserve">    This variant is not associated with increased risk.</v>
      </c>
    </row>
    <row r="53" spans="1:3" x14ac:dyDescent="0.25">
      <c r="A53" s="5"/>
      <c r="B53" s="27"/>
    </row>
    <row r="54" spans="1:3" x14ac:dyDescent="0.25">
      <c r="A54" s="5"/>
      <c r="B54" s="27"/>
      <c r="C54" t="s">
        <v>719</v>
      </c>
    </row>
    <row r="55" spans="1:3" x14ac:dyDescent="0.25">
      <c r="A55" s="5"/>
      <c r="B55" s="27"/>
    </row>
    <row r="56" spans="1:3" x14ac:dyDescent="0.25">
      <c r="A56" s="5"/>
      <c r="B56" s="27"/>
      <c r="C56" t="str">
        <f>CONCATENATE( "    &lt;piechart percentage=",B46," /&gt;")</f>
        <v xml:space="preserve">    &lt;piechart percentage=96.8 /&gt;</v>
      </c>
    </row>
    <row r="57" spans="1:3" x14ac:dyDescent="0.25">
      <c r="A57" s="5"/>
      <c r="B57" s="27"/>
      <c r="C57" t="str">
        <f>"  &lt;/Genotype&gt;"</f>
        <v xml:space="preserve">  &lt;/Genotype&gt;</v>
      </c>
    </row>
    <row r="58" spans="1:3" x14ac:dyDescent="0.25">
      <c r="A58" s="5" t="s">
        <v>52</v>
      </c>
      <c r="B58" s="27" t="str">
        <f>CONCATENATE("Your ",B2," gene has an unknown variant.")</f>
        <v>Your AGPAT3 gene has an unknown variant.</v>
      </c>
      <c r="C58" t="str">
        <f>CONCATENATE("  &lt;Genotype hgvs=",CHAR(34),"unknown",CHAR(34),"&gt; ")</f>
        <v xml:space="preserve">  &lt;Genotype hgvs="unknown"&gt; </v>
      </c>
    </row>
    <row r="59" spans="1:3" x14ac:dyDescent="0.25">
      <c r="A59" s="6" t="s">
        <v>52</v>
      </c>
      <c r="B59" s="27" t="s">
        <v>154</v>
      </c>
      <c r="C59" t="s">
        <v>17</v>
      </c>
    </row>
    <row r="60" spans="1:3" x14ac:dyDescent="0.25">
      <c r="A60" s="6" t="s">
        <v>47</v>
      </c>
      <c r="B60" s="27"/>
      <c r="C60" t="s">
        <v>717</v>
      </c>
    </row>
    <row r="61" spans="1:3" x14ac:dyDescent="0.25">
      <c r="A61" s="6"/>
      <c r="B61" s="27"/>
    </row>
    <row r="62" spans="1:3" x14ac:dyDescent="0.25">
      <c r="A62" s="6"/>
      <c r="B62" s="27"/>
      <c r="C62" t="str">
        <f>CONCATENATE("    ",B58)</f>
        <v xml:space="preserve">    Your AGPAT3 gene has an unknown variant.</v>
      </c>
    </row>
    <row r="63" spans="1:3" x14ac:dyDescent="0.25">
      <c r="A63" s="6"/>
      <c r="B63" s="27"/>
    </row>
    <row r="64" spans="1:3" x14ac:dyDescent="0.25">
      <c r="A64" s="6"/>
      <c r="B64" s="27"/>
      <c r="C64" t="s">
        <v>718</v>
      </c>
    </row>
    <row r="65" spans="1:3" x14ac:dyDescent="0.25">
      <c r="A65" s="6"/>
      <c r="B65" s="27"/>
    </row>
    <row r="66" spans="1:3" x14ac:dyDescent="0.25">
      <c r="A66" s="5"/>
      <c r="B66" s="27"/>
      <c r="C66" t="str">
        <f>CONCATENATE("    ",B59)</f>
        <v xml:space="preserve">    The effect is unknown.</v>
      </c>
    </row>
    <row r="67" spans="1:3" x14ac:dyDescent="0.25">
      <c r="A67" s="6"/>
      <c r="B67" s="27"/>
    </row>
    <row r="68" spans="1:3" x14ac:dyDescent="0.25">
      <c r="A68" s="5"/>
      <c r="B68" s="27"/>
      <c r="C68" t="s">
        <v>719</v>
      </c>
    </row>
    <row r="69" spans="1:3" x14ac:dyDescent="0.25">
      <c r="A69" s="5"/>
      <c r="B69" s="27"/>
    </row>
    <row r="70" spans="1:3" x14ac:dyDescent="0.25">
      <c r="A70" s="5"/>
      <c r="B70" s="27"/>
      <c r="C70" t="str">
        <f>CONCATENATE( "    &lt;piechart percentage=",B60," /&gt;")</f>
        <v xml:space="preserve">    &lt;piechart percentage= /&gt;</v>
      </c>
    </row>
    <row r="71" spans="1:3" x14ac:dyDescent="0.25">
      <c r="A71" s="5"/>
      <c r="B71" s="27"/>
      <c r="C71" t="str">
        <f>"  &lt;/Genotype&gt;"</f>
        <v xml:space="preserve">  &lt;/Genotype&gt;</v>
      </c>
    </row>
    <row r="72" spans="1:3" x14ac:dyDescent="0.25">
      <c r="A72" s="5" t="s">
        <v>50</v>
      </c>
      <c r="B72" s="27" t="str">
        <f>CONCATENATE("Your ",B2," gene has no variants. A normal gene is referred to as a ",CHAR(34),"wild-type",CHAR(34)," gene.")</f>
        <v>Your AGPAT3 gene has no variants. A normal gene is referred to as a "wild-type" gene.</v>
      </c>
      <c r="C72" t="str">
        <f>CONCATENATE("  &lt;Genotype hgvs=",CHAR(34),"wild-type",CHAR(34),"&gt;")</f>
        <v xml:space="preserve">  &lt;Genotype hgvs="wild-type"&gt;</v>
      </c>
    </row>
    <row r="73" spans="1:3" x14ac:dyDescent="0.25">
      <c r="A73" s="6" t="s">
        <v>51</v>
      </c>
      <c r="B73" s="27" t="s">
        <v>227</v>
      </c>
      <c r="C73" t="s">
        <v>17</v>
      </c>
    </row>
    <row r="74" spans="1:3" x14ac:dyDescent="0.25">
      <c r="A74" s="6" t="s">
        <v>47</v>
      </c>
      <c r="B74" s="27"/>
      <c r="C74" t="s">
        <v>717</v>
      </c>
    </row>
    <row r="75" spans="1:3" x14ac:dyDescent="0.25">
      <c r="A75" s="6"/>
      <c r="B75" s="27"/>
    </row>
    <row r="76" spans="1:3" x14ac:dyDescent="0.25">
      <c r="A76" s="6"/>
      <c r="B76" s="27"/>
      <c r="C76" t="str">
        <f>CONCATENATE("    ",B72)</f>
        <v xml:space="preserve">    Your AGPAT3 gene has no variants. A normal gene is referred to as a "wild-type" gene.</v>
      </c>
    </row>
    <row r="77" spans="1:3" x14ac:dyDescent="0.25">
      <c r="A77" s="6"/>
      <c r="B77" s="27"/>
    </row>
    <row r="78" spans="1:3" x14ac:dyDescent="0.25">
      <c r="A78" s="6"/>
      <c r="B78" s="27"/>
      <c r="C78" t="s">
        <v>718</v>
      </c>
    </row>
    <row r="79" spans="1:3" x14ac:dyDescent="0.25">
      <c r="A79" s="6"/>
      <c r="B79" s="27"/>
    </row>
    <row r="80" spans="1:3" x14ac:dyDescent="0.25">
      <c r="A80" s="6"/>
      <c r="B80" s="27"/>
      <c r="C80" t="str">
        <f>CONCATENATE("    ",B73)</f>
        <v xml:space="preserve">    Your variant is not associated with any loss of function.</v>
      </c>
    </row>
    <row r="81" spans="1:5" x14ac:dyDescent="0.25">
      <c r="A81" s="6"/>
      <c r="B81" s="27"/>
    </row>
    <row r="82" spans="1:5" x14ac:dyDescent="0.25">
      <c r="A82" s="6"/>
      <c r="B82" s="27"/>
      <c r="C82" t="s">
        <v>719</v>
      </c>
    </row>
    <row r="83" spans="1:5" x14ac:dyDescent="0.25">
      <c r="A83" s="5"/>
      <c r="B83" s="27"/>
    </row>
    <row r="84" spans="1:5" x14ac:dyDescent="0.25">
      <c r="A84" s="6"/>
      <c r="B84" s="27"/>
      <c r="C84" t="str">
        <f>CONCATENATE( "    &lt;piechart percentage=",B74," /&gt;")</f>
        <v xml:space="preserve">    &lt;piechart percentage= /&gt;</v>
      </c>
    </row>
    <row r="85" spans="1:5" x14ac:dyDescent="0.25">
      <c r="A85" s="6"/>
      <c r="B85" s="27"/>
      <c r="C85" t="str">
        <f>"  &lt;/Genotype&gt;"</f>
        <v xml:space="preserve">  &lt;/Genotype&gt;</v>
      </c>
    </row>
    <row r="86" spans="1:5" x14ac:dyDescent="0.25">
      <c r="A86" s="6"/>
      <c r="B86" s="27"/>
      <c r="C86" t="str">
        <f>"&lt;/GeneAnalysis&gt;"</f>
        <v>&lt;/GeneAnalysis&gt;</v>
      </c>
    </row>
    <row r="87" spans="1:5" s="33" customFormat="1" x14ac:dyDescent="0.25"/>
    <row r="88" spans="1:5" s="33" customFormat="1" x14ac:dyDescent="0.25">
      <c r="A88" s="34"/>
      <c r="B88" s="32"/>
    </row>
    <row r="89" spans="1:5" x14ac:dyDescent="0.25">
      <c r="A89" s="6" t="s">
        <v>4</v>
      </c>
      <c r="B89" s="27" t="s">
        <v>78</v>
      </c>
      <c r="C89" t="str">
        <f>CONCATENATE("&lt;GeneAnalysis gene=",CHAR(34),B89,CHAR(34)," interval=",CHAR(34),B90,CHAR(34),"&gt; ")</f>
        <v xml:space="preserve">&lt;GeneAnalysis gene="ARMC9" interval="NC_000002.12:g.231198546_231394991"&gt; </v>
      </c>
    </row>
    <row r="90" spans="1:5" x14ac:dyDescent="0.25">
      <c r="A90" s="6" t="s">
        <v>27</v>
      </c>
      <c r="B90" s="27" t="s">
        <v>516</v>
      </c>
    </row>
    <row r="91" spans="1:5" x14ac:dyDescent="0.25">
      <c r="A91" s="6" t="s">
        <v>28</v>
      </c>
      <c r="B91" s="27" t="s">
        <v>351</v>
      </c>
      <c r="C91" t="str">
        <f>CONCATENATE("# What are some common mutations of ",B89,"?")</f>
        <v># What are some common mutations of ARMC9?</v>
      </c>
    </row>
    <row r="92" spans="1:5" x14ac:dyDescent="0.25">
      <c r="A92" s="6" t="s">
        <v>24</v>
      </c>
      <c r="B92" s="27" t="s">
        <v>25</v>
      </c>
      <c r="C92" t="s">
        <v>17</v>
      </c>
    </row>
    <row r="93" spans="1:5" x14ac:dyDescent="0.25">
      <c r="B93" s="27"/>
      <c r="C93" t="str">
        <f>CONCATENATE("There are ",B91," well-known variants in ",B89,": ",B100," and ",B106,".")</f>
        <v>There are two well-known variants in ARMC9: [C78606381T](https://www.ncbi.nlm.nih.gov/projects/SNP/snp_ref.cgi?rs=16827966) and [G56871895A
](https://www.ncbi.nlm.nih.gov/projects/SNP/snp_ref.cgi?rs=6445832
).</v>
      </c>
    </row>
    <row r="94" spans="1:5" x14ac:dyDescent="0.25">
      <c r="A94" s="47"/>
      <c r="B94" s="49"/>
      <c r="C94" s="43"/>
      <c r="D94" s="50"/>
      <c r="E94" s="49"/>
    </row>
    <row r="95" spans="1:5" x14ac:dyDescent="0.25">
      <c r="A95" s="6"/>
      <c r="B95" s="27"/>
      <c r="C95" t="str">
        <f>CONCATENATE("&lt;# ",B97," #&gt;")</f>
        <v>&lt;# C231342446T #&gt;</v>
      </c>
    </row>
    <row r="96" spans="1:5" x14ac:dyDescent="0.25">
      <c r="A96" s="6" t="s">
        <v>29</v>
      </c>
      <c r="B96" s="58" t="s">
        <v>512</v>
      </c>
      <c r="C96" t="str">
        <f>CONCATENATE("  &lt;Variant hgvs=",CHAR(34),B96,CHAR(34)," name=",CHAR(34),B97,CHAR(34),"&gt; ")</f>
        <v xml:space="preserve">  &lt;Variant hgvs="NC_000002.12:g.[231342446C&gt;T]" name="C231342446T"&gt; </v>
      </c>
    </row>
    <row r="97" spans="1:3" x14ac:dyDescent="0.25">
      <c r="A97" s="5" t="s">
        <v>30</v>
      </c>
      <c r="B97" s="45" t="s">
        <v>513</v>
      </c>
    </row>
    <row r="98" spans="1:3" x14ac:dyDescent="0.25">
      <c r="A98" s="5" t="s">
        <v>31</v>
      </c>
      <c r="B98" s="27" t="s">
        <v>217</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ARMC9 gene from cytosine (C) to thymine (T) resulting in incorrect protein function. This substitution of a single nucleotide is known as a missense variant.</v>
      </c>
    </row>
    <row r="99" spans="1:3" x14ac:dyDescent="0.25">
      <c r="A99" s="5" t="s">
        <v>32</v>
      </c>
      <c r="B99" s="27" t="s">
        <v>37</v>
      </c>
      <c r="C99" t="s">
        <v>17</v>
      </c>
    </row>
    <row r="100" spans="1:3" x14ac:dyDescent="0.25">
      <c r="A100" s="5" t="s">
        <v>40</v>
      </c>
      <c r="B100" s="30" t="s">
        <v>509</v>
      </c>
      <c r="C100" t="str">
        <f>"  &lt;/Variant&gt;"</f>
        <v xml:space="preserve">  &lt;/Variant&gt;</v>
      </c>
    </row>
    <row r="101" spans="1:3" x14ac:dyDescent="0.25">
      <c r="B101" s="27"/>
      <c r="C101" t="str">
        <f>CONCATENATE("&lt;# ",B103," #&gt;")</f>
        <v>&lt;# G56871895A #&gt;</v>
      </c>
    </row>
    <row r="102" spans="1:3" x14ac:dyDescent="0.25">
      <c r="A102" s="6" t="s">
        <v>29</v>
      </c>
      <c r="B102" s="1" t="s">
        <v>425</v>
      </c>
      <c r="C102" t="str">
        <f>CONCATENATE("  &lt;Variant hgvs=",CHAR(34),B102,CHAR(34)," name=",CHAR(34),B103,CHAR(34),"&gt; ")</f>
        <v xml:space="preserve">  &lt;Variant hgvs="NC_000003.12:g.56871895G&gt;A" name="G56871895A"&gt; </v>
      </c>
    </row>
    <row r="103" spans="1:3" x14ac:dyDescent="0.25">
      <c r="A103" s="5" t="s">
        <v>30</v>
      </c>
      <c r="B103" s="30" t="s">
        <v>510</v>
      </c>
    </row>
    <row r="104" spans="1:3" x14ac:dyDescent="0.25">
      <c r="A104" s="5" t="s">
        <v>31</v>
      </c>
      <c r="B104" s="27" t="s">
        <v>38</v>
      </c>
      <c r="C104" t="str">
        <f>CONCATENATE("    This variant is a change at a specific point in the ",B89," gene from ",B104," to ",B105," resulting in incorrect ",B92," function. This substitution of a single nucleotide is known as a missense variant.")</f>
        <v xml:space="preserve">    This variant is a change at a specific point in the ARMC9 gene from guanine (G) to adenine (A) resulting in incorrect protein function. This substitution of a single nucleotide is known as a missense variant.</v>
      </c>
    </row>
    <row r="105" spans="1:3" x14ac:dyDescent="0.25">
      <c r="A105" s="5" t="s">
        <v>32</v>
      </c>
      <c r="B105" s="27" t="s">
        <v>66</v>
      </c>
    </row>
    <row r="106" spans="1:3" x14ac:dyDescent="0.25">
      <c r="A106" s="6" t="s">
        <v>40</v>
      </c>
      <c r="B106" s="1" t="s">
        <v>511</v>
      </c>
      <c r="C106" t="str">
        <f>"  &lt;/Variant&gt;"</f>
        <v xml:space="preserve">  &lt;/Variant&gt;</v>
      </c>
    </row>
    <row r="107" spans="1:3" s="33" customFormat="1" x14ac:dyDescent="0.25">
      <c r="A107" s="31"/>
      <c r="B107" s="32"/>
    </row>
    <row r="108" spans="1:3" s="33" customFormat="1" x14ac:dyDescent="0.25">
      <c r="A108" s="31"/>
      <c r="B108" s="32"/>
      <c r="C108" t="str">
        <f>C95</f>
        <v>&lt;# C231342446T #&gt;</v>
      </c>
    </row>
    <row r="109" spans="1:3" x14ac:dyDescent="0.25">
      <c r="A109" s="5" t="s">
        <v>39</v>
      </c>
      <c r="B109" s="40" t="s">
        <v>128</v>
      </c>
      <c r="C109" t="str">
        <f>CONCATENATE("  &lt;Genotype hgvs=",CHAR(34),B109,B110,";",B111,CHAR(34)," name=",CHAR(34),B97,CHAR(34),"&gt; ")</f>
        <v xml:space="preserve">  &lt;Genotype hgvs="NC_000002.12:g.[231342446C&gt;T];[231342446=]" name="C231342446T"&gt; </v>
      </c>
    </row>
    <row r="110" spans="1:3" x14ac:dyDescent="0.25">
      <c r="A110" s="5" t="s">
        <v>40</v>
      </c>
      <c r="B110" s="27" t="s">
        <v>514</v>
      </c>
    </row>
    <row r="111" spans="1:3" x14ac:dyDescent="0.25">
      <c r="A111" s="5" t="s">
        <v>31</v>
      </c>
      <c r="B111" s="27" t="s">
        <v>515</v>
      </c>
      <c r="C111" t="s">
        <v>717</v>
      </c>
    </row>
    <row r="112" spans="1:3" x14ac:dyDescent="0.25">
      <c r="A112" s="5" t="s">
        <v>45</v>
      </c>
      <c r="B112" s="27" t="str">
        <f>CONCATENATE("People with this variant have one copy of the ",B100," variant. This substitution of a single nucleotide is known as a missense mutation.")</f>
        <v>People with this variant have one copy of the [C78606381T](https://www.ncbi.nlm.nih.gov/projects/SNP/snp_ref.cgi?rs=16827966) variant. This substitution of a single nucleotide is known as a missense mutation.</v>
      </c>
      <c r="C112" t="s">
        <v>17</v>
      </c>
    </row>
    <row r="113" spans="1:3" x14ac:dyDescent="0.25">
      <c r="A113" s="6" t="s">
        <v>46</v>
      </c>
      <c r="B113" s="27" t="s">
        <v>152</v>
      </c>
      <c r="C113" t="str">
        <f>CONCATENATE("    ",B112)</f>
        <v xml:space="preserve">    People with this variant have one copy of the [C78606381T](https://www.ncbi.nlm.nih.gov/projects/SNP/snp_ref.cgi?rs=16827966) variant. This substitution of a single nucleotide is known as a missense mutation.</v>
      </c>
    </row>
    <row r="114" spans="1:3" x14ac:dyDescent="0.25">
      <c r="A114" s="6" t="s">
        <v>47</v>
      </c>
      <c r="B114" s="27">
        <v>6.7</v>
      </c>
    </row>
    <row r="115" spans="1:3" x14ac:dyDescent="0.25">
      <c r="A115" s="5"/>
      <c r="B115" s="27"/>
      <c r="C115" t="s">
        <v>718</v>
      </c>
    </row>
    <row r="116" spans="1:3" x14ac:dyDescent="0.25">
      <c r="A116" s="6"/>
      <c r="B116" s="27"/>
    </row>
    <row r="117" spans="1:3" x14ac:dyDescent="0.25">
      <c r="A117" s="6"/>
      <c r="B117" s="27"/>
      <c r="C117" t="str">
        <f>CONCATENATE("    ",B113)</f>
        <v xml:space="preserve">    This variant is not associated with increased risk.</v>
      </c>
    </row>
    <row r="118" spans="1:3" x14ac:dyDescent="0.25">
      <c r="A118" s="6"/>
      <c r="B118" s="27"/>
    </row>
    <row r="119" spans="1:3" x14ac:dyDescent="0.25">
      <c r="A119" s="6"/>
      <c r="B119" s="27"/>
      <c r="C119" t="s">
        <v>719</v>
      </c>
    </row>
    <row r="120" spans="1:3" x14ac:dyDescent="0.25">
      <c r="A120" s="5"/>
      <c r="B120" s="27"/>
    </row>
    <row r="121" spans="1:3" x14ac:dyDescent="0.25">
      <c r="A121" s="5"/>
      <c r="B121" s="27"/>
      <c r="C121" t="str">
        <f>CONCATENATE( "    &lt;piechart percentage=",B114," /&gt;")</f>
        <v xml:space="preserve">    &lt;piechart percentage=6.7 /&gt;</v>
      </c>
    </row>
    <row r="122" spans="1:3" x14ac:dyDescent="0.25">
      <c r="A122" s="5"/>
      <c r="B122" s="27"/>
      <c r="C122" t="str">
        <f>"  &lt;/Genotype&gt;"</f>
        <v xml:space="preserve">  &lt;/Genotype&gt;</v>
      </c>
    </row>
    <row r="123" spans="1:3" x14ac:dyDescent="0.25">
      <c r="A123" s="5" t="s">
        <v>48</v>
      </c>
      <c r="B123" s="27" t="s">
        <v>364</v>
      </c>
      <c r="C123" t="str">
        <f>CONCATENATE("  &lt;Genotype hgvs=",CHAR(34),B109,B110,";",B110,CHAR(34)," name=",CHAR(34),B97,CHAR(34),"&gt; ")</f>
        <v xml:space="preserve">  &lt;Genotype hgvs="NC_000002.12:g.[231342446C&gt;T];[231342446C&gt;T]" name="C231342446T"&gt; </v>
      </c>
    </row>
    <row r="124" spans="1:3" x14ac:dyDescent="0.25">
      <c r="A124" s="6" t="s">
        <v>49</v>
      </c>
      <c r="B124" s="27" t="s">
        <v>152</v>
      </c>
      <c r="C124" t="s">
        <v>17</v>
      </c>
    </row>
    <row r="125" spans="1:3" x14ac:dyDescent="0.25">
      <c r="A125" s="6" t="s">
        <v>47</v>
      </c>
      <c r="B125" s="27">
        <v>33</v>
      </c>
      <c r="C125" t="s">
        <v>717</v>
      </c>
    </row>
    <row r="126" spans="1:3" x14ac:dyDescent="0.25">
      <c r="A126" s="6"/>
      <c r="B126" s="27"/>
    </row>
    <row r="127" spans="1:3" x14ac:dyDescent="0.25">
      <c r="A127" s="5"/>
      <c r="B127" s="27"/>
      <c r="C127" t="str">
        <f>CONCATENATE("    ",B123)</f>
        <v xml:space="preserve">    People with this variant have two copies of the [C78606381T](https://www.ncbi.nlm.nih.gov/projects/SNP/snp_ref.cgi?rs=12914385) variant. This substitution of a single nucleotide is known as a missense mutation.
</v>
      </c>
    </row>
    <row r="128" spans="1:3" x14ac:dyDescent="0.25">
      <c r="A128" s="6"/>
      <c r="B128" s="27"/>
    </row>
    <row r="129" spans="1:3" x14ac:dyDescent="0.25">
      <c r="A129" s="6"/>
      <c r="B129" s="27"/>
      <c r="C129" t="s">
        <v>718</v>
      </c>
    </row>
    <row r="130" spans="1:3" x14ac:dyDescent="0.25">
      <c r="A130" s="6"/>
      <c r="B130" s="27"/>
    </row>
    <row r="131" spans="1:3" x14ac:dyDescent="0.25">
      <c r="A131" s="6"/>
      <c r="B131" s="27"/>
      <c r="C131" t="str">
        <f>CONCATENATE("    ",B124)</f>
        <v xml:space="preserve">    This variant is not associated with increased risk.</v>
      </c>
    </row>
    <row r="132" spans="1:3" x14ac:dyDescent="0.25">
      <c r="A132" s="6"/>
      <c r="B132" s="27"/>
    </row>
    <row r="133" spans="1:3" x14ac:dyDescent="0.25">
      <c r="A133" s="5"/>
      <c r="B133" s="27"/>
      <c r="C133" t="s">
        <v>719</v>
      </c>
    </row>
    <row r="134" spans="1:3" x14ac:dyDescent="0.25">
      <c r="A134" s="5"/>
      <c r="B134" s="27"/>
    </row>
    <row r="135" spans="1:3" x14ac:dyDescent="0.25">
      <c r="A135" s="5"/>
      <c r="B135" s="27"/>
      <c r="C135" t="str">
        <f>CONCATENATE( "    &lt;piechart percentage=",B125," /&gt;")</f>
        <v xml:space="preserve">    &lt;piechart percentage=33 /&gt;</v>
      </c>
    </row>
    <row r="136" spans="1:3" x14ac:dyDescent="0.25">
      <c r="A136" s="5"/>
      <c r="B136" s="27"/>
      <c r="C136" t="str">
        <f>"  &lt;/Genotype&gt;"</f>
        <v xml:space="preserve">  &lt;/Genotype&gt;</v>
      </c>
    </row>
    <row r="137" spans="1:3" x14ac:dyDescent="0.25">
      <c r="A137" s="5" t="s">
        <v>50</v>
      </c>
      <c r="B137" s="27" t="str">
        <f>CONCATENATE("Your ",B89," gene has no variants. A normal gene is referred to as a ",CHAR(34),"wild-type",CHAR(34)," gene.")</f>
        <v>Your ARMC9 gene has no variants. A normal gene is referred to as a "wild-type" gene.</v>
      </c>
      <c r="C137" t="str">
        <f>CONCATENATE("  &lt;Genotype hgvs=",CHAR(34),B109,B111,";",B111,CHAR(34)," name=",CHAR(34),B97,CHAR(34),"&gt; ")</f>
        <v xml:space="preserve">  &lt;Genotype hgvs="NC_000002.12:g.[231342446=];[231342446=]" name="C231342446T"&gt; </v>
      </c>
    </row>
    <row r="138" spans="1:3" x14ac:dyDescent="0.25">
      <c r="A138" s="6" t="s">
        <v>51</v>
      </c>
      <c r="B138" s="27" t="s">
        <v>577</v>
      </c>
      <c r="C138" t="s">
        <v>17</v>
      </c>
    </row>
    <row r="139" spans="1:3" x14ac:dyDescent="0.25">
      <c r="A139" s="6" t="s">
        <v>47</v>
      </c>
      <c r="B139" s="27">
        <v>60.3</v>
      </c>
      <c r="C139" t="s">
        <v>717</v>
      </c>
    </row>
    <row r="140" spans="1:3" x14ac:dyDescent="0.25">
      <c r="A140" s="5"/>
      <c r="B140" s="27"/>
    </row>
    <row r="141" spans="1:3" x14ac:dyDescent="0.25">
      <c r="A141" s="6"/>
      <c r="B141" s="27"/>
      <c r="C141" t="str">
        <f>CONCATENATE("    ",B137)</f>
        <v xml:space="preserve">    Your ARMC9 gene has no variants. A normal gene is referred to as a "wild-type" gene.</v>
      </c>
    </row>
    <row r="142" spans="1:3" x14ac:dyDescent="0.25">
      <c r="A142" s="6"/>
      <c r="B142" s="27"/>
    </row>
    <row r="143" spans="1:3" x14ac:dyDescent="0.25">
      <c r="A143" s="6"/>
      <c r="B143" s="27"/>
      <c r="C143" t="s">
        <v>718</v>
      </c>
    </row>
    <row r="144" spans="1:3" x14ac:dyDescent="0.25">
      <c r="A144" s="6"/>
      <c r="B144" s="27"/>
    </row>
    <row r="145" spans="1:3" x14ac:dyDescent="0.25">
      <c r="A145" s="6"/>
      <c r="B145" s="27"/>
      <c r="C145" t="str">
        <f>CONCATENATE("    ",B138)</f>
        <v xml:space="preserve">    You are in the Moderate Risk category. See below for more information.</v>
      </c>
    </row>
    <row r="146" spans="1:3" x14ac:dyDescent="0.25">
      <c r="A146" s="5"/>
      <c r="B146" s="27"/>
    </row>
    <row r="147" spans="1:3" x14ac:dyDescent="0.25">
      <c r="A147" s="5"/>
      <c r="B147" s="27"/>
      <c r="C147" t="s">
        <v>719</v>
      </c>
    </row>
    <row r="148" spans="1:3" x14ac:dyDescent="0.25">
      <c r="A148" s="5"/>
      <c r="B148" s="27"/>
    </row>
    <row r="149" spans="1:3" x14ac:dyDescent="0.25">
      <c r="A149" s="5"/>
      <c r="B149" s="27"/>
      <c r="C149" t="str">
        <f>CONCATENATE( "    &lt;piechart percentage=",B139," /&gt;")</f>
        <v xml:space="preserve">    &lt;piechart percentage=60.3 /&gt;</v>
      </c>
    </row>
    <row r="150" spans="1:3" x14ac:dyDescent="0.25">
      <c r="A150" s="5"/>
      <c r="B150" s="27"/>
      <c r="C150" t="str">
        <f>"  &lt;/Genotype&gt;"</f>
        <v xml:space="preserve">  &lt;/Genotype&gt;</v>
      </c>
    </row>
    <row r="151" spans="1:3" x14ac:dyDescent="0.25">
      <c r="A151" s="5"/>
      <c r="B151" s="27"/>
      <c r="C151" t="str">
        <f>C101</f>
        <v>&lt;# G56871895A #&gt;</v>
      </c>
    </row>
    <row r="152" spans="1:3" x14ac:dyDescent="0.25">
      <c r="A152" s="5" t="s">
        <v>39</v>
      </c>
      <c r="B152" s="1" t="s">
        <v>245</v>
      </c>
      <c r="C152" t="str">
        <f>CONCATENATE("  &lt;Genotype hgvs=",CHAR(34),B152,B153,";",B154,CHAR(34)," name=",CHAR(34),B103,CHAR(34),"&gt; ")</f>
        <v xml:space="preserve">  &lt;Genotype hgvs="NC_000017.11:g.[30237328T&gt;C];[30237328=]" name="G56871895A"&gt; </v>
      </c>
    </row>
    <row r="153" spans="1:3" x14ac:dyDescent="0.25">
      <c r="A153" s="5" t="s">
        <v>40</v>
      </c>
      <c r="B153" s="27" t="s">
        <v>266</v>
      </c>
    </row>
    <row r="154" spans="1:3" x14ac:dyDescent="0.25">
      <c r="A154" s="5" t="s">
        <v>31</v>
      </c>
      <c r="B154" s="27" t="s">
        <v>267</v>
      </c>
      <c r="C154" t="s">
        <v>717</v>
      </c>
    </row>
    <row r="155" spans="1:3" x14ac:dyDescent="0.25">
      <c r="A155" s="5" t="s">
        <v>45</v>
      </c>
      <c r="B155" s="27" t="str">
        <f>CONCATENATE("People with this variant have one copy of the ",B106," variant. This substitution of a single nucleotide is known as a missense mutation.")</f>
        <v>People with this variant have one copy of the [G56871895A
](https://www.ncbi.nlm.nih.gov/projects/SNP/snp_ref.cgi?rs=6445832
) variant. This substitution of a single nucleotide is known as a missense mutation.</v>
      </c>
      <c r="C155" t="s">
        <v>17</v>
      </c>
    </row>
    <row r="156" spans="1:3" x14ac:dyDescent="0.25">
      <c r="A156" s="6" t="s">
        <v>46</v>
      </c>
      <c r="B156" s="27" t="s">
        <v>226</v>
      </c>
      <c r="C156" t="str">
        <f>CONCATENATE("    ",B155)</f>
        <v xml:space="preserve">    People with this variant have one copy of the [G56871895A
](https://www.ncbi.nlm.nih.gov/projects/SNP/snp_ref.cgi?rs=6445832
) variant. This substitution of a single nucleotide is known as a missense mutation.</v>
      </c>
    </row>
    <row r="157" spans="1:3" x14ac:dyDescent="0.25">
      <c r="A157" s="6" t="s">
        <v>47</v>
      </c>
      <c r="B157" s="27">
        <v>39.700000000000003</v>
      </c>
    </row>
    <row r="158" spans="1:3" x14ac:dyDescent="0.25">
      <c r="A158" s="5"/>
      <c r="B158" s="27"/>
      <c r="C158" t="s">
        <v>718</v>
      </c>
    </row>
    <row r="159" spans="1:3" x14ac:dyDescent="0.25">
      <c r="A159" s="6"/>
      <c r="B159" s="27"/>
    </row>
    <row r="160" spans="1:3" x14ac:dyDescent="0.25">
      <c r="A160" s="6"/>
      <c r="B160" s="27"/>
      <c r="C160" t="str">
        <f>CONCATENATE("    ",B156)</f>
        <v xml:space="preserve">    You are in the Mild Loss of Function category. See below for more information.</v>
      </c>
    </row>
    <row r="161" spans="1:3" x14ac:dyDescent="0.25">
      <c r="A161" s="6"/>
      <c r="B161" s="27"/>
    </row>
    <row r="162" spans="1:3" x14ac:dyDescent="0.25">
      <c r="A162" s="6"/>
      <c r="B162" s="27"/>
      <c r="C162" t="s">
        <v>719</v>
      </c>
    </row>
    <row r="163" spans="1:3" x14ac:dyDescent="0.25">
      <c r="A163" s="5"/>
      <c r="B163" s="27"/>
    </row>
    <row r="164" spans="1:3" x14ac:dyDescent="0.25">
      <c r="A164" s="5"/>
      <c r="B164" s="27"/>
      <c r="C164" t="str">
        <f>CONCATENATE( "    &lt;piechart percentage=",B157," /&gt;")</f>
        <v xml:space="preserve">    &lt;piechart percentage=39.7 /&gt;</v>
      </c>
    </row>
    <row r="165" spans="1:3" x14ac:dyDescent="0.25">
      <c r="A165" s="5"/>
      <c r="B165" s="27"/>
      <c r="C165" t="str">
        <f>"  &lt;/Genotype&gt;"</f>
        <v xml:space="preserve">  &lt;/Genotype&gt;</v>
      </c>
    </row>
    <row r="166" spans="1:3" x14ac:dyDescent="0.25">
      <c r="A166" s="5" t="s">
        <v>48</v>
      </c>
      <c r="B166" s="27" t="str">
        <f>CONCATENATE("People with this variant have two copies of the ",B106," variant. This substitution of a single nucleotide is known as a missense mutation.")</f>
        <v>People with this variant have two copies of the [G56871895A
](https://www.ncbi.nlm.nih.gov/projects/SNP/snp_ref.cgi?rs=6445832
) variant. This substitution of a single nucleotide is known as a missense mutation.</v>
      </c>
      <c r="C166" t="str">
        <f>CONCATENATE("  &lt;Genotype hgvs=",CHAR(34),B152,B153,";",B153,CHAR(34)," name=",CHAR(34),B103,CHAR(34),"&gt; ")</f>
        <v xml:space="preserve">  &lt;Genotype hgvs="NC_000017.11:g.[30237328T&gt;C];[30237328T&gt;C]" name="G56871895A"&gt; </v>
      </c>
    </row>
    <row r="167" spans="1:3" x14ac:dyDescent="0.25">
      <c r="A167" s="6" t="s">
        <v>49</v>
      </c>
      <c r="B167" s="27" t="s">
        <v>199</v>
      </c>
      <c r="C167" t="s">
        <v>17</v>
      </c>
    </row>
    <row r="168" spans="1:3" x14ac:dyDescent="0.25">
      <c r="A168" s="6" t="s">
        <v>47</v>
      </c>
      <c r="B168" s="27">
        <v>42.9</v>
      </c>
      <c r="C168" t="s">
        <v>717</v>
      </c>
    </row>
    <row r="169" spans="1:3" x14ac:dyDescent="0.25">
      <c r="A169" s="6"/>
      <c r="B169" s="27"/>
    </row>
    <row r="170" spans="1:3" x14ac:dyDescent="0.25">
      <c r="A170" s="5"/>
      <c r="B170" s="27"/>
      <c r="C170" t="str">
        <f>CONCATENATE("    ",B166)</f>
        <v xml:space="preserve">    People with this variant have two copies of the [G56871895A
](https://www.ncbi.nlm.nih.gov/projects/SNP/snp_ref.cgi?rs=6445832
) variant. This substitution of a single nucleotide is known as a missense mutation.</v>
      </c>
    </row>
    <row r="171" spans="1:3" x14ac:dyDescent="0.25">
      <c r="A171" s="6"/>
      <c r="B171" s="27"/>
    </row>
    <row r="172" spans="1:3" x14ac:dyDescent="0.25">
      <c r="A172" s="6"/>
      <c r="B172" s="27"/>
      <c r="C172" t="s">
        <v>718</v>
      </c>
    </row>
    <row r="173" spans="1:3" x14ac:dyDescent="0.25">
      <c r="A173" s="6"/>
      <c r="B173" s="27"/>
    </row>
    <row r="174" spans="1:3" x14ac:dyDescent="0.25">
      <c r="A174" s="6"/>
      <c r="B174" s="27"/>
      <c r="C174" t="str">
        <f>CONCATENATE("    ",B167)</f>
        <v xml:space="preserve">    You are in the Moderate Loss of Function category. See below for more information.</v>
      </c>
    </row>
    <row r="175" spans="1:3" x14ac:dyDescent="0.25">
      <c r="A175" s="6"/>
      <c r="B175" s="27"/>
    </row>
    <row r="176" spans="1:3" x14ac:dyDescent="0.25">
      <c r="A176" s="5"/>
      <c r="B176" s="27"/>
      <c r="C176" t="s">
        <v>719</v>
      </c>
    </row>
    <row r="177" spans="1:3" x14ac:dyDescent="0.25">
      <c r="A177" s="5"/>
      <c r="B177" s="27"/>
    </row>
    <row r="178" spans="1:3" x14ac:dyDescent="0.25">
      <c r="A178" s="5"/>
      <c r="B178" s="27"/>
      <c r="C178" t="str">
        <f>CONCATENATE( "    &lt;piechart percentage=",B168," /&gt;")</f>
        <v xml:space="preserve">    &lt;piechart percentage=42.9 /&gt;</v>
      </c>
    </row>
    <row r="179" spans="1:3" x14ac:dyDescent="0.25">
      <c r="A179" s="5"/>
      <c r="B179" s="27"/>
      <c r="C179" t="str">
        <f>"  &lt;/Genotype&gt;"</f>
        <v xml:space="preserve">  &lt;/Genotype&gt;</v>
      </c>
    </row>
    <row r="180" spans="1:3" x14ac:dyDescent="0.25">
      <c r="A180" s="5" t="s">
        <v>50</v>
      </c>
      <c r="B180" s="27" t="str">
        <f>CONCATENATE("Your ",B89," gene has no variants. A normal gene is referred to as a ",CHAR(34),"wild-type",CHAR(34)," gene.")</f>
        <v>Your ARMC9 gene has no variants. A normal gene is referred to as a "wild-type" gene.</v>
      </c>
      <c r="C180" t="str">
        <f>CONCATENATE("  &lt;Genotype hgvs=",CHAR(34),B152,B154,";",B154,CHAR(34)," name=",CHAR(34),B103,CHAR(34),"&gt; ")</f>
        <v xml:space="preserve">  &lt;Genotype hgvs="NC_000017.11:g.[30237328=];[30237328=]" name="G56871895A"&gt; </v>
      </c>
    </row>
    <row r="181" spans="1:3" x14ac:dyDescent="0.25">
      <c r="A181" s="6" t="s">
        <v>51</v>
      </c>
      <c r="B181" s="27" t="s">
        <v>152</v>
      </c>
      <c r="C181" t="s">
        <v>17</v>
      </c>
    </row>
    <row r="182" spans="1:3" x14ac:dyDescent="0.25">
      <c r="A182" s="6" t="s">
        <v>47</v>
      </c>
      <c r="B182" s="27">
        <v>17.399999999999999</v>
      </c>
      <c r="C182" t="s">
        <v>717</v>
      </c>
    </row>
    <row r="183" spans="1:3" x14ac:dyDescent="0.25">
      <c r="A183" s="5"/>
      <c r="B183" s="27"/>
    </row>
    <row r="184" spans="1:3" x14ac:dyDescent="0.25">
      <c r="A184" s="6"/>
      <c r="B184" s="27"/>
      <c r="C184" t="str">
        <f>CONCATENATE("    ",B180)</f>
        <v xml:space="preserve">    Your ARMC9 gene has no variants. A normal gene is referred to as a "wild-type" gene.</v>
      </c>
    </row>
    <row r="185" spans="1:3" x14ac:dyDescent="0.25">
      <c r="A185" s="6"/>
      <c r="B185" s="27"/>
    </row>
    <row r="186" spans="1:3" x14ac:dyDescent="0.25">
      <c r="A186" s="6"/>
      <c r="B186" s="27"/>
      <c r="C186" t="s">
        <v>718</v>
      </c>
    </row>
    <row r="187" spans="1:3" x14ac:dyDescent="0.25">
      <c r="A187" s="6"/>
      <c r="B187" s="27"/>
    </row>
    <row r="188" spans="1:3" x14ac:dyDescent="0.25">
      <c r="A188" s="6"/>
      <c r="B188" s="27"/>
      <c r="C188" t="str">
        <f>CONCATENATE("    ",B181)</f>
        <v xml:space="preserve">    This variant is not associated with increased risk.</v>
      </c>
    </row>
    <row r="189" spans="1:3" x14ac:dyDescent="0.25">
      <c r="A189" s="5"/>
      <c r="B189" s="27"/>
    </row>
    <row r="190" spans="1:3" x14ac:dyDescent="0.25">
      <c r="A190" s="5"/>
      <c r="B190" s="27"/>
      <c r="C190" t="s">
        <v>719</v>
      </c>
    </row>
    <row r="191" spans="1:3" x14ac:dyDescent="0.25">
      <c r="A191" s="5"/>
      <c r="B191" s="27"/>
    </row>
    <row r="192" spans="1:3" x14ac:dyDescent="0.25">
      <c r="A192" s="5"/>
      <c r="B192" s="27"/>
      <c r="C192" t="str">
        <f>CONCATENATE( "    &lt;piechart percentage=",B182," /&gt;")</f>
        <v xml:space="preserve">    &lt;piechart percentage=17.4 /&gt;</v>
      </c>
    </row>
    <row r="193" spans="1:3" x14ac:dyDescent="0.25">
      <c r="A193" s="5"/>
      <c r="B193" s="27"/>
      <c r="C193" t="str">
        <f>"  &lt;/Genotype&gt;"</f>
        <v xml:space="preserve">  &lt;/Genotype&gt;</v>
      </c>
    </row>
    <row r="194" spans="1:3" x14ac:dyDescent="0.25">
      <c r="A194" s="5" t="s">
        <v>52</v>
      </c>
      <c r="B194" s="27" t="str">
        <f>CONCATENATE("Your ",B89," gene has an unknown variant.")</f>
        <v>Your ARMC9 gene has an unknown variant.</v>
      </c>
      <c r="C194" t="str">
        <f>CONCATENATE("  &lt;Genotype hgvs=",CHAR(34),"unknown",CHAR(34),"&gt; ")</f>
        <v xml:space="preserve">  &lt;Genotype hgvs="unknown"&gt; </v>
      </c>
    </row>
    <row r="195" spans="1:3" x14ac:dyDescent="0.25">
      <c r="A195" s="6" t="s">
        <v>52</v>
      </c>
      <c r="B195" s="27" t="s">
        <v>154</v>
      </c>
      <c r="C195" t="s">
        <v>17</v>
      </c>
    </row>
    <row r="196" spans="1:3" x14ac:dyDescent="0.25">
      <c r="A196" s="6" t="s">
        <v>47</v>
      </c>
      <c r="B196" s="27"/>
      <c r="C196" t="s">
        <v>717</v>
      </c>
    </row>
    <row r="197" spans="1:3" x14ac:dyDescent="0.25">
      <c r="A197" s="6"/>
      <c r="B197" s="27"/>
    </row>
    <row r="198" spans="1:3" x14ac:dyDescent="0.25">
      <c r="A198" s="6"/>
      <c r="B198" s="27"/>
      <c r="C198" t="str">
        <f>CONCATENATE("    ",B194)</f>
        <v xml:space="preserve">    Your ARMC9 gene has an unknown variant.</v>
      </c>
    </row>
    <row r="199" spans="1:3" x14ac:dyDescent="0.25">
      <c r="A199" s="6"/>
      <c r="B199" s="27"/>
    </row>
    <row r="200" spans="1:3" x14ac:dyDescent="0.25">
      <c r="A200" s="6"/>
      <c r="B200" s="27"/>
      <c r="C200" t="s">
        <v>718</v>
      </c>
    </row>
    <row r="201" spans="1:3" x14ac:dyDescent="0.25">
      <c r="A201" s="6"/>
      <c r="B201" s="27"/>
    </row>
    <row r="202" spans="1:3" x14ac:dyDescent="0.25">
      <c r="A202" s="5"/>
      <c r="B202" s="27"/>
      <c r="C202" t="str">
        <f>CONCATENATE("    ",B195)</f>
        <v xml:space="preserve">    The effect is unknown.</v>
      </c>
    </row>
    <row r="203" spans="1:3" x14ac:dyDescent="0.25">
      <c r="A203" s="6"/>
      <c r="B203" s="27"/>
    </row>
    <row r="204" spans="1:3" x14ac:dyDescent="0.25">
      <c r="A204" s="5"/>
      <c r="B204" s="27"/>
      <c r="C204" t="s">
        <v>719</v>
      </c>
    </row>
    <row r="205" spans="1:3" x14ac:dyDescent="0.25">
      <c r="A205" s="5"/>
      <c r="B205" s="27"/>
    </row>
    <row r="206" spans="1:3" x14ac:dyDescent="0.25">
      <c r="A206" s="5"/>
      <c r="B206" s="27"/>
      <c r="C206" t="str">
        <f>CONCATENATE( "    &lt;piechart percentage=",B196," /&gt;")</f>
        <v xml:space="preserve">    &lt;piechart percentage= /&gt;</v>
      </c>
    </row>
    <row r="207" spans="1:3" x14ac:dyDescent="0.25">
      <c r="A207" s="5"/>
      <c r="B207" s="27"/>
      <c r="C207" t="str">
        <f>"  &lt;/Genotype&gt;"</f>
        <v xml:space="preserve">  &lt;/Genotype&gt;</v>
      </c>
    </row>
    <row r="208" spans="1:3" x14ac:dyDescent="0.25">
      <c r="A208" s="5" t="s">
        <v>50</v>
      </c>
      <c r="B208" s="27" t="str">
        <f>CONCATENATE("Your ",B89," gene has no variants. A normal gene is referred to as a ",CHAR(34),"wild-type",CHAR(34)," gene.")</f>
        <v>Your ARMC9 gene has no variants. A normal gene is referred to as a "wild-type" gene.</v>
      </c>
      <c r="C208" t="str">
        <f>CONCATENATE("  &lt;Genotype hgvs=",CHAR(34),"wild-type",CHAR(34),"&gt;")</f>
        <v xml:space="preserve">  &lt;Genotype hgvs="wild-type"&gt;</v>
      </c>
    </row>
    <row r="209" spans="1:3" x14ac:dyDescent="0.25">
      <c r="A209" s="6" t="s">
        <v>51</v>
      </c>
      <c r="B209" s="27" t="s">
        <v>227</v>
      </c>
      <c r="C209" t="s">
        <v>17</v>
      </c>
    </row>
    <row r="210" spans="1:3" x14ac:dyDescent="0.25">
      <c r="A210" s="6" t="s">
        <v>47</v>
      </c>
      <c r="B210" s="27"/>
      <c r="C210" t="s">
        <v>717</v>
      </c>
    </row>
    <row r="211" spans="1:3" x14ac:dyDescent="0.25">
      <c r="A211" s="6"/>
      <c r="B211" s="27"/>
    </row>
    <row r="212" spans="1:3" x14ac:dyDescent="0.25">
      <c r="A212" s="6"/>
      <c r="B212" s="27"/>
      <c r="C212" t="str">
        <f>CONCATENATE("    ",B208)</f>
        <v xml:space="preserve">    Your ARMC9 gene has no variants. A normal gene is referred to as a "wild-type" gene.</v>
      </c>
    </row>
    <row r="213" spans="1:3" x14ac:dyDescent="0.25">
      <c r="A213" s="6"/>
      <c r="B213" s="27"/>
    </row>
    <row r="214" spans="1:3" x14ac:dyDescent="0.25">
      <c r="A214" s="6"/>
      <c r="B214" s="27"/>
      <c r="C214" t="s">
        <v>718</v>
      </c>
    </row>
    <row r="215" spans="1:3" x14ac:dyDescent="0.25">
      <c r="A215" s="6"/>
      <c r="B215" s="27"/>
    </row>
    <row r="216" spans="1:3" x14ac:dyDescent="0.25">
      <c r="A216" s="6"/>
      <c r="B216" s="27"/>
      <c r="C216" t="str">
        <f>CONCATENATE("    ",B209)</f>
        <v xml:space="preserve">    Your variant is not associated with any loss of function.</v>
      </c>
    </row>
    <row r="217" spans="1:3" x14ac:dyDescent="0.25">
      <c r="A217" s="6"/>
      <c r="B217" s="27"/>
    </row>
    <row r="218" spans="1:3" x14ac:dyDescent="0.25">
      <c r="A218" s="6"/>
      <c r="B218" s="27"/>
      <c r="C218" t="s">
        <v>719</v>
      </c>
    </row>
    <row r="219" spans="1:3" x14ac:dyDescent="0.25">
      <c r="A219" s="5"/>
      <c r="B219" s="27"/>
    </row>
    <row r="220" spans="1:3" x14ac:dyDescent="0.25">
      <c r="A220" s="6"/>
      <c r="B220" s="27"/>
      <c r="C220" t="str">
        <f>CONCATENATE( "    &lt;piechart percentage=",B210," /&gt;")</f>
        <v xml:space="preserve">    &lt;piechart percentage= /&gt;</v>
      </c>
    </row>
    <row r="221" spans="1:3" x14ac:dyDescent="0.25">
      <c r="A221" s="6"/>
      <c r="B221" s="27"/>
      <c r="C221" t="str">
        <f>"  &lt;/Genotype&gt;"</f>
        <v xml:space="preserve">  &lt;/Genotype&gt;</v>
      </c>
    </row>
    <row r="222" spans="1:3" x14ac:dyDescent="0.25">
      <c r="A222" s="6"/>
      <c r="B222" s="27"/>
      <c r="C222" t="str">
        <f>"&lt;/GeneAnalysis&gt;"</f>
        <v>&lt;/GeneAnalysis&gt;</v>
      </c>
    </row>
    <row r="223" spans="1:3" s="33" customFormat="1" x14ac:dyDescent="0.25"/>
    <row r="224" spans="1:3" s="33" customFormat="1" x14ac:dyDescent="0.25">
      <c r="A224" s="34"/>
      <c r="B224" s="32"/>
    </row>
    <row r="225" spans="1:3" x14ac:dyDescent="0.25">
      <c r="A225" s="6" t="s">
        <v>4</v>
      </c>
      <c r="B225" s="27" t="s">
        <v>354</v>
      </c>
      <c r="C225" t="str">
        <f>CONCATENATE("&lt;GeneAnalysis gene=",CHAR(34),B225,CHAR(34)," interval=",CHAR(34),B226,CHAR(34),"&gt; ")</f>
        <v xml:space="preserve">&lt;GeneAnalysis gene="CHRNA3" interval="NC_000015.10:g.78593052_78621295"&gt; </v>
      </c>
    </row>
    <row r="226" spans="1:3" x14ac:dyDescent="0.25">
      <c r="A226" s="6" t="s">
        <v>27</v>
      </c>
      <c r="B226" s="27" t="s">
        <v>355</v>
      </c>
    </row>
    <row r="227" spans="1:3" x14ac:dyDescent="0.25">
      <c r="A227" s="6" t="s">
        <v>28</v>
      </c>
      <c r="B227" s="27" t="s">
        <v>351</v>
      </c>
      <c r="C227" t="str">
        <f>CONCATENATE("# What are some common mutations of ",B225,"?")</f>
        <v># What are some common mutations of CHRNA3?</v>
      </c>
    </row>
    <row r="228" spans="1:3" x14ac:dyDescent="0.25">
      <c r="A228" s="6" t="s">
        <v>24</v>
      </c>
      <c r="B228" s="27" t="s">
        <v>25</v>
      </c>
      <c r="C228" t="s">
        <v>17</v>
      </c>
    </row>
    <row r="229" spans="1:3" x14ac:dyDescent="0.25">
      <c r="B229" s="27"/>
      <c r="C229" t="str">
        <f>CONCATENATE("There are ",B227," well-known variants in ",B225,": ",B236," and ",B242,".")</f>
        <v>There are two well-known variants in CHRNA3: [C78606381T](https://www.ncbi.nlm.nih.gov/projects/SNP/snp_ref.cgi?rs=12914385) and [C645T](https://www.ncbi.nlm.nih.gov/clinvar/variation/17503/).</v>
      </c>
    </row>
    <row r="230" spans="1:3" x14ac:dyDescent="0.25">
      <c r="B230" s="27"/>
    </row>
    <row r="231" spans="1:3" x14ac:dyDescent="0.25">
      <c r="A231" s="6"/>
      <c r="B231" s="27"/>
      <c r="C231" t="str">
        <f>CONCATENATE("&lt;# ",B233," #&gt;")</f>
        <v>&lt;# C78606381T #&gt;</v>
      </c>
    </row>
    <row r="232" spans="1:3" x14ac:dyDescent="0.25">
      <c r="A232" s="6" t="s">
        <v>29</v>
      </c>
      <c r="B232" s="1" t="s">
        <v>356</v>
      </c>
      <c r="C232" t="str">
        <f>CONCATENATE("  &lt;Variant hgvs=",CHAR(34),B232,CHAR(34)," name=",CHAR(34),B233,CHAR(34),"&gt; ")</f>
        <v xml:space="preserve">  &lt;Variant hgvs="NC_000015.10:g.78606381C&gt;T" name="C78606381T"&gt; </v>
      </c>
    </row>
    <row r="233" spans="1:3" x14ac:dyDescent="0.25">
      <c r="A233" s="5" t="s">
        <v>30</v>
      </c>
      <c r="B233" s="30" t="s">
        <v>358</v>
      </c>
    </row>
    <row r="234" spans="1:3" x14ac:dyDescent="0.25">
      <c r="A234" s="5" t="s">
        <v>31</v>
      </c>
      <c r="B234" s="27" t="s">
        <v>217</v>
      </c>
      <c r="C234" t="str">
        <f>CONCATENATE("    This variant is a change at a specific point in the ",B225," gene from ",B234," to ",B235," resulting in incorrect ",B228,"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35" spans="1:3" x14ac:dyDescent="0.25">
      <c r="A235" s="5" t="s">
        <v>32</v>
      </c>
      <c r="B235" s="27" t="s">
        <v>37</v>
      </c>
      <c r="C235" t="s">
        <v>17</v>
      </c>
    </row>
    <row r="236" spans="1:3" x14ac:dyDescent="0.25">
      <c r="A236" s="5" t="s">
        <v>40</v>
      </c>
      <c r="B236" s="30" t="s">
        <v>360</v>
      </c>
      <c r="C236" t="str">
        <f>"  &lt;/Variant&gt;"</f>
        <v xml:space="preserve">  &lt;/Variant&gt;</v>
      </c>
    </row>
    <row r="237" spans="1:3" x14ac:dyDescent="0.25">
      <c r="B237" s="27"/>
      <c r="C237" t="str">
        <f>CONCATENATE("&lt;# ",B239," #&gt;")</f>
        <v>&lt;# C645T  #&gt;</v>
      </c>
    </row>
    <row r="238" spans="1:3" x14ac:dyDescent="0.25">
      <c r="A238" s="6" t="s">
        <v>29</v>
      </c>
      <c r="B238" s="1" t="s">
        <v>357</v>
      </c>
      <c r="C238" t="str">
        <f>CONCATENATE("  &lt;Variant hgvs=",CHAR(34),B238,CHAR(34)," name=",CHAR(34),B239,CHAR(34),"&gt; ")</f>
        <v xml:space="preserve">  &lt;Variant hgvs="NC_000015.10:g.78601997G&gt;A" name="C645T "&gt; </v>
      </c>
    </row>
    <row r="239" spans="1:3" x14ac:dyDescent="0.25">
      <c r="A239" s="5" t="s">
        <v>30</v>
      </c>
      <c r="B239" s="30" t="s">
        <v>359</v>
      </c>
    </row>
    <row r="240" spans="1:3" x14ac:dyDescent="0.25">
      <c r="A240" s="5" t="s">
        <v>31</v>
      </c>
      <c r="B240" s="27" t="s">
        <v>38</v>
      </c>
      <c r="C240" t="str">
        <f>CONCATENATE("    This variant is a change at a specific point in the ",B225," gene from ",B240," to ",B241," resulting in incorrect ",B228,"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 spans="1:3" x14ac:dyDescent="0.25">
      <c r="A241" s="5" t="s">
        <v>32</v>
      </c>
      <c r="B241" s="27" t="s">
        <v>66</v>
      </c>
    </row>
    <row r="242" spans="1:3" x14ac:dyDescent="0.25">
      <c r="A242" s="6" t="s">
        <v>40</v>
      </c>
      <c r="B242" s="30" t="s">
        <v>370</v>
      </c>
      <c r="C242" t="str">
        <f>"  &lt;/Variant&gt;"</f>
        <v xml:space="preserve">  &lt;/Variant&gt;</v>
      </c>
    </row>
    <row r="243" spans="1:3" s="33" customFormat="1" x14ac:dyDescent="0.25">
      <c r="A243" s="31"/>
      <c r="B243" s="32"/>
    </row>
    <row r="244" spans="1:3" s="33" customFormat="1" x14ac:dyDescent="0.25">
      <c r="A244" s="31"/>
      <c r="B244" s="32"/>
      <c r="C244" t="str">
        <f>C231</f>
        <v>&lt;# C78606381T #&gt;</v>
      </c>
    </row>
    <row r="245" spans="1:3" x14ac:dyDescent="0.25">
      <c r="A245" s="5" t="s">
        <v>39</v>
      </c>
      <c r="B245" s="40" t="s">
        <v>361</v>
      </c>
      <c r="C245" t="str">
        <f>CONCATENATE("  &lt;Genotype hgvs=",CHAR(34),B245,B246,";",B247,CHAR(34)," name=",CHAR(34),B233,CHAR(34),"&gt; ")</f>
        <v xml:space="preserve">  &lt;Genotype hgvs="NC_000015.10:g.[78606381C&gt;T];[78606381=]" name="C78606381T"&gt; </v>
      </c>
    </row>
    <row r="246" spans="1:3" x14ac:dyDescent="0.25">
      <c r="A246" s="5" t="s">
        <v>40</v>
      </c>
      <c r="B246" s="27" t="s">
        <v>362</v>
      </c>
    </row>
    <row r="247" spans="1:3" x14ac:dyDescent="0.25">
      <c r="A247" s="5" t="s">
        <v>31</v>
      </c>
      <c r="B247" s="27" t="s">
        <v>363</v>
      </c>
      <c r="C247" t="s">
        <v>717</v>
      </c>
    </row>
    <row r="248" spans="1:3" x14ac:dyDescent="0.25">
      <c r="A248" s="5" t="s">
        <v>45</v>
      </c>
      <c r="B248" s="27" t="str">
        <f>CONCATENATE("People with this variant have one copy of the ",B236,"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8" t="s">
        <v>17</v>
      </c>
    </row>
    <row r="249" spans="1:3" x14ac:dyDescent="0.25">
      <c r="A249" s="6" t="s">
        <v>46</v>
      </c>
      <c r="B249" s="27" t="s">
        <v>226</v>
      </c>
      <c r="C249" t="str">
        <f>CONCATENATE("    ",B248)</f>
        <v xml:space="preserve">    People with this variant have one copy of the [C78606381T](https://www.ncbi.nlm.nih.gov/projects/SNP/snp_ref.cgi?rs=12914385) variant. This substitution of a single nucleotide is known as a missense mutation.</v>
      </c>
    </row>
    <row r="250" spans="1:3" x14ac:dyDescent="0.25">
      <c r="A250" s="6" t="s">
        <v>47</v>
      </c>
      <c r="B250" s="27">
        <v>37.9</v>
      </c>
    </row>
    <row r="251" spans="1:3" x14ac:dyDescent="0.25">
      <c r="A251" s="5"/>
      <c r="B251" s="27"/>
      <c r="C251" t="s">
        <v>718</v>
      </c>
    </row>
    <row r="252" spans="1:3" x14ac:dyDescent="0.25">
      <c r="A252" s="6"/>
      <c r="B252" s="27"/>
    </row>
    <row r="253" spans="1:3" x14ac:dyDescent="0.25">
      <c r="A253" s="6"/>
      <c r="B253" s="27"/>
      <c r="C253" t="str">
        <f>CONCATENATE("    ",B249)</f>
        <v xml:space="preserve">    You are in the Mild Loss of Function category. See below for more information.</v>
      </c>
    </row>
    <row r="254" spans="1:3" x14ac:dyDescent="0.25">
      <c r="A254" s="6"/>
      <c r="B254" s="27"/>
    </row>
    <row r="255" spans="1:3" x14ac:dyDescent="0.25">
      <c r="A255" s="6"/>
      <c r="B255" s="27"/>
      <c r="C255" t="s">
        <v>719</v>
      </c>
    </row>
    <row r="256" spans="1:3" x14ac:dyDescent="0.25">
      <c r="A256" s="5"/>
      <c r="B256" s="27"/>
    </row>
    <row r="257" spans="1:3" x14ac:dyDescent="0.25">
      <c r="A257" s="5"/>
      <c r="B257" s="27"/>
      <c r="C257" t="str">
        <f>CONCATENATE( "    &lt;piechart percentage=",B250," /&gt;")</f>
        <v xml:space="preserve">    &lt;piechart percentage=37.9 /&gt;</v>
      </c>
    </row>
    <row r="258" spans="1:3" x14ac:dyDescent="0.25">
      <c r="A258" s="5"/>
      <c r="B258" s="27"/>
      <c r="C258" t="str">
        <f>"  &lt;/Genotype&gt;"</f>
        <v xml:space="preserve">  &lt;/Genotype&gt;</v>
      </c>
    </row>
    <row r="259" spans="1:3" x14ac:dyDescent="0.25">
      <c r="A259" s="5" t="s">
        <v>48</v>
      </c>
      <c r="B259" s="27" t="s">
        <v>364</v>
      </c>
      <c r="C259" t="str">
        <f>CONCATENATE("  &lt;Genotype hgvs=",CHAR(34),B245,B246,";",B246,CHAR(34)," name=",CHAR(34),B233,CHAR(34),"&gt; ")</f>
        <v xml:space="preserve">  &lt;Genotype hgvs="NC_000015.10:g.[78606381C&gt;T];[78606381C&gt;T]" name="C78606381T"&gt; </v>
      </c>
    </row>
    <row r="260" spans="1:3" x14ac:dyDescent="0.25">
      <c r="A260" s="6" t="s">
        <v>49</v>
      </c>
      <c r="B260" s="27" t="s">
        <v>199</v>
      </c>
      <c r="C260" t="s">
        <v>17</v>
      </c>
    </row>
    <row r="261" spans="1:3" x14ac:dyDescent="0.25">
      <c r="A261" s="6" t="s">
        <v>47</v>
      </c>
      <c r="B261" s="27">
        <v>15.9</v>
      </c>
      <c r="C261" t="s">
        <v>717</v>
      </c>
    </row>
    <row r="262" spans="1:3" x14ac:dyDescent="0.25">
      <c r="A262" s="6"/>
      <c r="B262" s="27"/>
    </row>
    <row r="263" spans="1:3" x14ac:dyDescent="0.25">
      <c r="A263" s="5"/>
      <c r="B263" s="27"/>
      <c r="C263" t="str">
        <f>CONCATENATE("    ",B259)</f>
        <v xml:space="preserve">    People with this variant have two copies of the [C78606381T](https://www.ncbi.nlm.nih.gov/projects/SNP/snp_ref.cgi?rs=12914385) variant. This substitution of a single nucleotide is known as a missense mutation.
</v>
      </c>
    </row>
    <row r="264" spans="1:3" x14ac:dyDescent="0.25">
      <c r="A264" s="6"/>
      <c r="B264" s="27"/>
    </row>
    <row r="265" spans="1:3" x14ac:dyDescent="0.25">
      <c r="A265" s="6"/>
      <c r="B265" s="27"/>
      <c r="C265" t="s">
        <v>718</v>
      </c>
    </row>
    <row r="266" spans="1:3" x14ac:dyDescent="0.25">
      <c r="A266" s="6"/>
      <c r="B266" s="27"/>
    </row>
    <row r="267" spans="1:3" x14ac:dyDescent="0.25">
      <c r="A267" s="6"/>
      <c r="B267" s="27"/>
      <c r="C267" t="str">
        <f>CONCATENATE("    ",B260)</f>
        <v xml:space="preserve">    You are in the Moderate Loss of Function category. See below for more information.</v>
      </c>
    </row>
    <row r="268" spans="1:3" x14ac:dyDescent="0.25">
      <c r="A268" s="6"/>
      <c r="B268" s="27"/>
    </row>
    <row r="269" spans="1:3" x14ac:dyDescent="0.25">
      <c r="A269" s="5"/>
      <c r="B269" s="27"/>
      <c r="C269" t="s">
        <v>719</v>
      </c>
    </row>
    <row r="270" spans="1:3" x14ac:dyDescent="0.25">
      <c r="A270" s="5"/>
      <c r="B270" s="27"/>
    </row>
    <row r="271" spans="1:3" x14ac:dyDescent="0.25">
      <c r="A271" s="5"/>
      <c r="B271" s="27"/>
      <c r="C271" t="str">
        <f>CONCATENATE( "    &lt;piechart percentage=",B261," /&gt;")</f>
        <v xml:space="preserve">    &lt;piechart percentage=15.9 /&gt;</v>
      </c>
    </row>
    <row r="272" spans="1:3" x14ac:dyDescent="0.25">
      <c r="A272" s="5"/>
      <c r="B272" s="27"/>
      <c r="C272" t="str">
        <f>"  &lt;/Genotype&gt;"</f>
        <v xml:space="preserve">  &lt;/Genotype&gt;</v>
      </c>
    </row>
    <row r="273" spans="1:3" x14ac:dyDescent="0.25">
      <c r="A273" s="5" t="s">
        <v>50</v>
      </c>
      <c r="B273" s="27" t="str">
        <f>CONCATENATE("Your ",B225," gene has no variants. A normal gene is referred to as a ",CHAR(34),"wild-type",CHAR(34)," gene.")</f>
        <v>Your CHRNA3 gene has no variants. A normal gene is referred to as a "wild-type" gene.</v>
      </c>
      <c r="C273" t="str">
        <f>CONCATENATE("  &lt;Genotype hgvs=",CHAR(34),B245,B247,";",B247,CHAR(34)," name=",CHAR(34),B233,CHAR(34),"&gt; ")</f>
        <v xml:space="preserve">  &lt;Genotype hgvs="NC_000015.10:g.[78606381=];[78606381=]" name="C78606381T"&gt; </v>
      </c>
    </row>
    <row r="274" spans="1:3" x14ac:dyDescent="0.25">
      <c r="A274" s="6" t="s">
        <v>51</v>
      </c>
      <c r="B274" s="27" t="s">
        <v>152</v>
      </c>
      <c r="C274" t="s">
        <v>17</v>
      </c>
    </row>
    <row r="275" spans="1:3" x14ac:dyDescent="0.25">
      <c r="A275" s="6" t="s">
        <v>47</v>
      </c>
      <c r="B275" s="27">
        <v>46.2</v>
      </c>
      <c r="C275" t="s">
        <v>717</v>
      </c>
    </row>
    <row r="276" spans="1:3" x14ac:dyDescent="0.25">
      <c r="A276" s="5"/>
      <c r="B276" s="27"/>
    </row>
    <row r="277" spans="1:3" x14ac:dyDescent="0.25">
      <c r="A277" s="6"/>
      <c r="B277" s="27"/>
      <c r="C277" t="str">
        <f>CONCATENATE("    ",B273)</f>
        <v xml:space="preserve">    Your CHRNA3 gene has no variants. A normal gene is referred to as a "wild-type" gene.</v>
      </c>
    </row>
    <row r="278" spans="1:3" x14ac:dyDescent="0.25">
      <c r="A278" s="6"/>
      <c r="B278" s="27"/>
    </row>
    <row r="279" spans="1:3" x14ac:dyDescent="0.25">
      <c r="A279" s="6"/>
      <c r="B279" s="27"/>
      <c r="C279" t="s">
        <v>718</v>
      </c>
    </row>
    <row r="280" spans="1:3" x14ac:dyDescent="0.25">
      <c r="A280" s="6"/>
      <c r="B280" s="27"/>
    </row>
    <row r="281" spans="1:3" x14ac:dyDescent="0.25">
      <c r="A281" s="6"/>
      <c r="B281" s="27"/>
      <c r="C281" t="str">
        <f>CONCATENATE("    ",B274)</f>
        <v xml:space="preserve">    This variant is not associated with increased risk.</v>
      </c>
    </row>
    <row r="282" spans="1:3" x14ac:dyDescent="0.25">
      <c r="A282" s="5"/>
      <c r="B282" s="27"/>
    </row>
    <row r="283" spans="1:3" x14ac:dyDescent="0.25">
      <c r="A283" s="5"/>
      <c r="B283" s="27"/>
      <c r="C283" t="s">
        <v>719</v>
      </c>
    </row>
    <row r="284" spans="1:3" x14ac:dyDescent="0.25">
      <c r="A284" s="5"/>
      <c r="B284" s="27"/>
    </row>
    <row r="285" spans="1:3" x14ac:dyDescent="0.25">
      <c r="A285" s="5"/>
      <c r="B285" s="27"/>
      <c r="C285" t="str">
        <f>CONCATENATE( "    &lt;piechart percentage=",B275," /&gt;")</f>
        <v xml:space="preserve">    &lt;piechart percentage=46.2 /&gt;</v>
      </c>
    </row>
    <row r="286" spans="1:3" x14ac:dyDescent="0.25">
      <c r="A286" s="5"/>
      <c r="B286" s="27"/>
      <c r="C286" t="str">
        <f>"  &lt;/Genotype&gt;"</f>
        <v xml:space="preserve">  &lt;/Genotype&gt;</v>
      </c>
    </row>
    <row r="287" spans="1:3" x14ac:dyDescent="0.25">
      <c r="A287" s="5"/>
      <c r="B287" s="27"/>
      <c r="C287" t="str">
        <f>C237</f>
        <v>&lt;# C645T  #&gt;</v>
      </c>
    </row>
    <row r="288" spans="1:3" x14ac:dyDescent="0.25">
      <c r="A288" s="5" t="s">
        <v>39</v>
      </c>
      <c r="B288" s="1" t="s">
        <v>245</v>
      </c>
      <c r="C288" t="str">
        <f>CONCATENATE("  &lt;Genotype hgvs=",CHAR(34),B288,B289,";",B290,CHAR(34)," name=",CHAR(34),B239,CHAR(34),"&gt; ")</f>
        <v xml:space="preserve">  &lt;Genotype hgvs="NC_000017.11:g.[30237328T&gt;C];[30237328=]" name="C645T "&gt; </v>
      </c>
    </row>
    <row r="289" spans="1:3" x14ac:dyDescent="0.25">
      <c r="A289" s="5" t="s">
        <v>40</v>
      </c>
      <c r="B289" s="27" t="s">
        <v>266</v>
      </c>
    </row>
    <row r="290" spans="1:3" x14ac:dyDescent="0.25">
      <c r="A290" s="5" t="s">
        <v>31</v>
      </c>
      <c r="B290" s="27" t="s">
        <v>267</v>
      </c>
      <c r="C290" t="s">
        <v>717</v>
      </c>
    </row>
    <row r="291" spans="1:3" x14ac:dyDescent="0.25">
      <c r="A291" s="5" t="s">
        <v>45</v>
      </c>
      <c r="B291" s="27" t="str">
        <f>CONCATENATE("People with this variant have one copy of the ",B242," variant. This substitution of a single nucleotide is known as a missense mutation.")</f>
        <v>People with this variant have one copy of the [C645T](https://www.ncbi.nlm.nih.gov/clinvar/variation/17503/) variant. This substitution of a single nucleotide is known as a missense mutation.</v>
      </c>
      <c r="C291" t="s">
        <v>17</v>
      </c>
    </row>
    <row r="292" spans="1:3" x14ac:dyDescent="0.25">
      <c r="A292" s="6" t="s">
        <v>46</v>
      </c>
      <c r="B292" s="27" t="s">
        <v>226</v>
      </c>
      <c r="C292" t="str">
        <f>CONCATENATE("    ",B291)</f>
        <v xml:space="preserve">    People with this variant have one copy of the [C645T](https://www.ncbi.nlm.nih.gov/clinvar/variation/17503/) variant. This substitution of a single nucleotide is known as a missense mutation.</v>
      </c>
    </row>
    <row r="293" spans="1:3" x14ac:dyDescent="0.25">
      <c r="A293" s="6" t="s">
        <v>47</v>
      </c>
      <c r="B293" s="27">
        <v>39.700000000000003</v>
      </c>
    </row>
    <row r="294" spans="1:3" x14ac:dyDescent="0.25">
      <c r="A294" s="5"/>
      <c r="B294" s="27"/>
      <c r="C294" t="s">
        <v>718</v>
      </c>
    </row>
    <row r="295" spans="1:3" x14ac:dyDescent="0.25">
      <c r="A295" s="6"/>
      <c r="B295" s="27"/>
    </row>
    <row r="296" spans="1:3" x14ac:dyDescent="0.25">
      <c r="A296" s="6"/>
      <c r="B296" s="27"/>
      <c r="C296" t="str">
        <f>CONCATENATE("    ",B292)</f>
        <v xml:space="preserve">    You are in the Mild Loss of Function category. See below for more information.</v>
      </c>
    </row>
    <row r="297" spans="1:3" x14ac:dyDescent="0.25">
      <c r="A297" s="6"/>
      <c r="B297" s="27"/>
    </row>
    <row r="298" spans="1:3" x14ac:dyDescent="0.25">
      <c r="A298" s="6"/>
      <c r="B298" s="27"/>
      <c r="C298" t="s">
        <v>719</v>
      </c>
    </row>
    <row r="299" spans="1:3" x14ac:dyDescent="0.25">
      <c r="A299" s="5"/>
      <c r="B299" s="27"/>
    </row>
    <row r="300" spans="1:3" x14ac:dyDescent="0.25">
      <c r="A300" s="5"/>
      <c r="B300" s="27"/>
      <c r="C300" t="str">
        <f>CONCATENATE( "    &lt;piechart percentage=",B293," /&gt;")</f>
        <v xml:space="preserve">    &lt;piechart percentage=39.7 /&gt;</v>
      </c>
    </row>
    <row r="301" spans="1:3" x14ac:dyDescent="0.25">
      <c r="A301" s="5"/>
      <c r="B301" s="27"/>
      <c r="C301" t="str">
        <f>"  &lt;/Genotype&gt;"</f>
        <v xml:space="preserve">  &lt;/Genotype&gt;</v>
      </c>
    </row>
    <row r="302" spans="1:3" x14ac:dyDescent="0.25">
      <c r="A302" s="5" t="s">
        <v>48</v>
      </c>
      <c r="B302" s="27" t="str">
        <f>CONCATENATE("People with this variant have two copies of the ",B242," variant. This substitution of a single nucleotide is known as a missense mutation.")</f>
        <v>People with this variant have two copies of the [C645T](https://www.ncbi.nlm.nih.gov/clinvar/variation/17503/) variant. This substitution of a single nucleotide is known as a missense mutation.</v>
      </c>
      <c r="C302" t="str">
        <f>CONCATENATE("  &lt;Genotype hgvs=",CHAR(34),B288,B289,";",B289,CHAR(34)," name=",CHAR(34),B239,CHAR(34),"&gt; ")</f>
        <v xml:space="preserve">  &lt;Genotype hgvs="NC_000017.11:g.[30237328T&gt;C];[30237328T&gt;C]" name="C645T "&gt; </v>
      </c>
    </row>
    <row r="303" spans="1:3" x14ac:dyDescent="0.25">
      <c r="A303" s="6" t="s">
        <v>49</v>
      </c>
      <c r="B303" s="27" t="s">
        <v>199</v>
      </c>
      <c r="C303" t="s">
        <v>17</v>
      </c>
    </row>
    <row r="304" spans="1:3" x14ac:dyDescent="0.25">
      <c r="A304" s="6" t="s">
        <v>47</v>
      </c>
      <c r="B304" s="27">
        <v>42.9</v>
      </c>
      <c r="C304" t="s">
        <v>717</v>
      </c>
    </row>
    <row r="305" spans="1:3" x14ac:dyDescent="0.25">
      <c r="A305" s="6"/>
      <c r="B305" s="27"/>
    </row>
    <row r="306" spans="1:3" x14ac:dyDescent="0.25">
      <c r="A306" s="5"/>
      <c r="B306" s="27"/>
      <c r="C306" t="str">
        <f>CONCATENATE("    ",B302)</f>
        <v xml:space="preserve">    People with this variant have two copies of the [C645T](https://www.ncbi.nlm.nih.gov/clinvar/variation/17503/) variant. This substitution of a single nucleotide is known as a missense mutation.</v>
      </c>
    </row>
    <row r="307" spans="1:3" x14ac:dyDescent="0.25">
      <c r="A307" s="6"/>
      <c r="B307" s="27"/>
    </row>
    <row r="308" spans="1:3" x14ac:dyDescent="0.25">
      <c r="A308" s="6"/>
      <c r="B308" s="27"/>
      <c r="C308" t="s">
        <v>718</v>
      </c>
    </row>
    <row r="309" spans="1:3" x14ac:dyDescent="0.25">
      <c r="A309" s="6"/>
      <c r="B309" s="27"/>
    </row>
    <row r="310" spans="1:3" x14ac:dyDescent="0.25">
      <c r="A310" s="6"/>
      <c r="B310" s="27"/>
      <c r="C310" t="str">
        <f>CONCATENATE("    ",B303)</f>
        <v xml:space="preserve">    You are in the Moderate Loss of Function category. See below for more information.</v>
      </c>
    </row>
    <row r="311" spans="1:3" x14ac:dyDescent="0.25">
      <c r="A311" s="6"/>
      <c r="B311" s="27"/>
    </row>
    <row r="312" spans="1:3" x14ac:dyDescent="0.25">
      <c r="A312" s="5"/>
      <c r="B312" s="27"/>
      <c r="C312" t="s">
        <v>719</v>
      </c>
    </row>
    <row r="313" spans="1:3" x14ac:dyDescent="0.25">
      <c r="A313" s="5"/>
      <c r="B313" s="27"/>
    </row>
    <row r="314" spans="1:3" x14ac:dyDescent="0.25">
      <c r="A314" s="5"/>
      <c r="B314" s="27"/>
      <c r="C314" t="str">
        <f>CONCATENATE( "    &lt;piechart percentage=",B304," /&gt;")</f>
        <v xml:space="preserve">    &lt;piechart percentage=42.9 /&gt;</v>
      </c>
    </row>
    <row r="315" spans="1:3" x14ac:dyDescent="0.25">
      <c r="A315" s="5"/>
      <c r="B315" s="27"/>
      <c r="C315" t="str">
        <f>"  &lt;/Genotype&gt;"</f>
        <v xml:space="preserve">  &lt;/Genotype&gt;</v>
      </c>
    </row>
    <row r="316" spans="1:3" x14ac:dyDescent="0.25">
      <c r="A316" s="5" t="s">
        <v>50</v>
      </c>
      <c r="B316" s="27" t="str">
        <f>CONCATENATE("Your ",B225," gene has no variants. A normal gene is referred to as a ",CHAR(34),"wild-type",CHAR(34)," gene.")</f>
        <v>Your CHRNA3 gene has no variants. A normal gene is referred to as a "wild-type" gene.</v>
      </c>
      <c r="C316" t="str">
        <f>CONCATENATE("  &lt;Genotype hgvs=",CHAR(34),B288,B290,";",B290,CHAR(34)," name=",CHAR(34),B239,CHAR(34),"&gt; ")</f>
        <v xml:space="preserve">  &lt;Genotype hgvs="NC_000017.11:g.[30237328=];[30237328=]" name="C645T "&gt; </v>
      </c>
    </row>
    <row r="317" spans="1:3" x14ac:dyDescent="0.25">
      <c r="A317" s="6" t="s">
        <v>51</v>
      </c>
      <c r="B317" s="27" t="s">
        <v>152</v>
      </c>
      <c r="C317" t="s">
        <v>17</v>
      </c>
    </row>
    <row r="318" spans="1:3" x14ac:dyDescent="0.25">
      <c r="A318" s="6" t="s">
        <v>47</v>
      </c>
      <c r="B318" s="27">
        <v>17.399999999999999</v>
      </c>
      <c r="C318" t="s">
        <v>717</v>
      </c>
    </row>
    <row r="319" spans="1:3" x14ac:dyDescent="0.25">
      <c r="A319" s="5"/>
      <c r="B319" s="27"/>
    </row>
    <row r="320" spans="1:3" x14ac:dyDescent="0.25">
      <c r="A320" s="6"/>
      <c r="B320" s="27"/>
      <c r="C320" t="str">
        <f>CONCATENATE("    ",B316)</f>
        <v xml:space="preserve">    Your CHRNA3 gene has no variants. A normal gene is referred to as a "wild-type" gene.</v>
      </c>
    </row>
    <row r="321" spans="1:3" x14ac:dyDescent="0.25">
      <c r="A321" s="6"/>
      <c r="B321" s="27"/>
    </row>
    <row r="322" spans="1:3" x14ac:dyDescent="0.25">
      <c r="A322" s="6"/>
      <c r="B322" s="27"/>
      <c r="C322" t="s">
        <v>718</v>
      </c>
    </row>
    <row r="323" spans="1:3" x14ac:dyDescent="0.25">
      <c r="A323" s="6"/>
      <c r="B323" s="27"/>
    </row>
    <row r="324" spans="1:3" x14ac:dyDescent="0.25">
      <c r="A324" s="6"/>
      <c r="B324" s="27"/>
      <c r="C324" t="str">
        <f>CONCATENATE("    ",B317)</f>
        <v xml:space="preserve">    This variant is not associated with increased risk.</v>
      </c>
    </row>
    <row r="325" spans="1:3" x14ac:dyDescent="0.25">
      <c r="A325" s="5"/>
      <c r="B325" s="27"/>
    </row>
    <row r="326" spans="1:3" x14ac:dyDescent="0.25">
      <c r="A326" s="5"/>
      <c r="B326" s="27"/>
      <c r="C326" t="s">
        <v>719</v>
      </c>
    </row>
    <row r="327" spans="1:3" x14ac:dyDescent="0.25">
      <c r="A327" s="5"/>
      <c r="B327" s="27"/>
    </row>
    <row r="328" spans="1:3" x14ac:dyDescent="0.25">
      <c r="A328" s="5"/>
      <c r="B328" s="27"/>
      <c r="C328" t="str">
        <f>CONCATENATE( "    &lt;piechart percentage=",B318," /&gt;")</f>
        <v xml:space="preserve">    &lt;piechart percentage=17.4 /&gt;</v>
      </c>
    </row>
    <row r="329" spans="1:3" x14ac:dyDescent="0.25">
      <c r="A329" s="5"/>
      <c r="B329" s="27"/>
      <c r="C329" t="str">
        <f>"  &lt;/Genotype&gt;"</f>
        <v xml:space="preserve">  &lt;/Genotype&gt;</v>
      </c>
    </row>
    <row r="330" spans="1:3" x14ac:dyDescent="0.25">
      <c r="A330" s="5" t="s">
        <v>52</v>
      </c>
      <c r="B330" s="27" t="str">
        <f>CONCATENATE("Your ",B225," gene has an unknown variant.")</f>
        <v>Your CHRNA3 gene has an unknown variant.</v>
      </c>
      <c r="C330" t="str">
        <f>CONCATENATE("  &lt;Genotype hgvs=",CHAR(34),"unknown",CHAR(34),"&gt; ")</f>
        <v xml:space="preserve">  &lt;Genotype hgvs="unknown"&gt; </v>
      </c>
    </row>
    <row r="331" spans="1:3" x14ac:dyDescent="0.25">
      <c r="A331" s="6" t="s">
        <v>52</v>
      </c>
      <c r="B331" s="27" t="s">
        <v>154</v>
      </c>
      <c r="C331" t="s">
        <v>17</v>
      </c>
    </row>
    <row r="332" spans="1:3" x14ac:dyDescent="0.25">
      <c r="A332" s="6" t="s">
        <v>47</v>
      </c>
      <c r="B332" s="27"/>
      <c r="C332" t="s">
        <v>717</v>
      </c>
    </row>
    <row r="333" spans="1:3" x14ac:dyDescent="0.25">
      <c r="A333" s="6"/>
      <c r="B333" s="27"/>
    </row>
    <row r="334" spans="1:3" x14ac:dyDescent="0.25">
      <c r="A334" s="6"/>
      <c r="B334" s="27"/>
      <c r="C334" t="str">
        <f>CONCATENATE("    ",B330)</f>
        <v xml:space="preserve">    Your CHRNA3 gene has an unknown variant.</v>
      </c>
    </row>
    <row r="335" spans="1:3" x14ac:dyDescent="0.25">
      <c r="A335" s="6"/>
      <c r="B335" s="27"/>
    </row>
    <row r="336" spans="1:3" x14ac:dyDescent="0.25">
      <c r="A336" s="6"/>
      <c r="B336" s="27"/>
      <c r="C336" t="s">
        <v>718</v>
      </c>
    </row>
    <row r="337" spans="1:3" x14ac:dyDescent="0.25">
      <c r="A337" s="6"/>
      <c r="B337" s="27"/>
    </row>
    <row r="338" spans="1:3" x14ac:dyDescent="0.25">
      <c r="A338" s="5"/>
      <c r="B338" s="27"/>
      <c r="C338" t="str">
        <f>CONCATENATE("    ",B331)</f>
        <v xml:space="preserve">    The effect is unknown.</v>
      </c>
    </row>
    <row r="339" spans="1:3" x14ac:dyDescent="0.25">
      <c r="A339" s="6"/>
      <c r="B339" s="27"/>
    </row>
    <row r="340" spans="1:3" x14ac:dyDescent="0.25">
      <c r="A340" s="5"/>
      <c r="B340" s="27"/>
      <c r="C340" t="s">
        <v>719</v>
      </c>
    </row>
    <row r="341" spans="1:3" x14ac:dyDescent="0.25">
      <c r="A341" s="5"/>
      <c r="B341" s="27"/>
    </row>
    <row r="342" spans="1:3" x14ac:dyDescent="0.25">
      <c r="A342" s="5"/>
      <c r="B342" s="27"/>
      <c r="C342" t="str">
        <f>CONCATENATE( "    &lt;piechart percentage=",B332," /&gt;")</f>
        <v xml:space="preserve">    &lt;piechart percentage= /&gt;</v>
      </c>
    </row>
    <row r="343" spans="1:3" x14ac:dyDescent="0.25">
      <c r="A343" s="5"/>
      <c r="B343" s="27"/>
      <c r="C343" t="str">
        <f>"  &lt;/Genotype&gt;"</f>
        <v xml:space="preserve">  &lt;/Genotype&gt;</v>
      </c>
    </row>
    <row r="344" spans="1:3" x14ac:dyDescent="0.25">
      <c r="A344" s="5" t="s">
        <v>50</v>
      </c>
      <c r="B344" s="27" t="str">
        <f>CONCATENATE("Your ",B225," gene has no variants. A normal gene is referred to as a ",CHAR(34),"wild-type",CHAR(34)," gene.")</f>
        <v>Your CHRNA3 gene has no variants. A normal gene is referred to as a "wild-type" gene.</v>
      </c>
      <c r="C344" t="str">
        <f>CONCATENATE("  &lt;Genotype hgvs=",CHAR(34),"wild-type",CHAR(34),"&gt;")</f>
        <v xml:space="preserve">  &lt;Genotype hgvs="wild-type"&gt;</v>
      </c>
    </row>
    <row r="345" spans="1:3" x14ac:dyDescent="0.25">
      <c r="A345" s="6" t="s">
        <v>51</v>
      </c>
      <c r="B345" s="27" t="s">
        <v>227</v>
      </c>
      <c r="C345" t="s">
        <v>17</v>
      </c>
    </row>
    <row r="346" spans="1:3" x14ac:dyDescent="0.25">
      <c r="A346" s="6" t="s">
        <v>47</v>
      </c>
      <c r="B346" s="27"/>
      <c r="C346" t="s">
        <v>717</v>
      </c>
    </row>
    <row r="347" spans="1:3" x14ac:dyDescent="0.25">
      <c r="A347" s="6"/>
      <c r="B347" s="27"/>
    </row>
    <row r="348" spans="1:3" x14ac:dyDescent="0.25">
      <c r="A348" s="6"/>
      <c r="B348" s="27"/>
      <c r="C348" t="str">
        <f>CONCATENATE("    ",B344)</f>
        <v xml:space="preserve">    Your CHRNA3 gene has no variants. A normal gene is referred to as a "wild-type" gene.</v>
      </c>
    </row>
    <row r="349" spans="1:3" x14ac:dyDescent="0.25">
      <c r="A349" s="6"/>
      <c r="B349" s="27"/>
    </row>
    <row r="350" spans="1:3" x14ac:dyDescent="0.25">
      <c r="A350" s="6"/>
      <c r="B350" s="27"/>
      <c r="C350" t="s">
        <v>718</v>
      </c>
    </row>
    <row r="351" spans="1:3" x14ac:dyDescent="0.25">
      <c r="A351" s="6"/>
      <c r="B351" s="27"/>
    </row>
    <row r="352" spans="1:3" x14ac:dyDescent="0.25">
      <c r="A352" s="6"/>
      <c r="B352" s="27"/>
      <c r="C352" t="str">
        <f>CONCATENATE("    ",B345)</f>
        <v xml:space="preserve">    Your variant is not associated with any loss of function.</v>
      </c>
    </row>
    <row r="353" spans="1:3" x14ac:dyDescent="0.25">
      <c r="A353" s="6"/>
      <c r="B353" s="27"/>
    </row>
    <row r="354" spans="1:3" x14ac:dyDescent="0.25">
      <c r="A354" s="6"/>
      <c r="B354" s="27"/>
      <c r="C354" t="s">
        <v>719</v>
      </c>
    </row>
    <row r="355" spans="1:3" x14ac:dyDescent="0.25">
      <c r="A355" s="5"/>
      <c r="B355" s="27"/>
    </row>
    <row r="356" spans="1:3" x14ac:dyDescent="0.25">
      <c r="A356" s="6"/>
      <c r="B356" s="27"/>
      <c r="C356" t="str">
        <f>CONCATENATE( "    &lt;piechart percentage=",B346," /&gt;")</f>
        <v xml:space="preserve">    &lt;piechart percentage= /&gt;</v>
      </c>
    </row>
    <row r="357" spans="1:3" x14ac:dyDescent="0.25">
      <c r="A357" s="6"/>
      <c r="B357" s="27"/>
      <c r="C357" t="str">
        <f>"  &lt;/Genotype&gt;"</f>
        <v xml:space="preserve">  &lt;/Genotype&gt;</v>
      </c>
    </row>
    <row r="358" spans="1:3" x14ac:dyDescent="0.25">
      <c r="A358" s="6"/>
      <c r="B358" s="27"/>
      <c r="C358" t="str">
        <f>"&lt;/GeneAnalysis&gt;"</f>
        <v>&lt;/GeneAnalysis&gt;</v>
      </c>
    </row>
    <row r="359" spans="1:3" s="33" customFormat="1" x14ac:dyDescent="0.25"/>
    <row r="360" spans="1:3" s="33" customFormat="1" x14ac:dyDescent="0.25">
      <c r="A360" s="34"/>
      <c r="B360" s="32"/>
    </row>
    <row r="361" spans="1:3" x14ac:dyDescent="0.25">
      <c r="A361" s="6" t="s">
        <v>4</v>
      </c>
      <c r="B361" s="27" t="s">
        <v>354</v>
      </c>
      <c r="C361" t="str">
        <f>CONCATENATE("&lt;GeneAnalysis gene=",CHAR(34),B361,CHAR(34)," interval=",CHAR(34),B362,CHAR(34),"&gt; ")</f>
        <v xml:space="preserve">&lt;GeneAnalysis gene="CHRNA3" interval="NC_000015.10:g.78593052_78621295"&gt; </v>
      </c>
    </row>
    <row r="362" spans="1:3" x14ac:dyDescent="0.25">
      <c r="A362" s="6" t="s">
        <v>27</v>
      </c>
      <c r="B362" s="27" t="s">
        <v>355</v>
      </c>
    </row>
    <row r="363" spans="1:3" x14ac:dyDescent="0.25">
      <c r="A363" s="6" t="s">
        <v>28</v>
      </c>
      <c r="B363" s="27" t="s">
        <v>351</v>
      </c>
      <c r="C363" t="str">
        <f>CONCATENATE("# What are some common mutations of ",B361,"?")</f>
        <v># What are some common mutations of CHRNA3?</v>
      </c>
    </row>
    <row r="364" spans="1:3" x14ac:dyDescent="0.25">
      <c r="A364" s="6" t="s">
        <v>24</v>
      </c>
      <c r="B364" s="27" t="s">
        <v>25</v>
      </c>
      <c r="C364" t="s">
        <v>17</v>
      </c>
    </row>
    <row r="365" spans="1:3" x14ac:dyDescent="0.25">
      <c r="B365" s="27"/>
      <c r="C365" t="str">
        <f>CONCATENATE("There are ",B363," well-known variants in ",B361,": ",B372," and ",B378,".")</f>
        <v>There are two well-known variants in CHRNA3: [C78606381T](https://www.ncbi.nlm.nih.gov/projects/SNP/snp_ref.cgi?rs=12914385) and [C645T](https://www.ncbi.nlm.nih.gov/clinvar/variation/17503/).</v>
      </c>
    </row>
    <row r="366" spans="1:3" x14ac:dyDescent="0.25">
      <c r="B366" s="27"/>
    </row>
    <row r="367" spans="1:3" x14ac:dyDescent="0.25">
      <c r="A367" s="6"/>
      <c r="B367" s="27"/>
      <c r="C367" t="str">
        <f>CONCATENATE("&lt;# ",B369," #&gt;")</f>
        <v>&lt;# C78606381T #&gt;</v>
      </c>
    </row>
    <row r="368" spans="1:3" x14ac:dyDescent="0.25">
      <c r="A368" s="6" t="s">
        <v>29</v>
      </c>
      <c r="B368" s="1" t="s">
        <v>356</v>
      </c>
      <c r="C368" t="str">
        <f>CONCATENATE("  &lt;Variant hgvs=",CHAR(34),B368,CHAR(34)," name=",CHAR(34),B369,CHAR(34),"&gt; ")</f>
        <v xml:space="preserve">  &lt;Variant hgvs="NC_000015.10:g.78606381C&gt;T" name="C78606381T"&gt; </v>
      </c>
    </row>
    <row r="369" spans="1:3" x14ac:dyDescent="0.25">
      <c r="A369" s="5" t="s">
        <v>30</v>
      </c>
      <c r="B369" s="30" t="s">
        <v>358</v>
      </c>
    </row>
    <row r="370" spans="1:3" x14ac:dyDescent="0.25">
      <c r="A370" s="5" t="s">
        <v>31</v>
      </c>
      <c r="B370" s="27" t="s">
        <v>217</v>
      </c>
      <c r="C370" t="str">
        <f>CONCATENATE("    This variant is a change at a specific point in the ",B361," gene from ",B370," to ",B371," resulting in incorrect ",B364,"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371" spans="1:3" x14ac:dyDescent="0.25">
      <c r="A371" s="5" t="s">
        <v>32</v>
      </c>
      <c r="B371" s="27" t="s">
        <v>37</v>
      </c>
      <c r="C371" t="s">
        <v>17</v>
      </c>
    </row>
    <row r="372" spans="1:3" x14ac:dyDescent="0.25">
      <c r="A372" s="5" t="s">
        <v>40</v>
      </c>
      <c r="B372" s="30" t="s">
        <v>360</v>
      </c>
      <c r="C372" t="str">
        <f>"  &lt;/Variant&gt;"</f>
        <v xml:space="preserve">  &lt;/Variant&gt;</v>
      </c>
    </row>
    <row r="373" spans="1:3" x14ac:dyDescent="0.25">
      <c r="B373" s="27"/>
      <c r="C373" t="str">
        <f>CONCATENATE("&lt;# ",B375," #&gt;")</f>
        <v>&lt;# C645T  #&gt;</v>
      </c>
    </row>
    <row r="374" spans="1:3" x14ac:dyDescent="0.25">
      <c r="A374" s="6" t="s">
        <v>29</v>
      </c>
      <c r="B374" s="1" t="s">
        <v>357</v>
      </c>
      <c r="C374" t="str">
        <f>CONCATENATE("  &lt;Variant hgvs=",CHAR(34),B374,CHAR(34)," name=",CHAR(34),B375,CHAR(34),"&gt; ")</f>
        <v xml:space="preserve">  &lt;Variant hgvs="NC_000015.10:g.78601997G&gt;A" name="C645T "&gt; </v>
      </c>
    </row>
    <row r="375" spans="1:3" x14ac:dyDescent="0.25">
      <c r="A375" s="5" t="s">
        <v>30</v>
      </c>
      <c r="B375" s="30" t="s">
        <v>359</v>
      </c>
    </row>
    <row r="376" spans="1:3" x14ac:dyDescent="0.25">
      <c r="A376" s="5" t="s">
        <v>31</v>
      </c>
      <c r="B376" s="27" t="s">
        <v>38</v>
      </c>
      <c r="C376" t="str">
        <f>CONCATENATE("    This variant is a change at a specific point in the ",B361," gene from ",B376," to ",B377," resulting in incorrect ",B364,"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377" spans="1:3" x14ac:dyDescent="0.25">
      <c r="A377" s="5" t="s">
        <v>32</v>
      </c>
      <c r="B377" s="27" t="s">
        <v>66</v>
      </c>
    </row>
    <row r="378" spans="1:3" x14ac:dyDescent="0.25">
      <c r="A378" s="6" t="s">
        <v>40</v>
      </c>
      <c r="B378" s="30" t="s">
        <v>370</v>
      </c>
      <c r="C378" t="str">
        <f>"  &lt;/Variant&gt;"</f>
        <v xml:space="preserve">  &lt;/Variant&gt;</v>
      </c>
    </row>
    <row r="379" spans="1:3" s="33" customFormat="1" x14ac:dyDescent="0.25">
      <c r="A379" s="31"/>
      <c r="B379" s="32"/>
    </row>
    <row r="380" spans="1:3" s="33" customFormat="1" x14ac:dyDescent="0.25">
      <c r="A380" s="31"/>
      <c r="B380" s="32"/>
      <c r="C380" t="str">
        <f>C367</f>
        <v>&lt;# C78606381T #&gt;</v>
      </c>
    </row>
    <row r="381" spans="1:3" x14ac:dyDescent="0.25">
      <c r="A381" s="5" t="s">
        <v>39</v>
      </c>
      <c r="B381" s="40" t="s">
        <v>361</v>
      </c>
      <c r="C381" t="str">
        <f>CONCATENATE("  &lt;Genotype hgvs=",CHAR(34),B381,B382,";",B383,CHAR(34)," name=",CHAR(34),B369,CHAR(34),"&gt; ")</f>
        <v xml:space="preserve">  &lt;Genotype hgvs="NC_000015.10:g.[78606381C&gt;T];[78606381=]" name="C78606381T"&gt; </v>
      </c>
    </row>
    <row r="382" spans="1:3" x14ac:dyDescent="0.25">
      <c r="A382" s="5" t="s">
        <v>40</v>
      </c>
      <c r="B382" s="27" t="s">
        <v>362</v>
      </c>
    </row>
    <row r="383" spans="1:3" x14ac:dyDescent="0.25">
      <c r="A383" s="5" t="s">
        <v>31</v>
      </c>
      <c r="B383" s="27" t="s">
        <v>363</v>
      </c>
      <c r="C383" t="s">
        <v>717</v>
      </c>
    </row>
    <row r="384" spans="1:3" x14ac:dyDescent="0.25">
      <c r="A384" s="5" t="s">
        <v>45</v>
      </c>
      <c r="B384" s="27" t="str">
        <f>CONCATENATE("People with this variant have one copy of the ",B372,"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84" t="s">
        <v>17</v>
      </c>
    </row>
    <row r="385" spans="1:3" x14ac:dyDescent="0.25">
      <c r="A385" s="6" t="s">
        <v>46</v>
      </c>
      <c r="B385" s="27" t="s">
        <v>226</v>
      </c>
      <c r="C385" t="str">
        <f>CONCATENATE("    ",B384)</f>
        <v xml:space="preserve">    People with this variant have one copy of the [C78606381T](https://www.ncbi.nlm.nih.gov/projects/SNP/snp_ref.cgi?rs=12914385) variant. This substitution of a single nucleotide is known as a missense mutation.</v>
      </c>
    </row>
    <row r="386" spans="1:3" x14ac:dyDescent="0.25">
      <c r="A386" s="6" t="s">
        <v>47</v>
      </c>
      <c r="B386" s="27">
        <v>37.9</v>
      </c>
    </row>
    <row r="387" spans="1:3" x14ac:dyDescent="0.25">
      <c r="A387" s="5"/>
      <c r="B387" s="27"/>
      <c r="C387" t="s">
        <v>718</v>
      </c>
    </row>
    <row r="388" spans="1:3" x14ac:dyDescent="0.25">
      <c r="A388" s="6"/>
      <c r="B388" s="27"/>
    </row>
    <row r="389" spans="1:3" x14ac:dyDescent="0.25">
      <c r="A389" s="6"/>
      <c r="B389" s="27"/>
      <c r="C389" t="str">
        <f>CONCATENATE("    ",B385)</f>
        <v xml:space="preserve">    You are in the Mild Loss of Function category. See below for more information.</v>
      </c>
    </row>
    <row r="390" spans="1:3" x14ac:dyDescent="0.25">
      <c r="A390" s="6"/>
      <c r="B390" s="27"/>
    </row>
    <row r="391" spans="1:3" x14ac:dyDescent="0.25">
      <c r="A391" s="6"/>
      <c r="B391" s="27"/>
      <c r="C391" t="s">
        <v>719</v>
      </c>
    </row>
    <row r="392" spans="1:3" x14ac:dyDescent="0.25">
      <c r="A392" s="5"/>
      <c r="B392" s="27"/>
    </row>
    <row r="393" spans="1:3" x14ac:dyDescent="0.25">
      <c r="A393" s="5"/>
      <c r="B393" s="27"/>
      <c r="C393" t="str">
        <f>CONCATENATE( "    &lt;piechart percentage=",B386," /&gt;")</f>
        <v xml:space="preserve">    &lt;piechart percentage=37.9 /&gt;</v>
      </c>
    </row>
    <row r="394" spans="1:3" x14ac:dyDescent="0.25">
      <c r="A394" s="5"/>
      <c r="B394" s="27"/>
      <c r="C394" t="str">
        <f>"  &lt;/Genotype&gt;"</f>
        <v xml:space="preserve">  &lt;/Genotype&gt;</v>
      </c>
    </row>
    <row r="395" spans="1:3" x14ac:dyDescent="0.25">
      <c r="A395" s="5" t="s">
        <v>48</v>
      </c>
      <c r="B395" s="27" t="s">
        <v>364</v>
      </c>
      <c r="C395" t="str">
        <f>CONCATENATE("  &lt;Genotype hgvs=",CHAR(34),B381,B382,";",B382,CHAR(34)," name=",CHAR(34),B369,CHAR(34),"&gt; ")</f>
        <v xml:space="preserve">  &lt;Genotype hgvs="NC_000015.10:g.[78606381C&gt;T];[78606381C&gt;T]" name="C78606381T"&gt; </v>
      </c>
    </row>
    <row r="396" spans="1:3" x14ac:dyDescent="0.25">
      <c r="A396" s="6" t="s">
        <v>49</v>
      </c>
      <c r="B396" s="27" t="s">
        <v>199</v>
      </c>
      <c r="C396" t="s">
        <v>17</v>
      </c>
    </row>
    <row r="397" spans="1:3" x14ac:dyDescent="0.25">
      <c r="A397" s="6" t="s">
        <v>47</v>
      </c>
      <c r="B397" s="27">
        <v>15.9</v>
      </c>
      <c r="C397" t="s">
        <v>717</v>
      </c>
    </row>
    <row r="398" spans="1:3" x14ac:dyDescent="0.25">
      <c r="A398" s="6"/>
      <c r="B398" s="27"/>
    </row>
    <row r="399" spans="1:3" x14ac:dyDescent="0.25">
      <c r="A399" s="5"/>
      <c r="B399" s="27"/>
      <c r="C399" t="str">
        <f>CONCATENATE("    ",B395)</f>
        <v xml:space="preserve">    People with this variant have two copies of the [C78606381T](https://www.ncbi.nlm.nih.gov/projects/SNP/snp_ref.cgi?rs=12914385) variant. This substitution of a single nucleotide is known as a missense mutation.
</v>
      </c>
    </row>
    <row r="400" spans="1:3" x14ac:dyDescent="0.25">
      <c r="A400" s="6"/>
      <c r="B400" s="27"/>
    </row>
    <row r="401" spans="1:3" x14ac:dyDescent="0.25">
      <c r="A401" s="6"/>
      <c r="B401" s="27"/>
      <c r="C401" t="s">
        <v>718</v>
      </c>
    </row>
    <row r="402" spans="1:3" x14ac:dyDescent="0.25">
      <c r="A402" s="6"/>
      <c r="B402" s="27"/>
    </row>
    <row r="403" spans="1:3" x14ac:dyDescent="0.25">
      <c r="A403" s="6"/>
      <c r="B403" s="27"/>
      <c r="C403" t="str">
        <f>CONCATENATE("    ",B396)</f>
        <v xml:space="preserve">    You are in the Moderate Loss of Function category. See below for more information.</v>
      </c>
    </row>
    <row r="404" spans="1:3" x14ac:dyDescent="0.25">
      <c r="A404" s="6"/>
      <c r="B404" s="27"/>
    </row>
    <row r="405" spans="1:3" x14ac:dyDescent="0.25">
      <c r="A405" s="5"/>
      <c r="B405" s="27"/>
      <c r="C405" t="s">
        <v>719</v>
      </c>
    </row>
    <row r="406" spans="1:3" x14ac:dyDescent="0.25">
      <c r="A406" s="5"/>
      <c r="B406" s="27"/>
    </row>
    <row r="407" spans="1:3" x14ac:dyDescent="0.25">
      <c r="A407" s="5"/>
      <c r="B407" s="27"/>
      <c r="C407" t="str">
        <f>CONCATENATE( "    &lt;piechart percentage=",B397," /&gt;")</f>
        <v xml:space="preserve">    &lt;piechart percentage=15.9 /&gt;</v>
      </c>
    </row>
    <row r="408" spans="1:3" x14ac:dyDescent="0.25">
      <c r="A408" s="5"/>
      <c r="B408" s="27"/>
      <c r="C408" t="str">
        <f>"  &lt;/Genotype&gt;"</f>
        <v xml:space="preserve">  &lt;/Genotype&gt;</v>
      </c>
    </row>
    <row r="409" spans="1:3" x14ac:dyDescent="0.25">
      <c r="A409" s="5" t="s">
        <v>50</v>
      </c>
      <c r="B409" s="27" t="str">
        <f>CONCATENATE("Your ",B361," gene has no variants. A normal gene is referred to as a ",CHAR(34),"wild-type",CHAR(34)," gene.")</f>
        <v>Your CHRNA3 gene has no variants. A normal gene is referred to as a "wild-type" gene.</v>
      </c>
      <c r="C409" t="str">
        <f>CONCATENATE("  &lt;Genotype hgvs=",CHAR(34),B381,B383,";",B383,CHAR(34)," name=",CHAR(34),B369,CHAR(34),"&gt; ")</f>
        <v xml:space="preserve">  &lt;Genotype hgvs="NC_000015.10:g.[78606381=];[78606381=]" name="C78606381T"&gt; </v>
      </c>
    </row>
    <row r="410" spans="1:3" x14ac:dyDescent="0.25">
      <c r="A410" s="6" t="s">
        <v>51</v>
      </c>
      <c r="B410" s="27" t="s">
        <v>152</v>
      </c>
      <c r="C410" t="s">
        <v>17</v>
      </c>
    </row>
    <row r="411" spans="1:3" x14ac:dyDescent="0.25">
      <c r="A411" s="6" t="s">
        <v>47</v>
      </c>
      <c r="B411" s="27">
        <v>46.2</v>
      </c>
      <c r="C411" t="s">
        <v>717</v>
      </c>
    </row>
    <row r="412" spans="1:3" x14ac:dyDescent="0.25">
      <c r="A412" s="5"/>
      <c r="B412" s="27"/>
    </row>
    <row r="413" spans="1:3" x14ac:dyDescent="0.25">
      <c r="A413" s="6"/>
      <c r="B413" s="27"/>
      <c r="C413" t="str">
        <f>CONCATENATE("    ",B409)</f>
        <v xml:space="preserve">    Your CHRNA3 gene has no variants. A normal gene is referred to as a "wild-type" gene.</v>
      </c>
    </row>
    <row r="414" spans="1:3" x14ac:dyDescent="0.25">
      <c r="A414" s="6"/>
      <c r="B414" s="27"/>
    </row>
    <row r="415" spans="1:3" x14ac:dyDescent="0.25">
      <c r="A415" s="6"/>
      <c r="B415" s="27"/>
      <c r="C415" t="s">
        <v>718</v>
      </c>
    </row>
    <row r="416" spans="1:3" x14ac:dyDescent="0.25">
      <c r="A416" s="6"/>
      <c r="B416" s="27"/>
    </row>
    <row r="417" spans="1:3" x14ac:dyDescent="0.25">
      <c r="A417" s="6"/>
      <c r="B417" s="27"/>
      <c r="C417" t="str">
        <f>CONCATENATE("    ",B410)</f>
        <v xml:space="preserve">    This variant is not associated with increased risk.</v>
      </c>
    </row>
    <row r="418" spans="1:3" x14ac:dyDescent="0.25">
      <c r="A418" s="5"/>
      <c r="B418" s="27"/>
    </row>
    <row r="419" spans="1:3" x14ac:dyDescent="0.25">
      <c r="A419" s="5"/>
      <c r="B419" s="27"/>
      <c r="C419" t="s">
        <v>719</v>
      </c>
    </row>
    <row r="420" spans="1:3" x14ac:dyDescent="0.25">
      <c r="A420" s="5"/>
      <c r="B420" s="27"/>
    </row>
    <row r="421" spans="1:3" x14ac:dyDescent="0.25">
      <c r="A421" s="5"/>
      <c r="B421" s="27"/>
      <c r="C421" t="str">
        <f>CONCATENATE( "    &lt;piechart percentage=",B411," /&gt;")</f>
        <v xml:space="preserve">    &lt;piechart percentage=46.2 /&gt;</v>
      </c>
    </row>
    <row r="422" spans="1:3" x14ac:dyDescent="0.25">
      <c r="A422" s="5"/>
      <c r="B422" s="27"/>
      <c r="C422" t="str">
        <f>"  &lt;/Genotype&gt;"</f>
        <v xml:space="preserve">  &lt;/Genotype&gt;</v>
      </c>
    </row>
    <row r="423" spans="1:3" x14ac:dyDescent="0.25">
      <c r="A423" s="5"/>
      <c r="B423" s="27"/>
      <c r="C423" t="str">
        <f>C373</f>
        <v>&lt;# C645T  #&gt;</v>
      </c>
    </row>
    <row r="424" spans="1:3" x14ac:dyDescent="0.25">
      <c r="A424" s="5" t="s">
        <v>39</v>
      </c>
      <c r="B424" s="1" t="s">
        <v>245</v>
      </c>
      <c r="C424" t="str">
        <f>CONCATENATE("  &lt;Genotype hgvs=",CHAR(34),B424,B425,";",B426,CHAR(34)," name=",CHAR(34),B375,CHAR(34),"&gt; ")</f>
        <v xml:space="preserve">  &lt;Genotype hgvs="NC_000017.11:g.[30237328T&gt;C];[30237328=]" name="C645T "&gt; </v>
      </c>
    </row>
    <row r="425" spans="1:3" x14ac:dyDescent="0.25">
      <c r="A425" s="5" t="s">
        <v>40</v>
      </c>
      <c r="B425" s="27" t="s">
        <v>266</v>
      </c>
    </row>
    <row r="426" spans="1:3" x14ac:dyDescent="0.25">
      <c r="A426" s="5" t="s">
        <v>31</v>
      </c>
      <c r="B426" s="27" t="s">
        <v>267</v>
      </c>
      <c r="C426" t="s">
        <v>717</v>
      </c>
    </row>
    <row r="427" spans="1:3" x14ac:dyDescent="0.25">
      <c r="A427" s="5" t="s">
        <v>45</v>
      </c>
      <c r="B427" s="27" t="str">
        <f>CONCATENATE("People with this variant have one copy of the ",B378," variant. This substitution of a single nucleotide is known as a missense mutation.")</f>
        <v>People with this variant have one copy of the [C645T](https://www.ncbi.nlm.nih.gov/clinvar/variation/17503/) variant. This substitution of a single nucleotide is known as a missense mutation.</v>
      </c>
      <c r="C427" t="s">
        <v>17</v>
      </c>
    </row>
    <row r="428" spans="1:3" x14ac:dyDescent="0.25">
      <c r="A428" s="6" t="s">
        <v>46</v>
      </c>
      <c r="B428" s="27" t="s">
        <v>226</v>
      </c>
      <c r="C428" t="str">
        <f>CONCATENATE("    ",B427)</f>
        <v xml:space="preserve">    People with this variant have one copy of the [C645T](https://www.ncbi.nlm.nih.gov/clinvar/variation/17503/) variant. This substitution of a single nucleotide is known as a missense mutation.</v>
      </c>
    </row>
    <row r="429" spans="1:3" x14ac:dyDescent="0.25">
      <c r="A429" s="6" t="s">
        <v>47</v>
      </c>
      <c r="B429" s="27">
        <v>39.700000000000003</v>
      </c>
    </row>
    <row r="430" spans="1:3" x14ac:dyDescent="0.25">
      <c r="A430" s="5"/>
      <c r="B430" s="27"/>
      <c r="C430" t="s">
        <v>718</v>
      </c>
    </row>
    <row r="431" spans="1:3" x14ac:dyDescent="0.25">
      <c r="A431" s="6"/>
      <c r="B431" s="27"/>
    </row>
    <row r="432" spans="1:3" x14ac:dyDescent="0.25">
      <c r="A432" s="6"/>
      <c r="B432" s="27"/>
      <c r="C432" t="str">
        <f>CONCATENATE("    ",B428)</f>
        <v xml:space="preserve">    You are in the Mild Loss of Function category. See below for more information.</v>
      </c>
    </row>
    <row r="433" spans="1:3" x14ac:dyDescent="0.25">
      <c r="A433" s="6"/>
      <c r="B433" s="27"/>
    </row>
    <row r="434" spans="1:3" x14ac:dyDescent="0.25">
      <c r="A434" s="6"/>
      <c r="B434" s="27"/>
      <c r="C434" t="s">
        <v>719</v>
      </c>
    </row>
    <row r="435" spans="1:3" x14ac:dyDescent="0.25">
      <c r="A435" s="5"/>
      <c r="B435" s="27"/>
    </row>
    <row r="436" spans="1:3" x14ac:dyDescent="0.25">
      <c r="A436" s="5"/>
      <c r="B436" s="27"/>
      <c r="C436" t="str">
        <f>CONCATENATE( "    &lt;piechart percentage=",B429," /&gt;")</f>
        <v xml:space="preserve">    &lt;piechart percentage=39.7 /&gt;</v>
      </c>
    </row>
    <row r="437" spans="1:3" x14ac:dyDescent="0.25">
      <c r="A437" s="5"/>
      <c r="B437" s="27"/>
      <c r="C437" t="str">
        <f>"  &lt;/Genotype&gt;"</f>
        <v xml:space="preserve">  &lt;/Genotype&gt;</v>
      </c>
    </row>
    <row r="438" spans="1:3" x14ac:dyDescent="0.25">
      <c r="A438" s="5" t="s">
        <v>48</v>
      </c>
      <c r="B438" s="27" t="str">
        <f>CONCATENATE("People with this variant have two copies of the ",B378," variant. This substitution of a single nucleotide is known as a missense mutation.")</f>
        <v>People with this variant have two copies of the [C645T](https://www.ncbi.nlm.nih.gov/clinvar/variation/17503/) variant. This substitution of a single nucleotide is known as a missense mutation.</v>
      </c>
      <c r="C438" t="str">
        <f>CONCATENATE("  &lt;Genotype hgvs=",CHAR(34),B424,B425,";",B425,CHAR(34)," name=",CHAR(34),B375,CHAR(34),"&gt; ")</f>
        <v xml:space="preserve">  &lt;Genotype hgvs="NC_000017.11:g.[30237328T&gt;C];[30237328T&gt;C]" name="C645T "&gt; </v>
      </c>
    </row>
    <row r="439" spans="1:3" x14ac:dyDescent="0.25">
      <c r="A439" s="6" t="s">
        <v>49</v>
      </c>
      <c r="B439" s="27" t="s">
        <v>199</v>
      </c>
      <c r="C439" t="s">
        <v>17</v>
      </c>
    </row>
    <row r="440" spans="1:3" x14ac:dyDescent="0.25">
      <c r="A440" s="6" t="s">
        <v>47</v>
      </c>
      <c r="B440" s="27">
        <v>42.9</v>
      </c>
      <c r="C440" t="s">
        <v>717</v>
      </c>
    </row>
    <row r="441" spans="1:3" x14ac:dyDescent="0.25">
      <c r="A441" s="6"/>
      <c r="B441" s="27"/>
    </row>
    <row r="442" spans="1:3" x14ac:dyDescent="0.25">
      <c r="A442" s="5"/>
      <c r="B442" s="27"/>
      <c r="C442" t="str">
        <f>CONCATENATE("    ",B438)</f>
        <v xml:space="preserve">    People with this variant have two copies of the [C645T](https://www.ncbi.nlm.nih.gov/clinvar/variation/17503/) variant. This substitution of a single nucleotide is known as a missense mutation.</v>
      </c>
    </row>
    <row r="443" spans="1:3" x14ac:dyDescent="0.25">
      <c r="A443" s="6"/>
      <c r="B443" s="27"/>
    </row>
    <row r="444" spans="1:3" x14ac:dyDescent="0.25">
      <c r="A444" s="6"/>
      <c r="B444" s="27"/>
      <c r="C444" t="s">
        <v>718</v>
      </c>
    </row>
    <row r="445" spans="1:3" x14ac:dyDescent="0.25">
      <c r="A445" s="6"/>
      <c r="B445" s="27"/>
    </row>
    <row r="446" spans="1:3" x14ac:dyDescent="0.25">
      <c r="A446" s="6"/>
      <c r="B446" s="27"/>
      <c r="C446" t="str">
        <f>CONCATENATE("    ",B439)</f>
        <v xml:space="preserve">    You are in the Moderate Loss of Function category. See below for more information.</v>
      </c>
    </row>
    <row r="447" spans="1:3" x14ac:dyDescent="0.25">
      <c r="A447" s="6"/>
      <c r="B447" s="27"/>
    </row>
    <row r="448" spans="1:3" x14ac:dyDescent="0.25">
      <c r="A448" s="5"/>
      <c r="B448" s="27"/>
      <c r="C448" t="s">
        <v>719</v>
      </c>
    </row>
    <row r="449" spans="1:3" x14ac:dyDescent="0.25">
      <c r="A449" s="5"/>
      <c r="B449" s="27"/>
    </row>
    <row r="450" spans="1:3" x14ac:dyDescent="0.25">
      <c r="A450" s="5"/>
      <c r="B450" s="27"/>
      <c r="C450" t="str">
        <f>CONCATENATE( "    &lt;piechart percentage=",B440," /&gt;")</f>
        <v xml:space="preserve">    &lt;piechart percentage=42.9 /&gt;</v>
      </c>
    </row>
    <row r="451" spans="1:3" x14ac:dyDescent="0.25">
      <c r="A451" s="5"/>
      <c r="B451" s="27"/>
      <c r="C451" t="str">
        <f>"  &lt;/Genotype&gt;"</f>
        <v xml:space="preserve">  &lt;/Genotype&gt;</v>
      </c>
    </row>
    <row r="452" spans="1:3" x14ac:dyDescent="0.25">
      <c r="A452" s="5" t="s">
        <v>50</v>
      </c>
      <c r="B452" s="27" t="str">
        <f>CONCATENATE("Your ",B361," gene has no variants. A normal gene is referred to as a ",CHAR(34),"wild-type",CHAR(34)," gene.")</f>
        <v>Your CHRNA3 gene has no variants. A normal gene is referred to as a "wild-type" gene.</v>
      </c>
      <c r="C452" t="str">
        <f>CONCATENATE("  &lt;Genotype hgvs=",CHAR(34),B424,B426,";",B426,CHAR(34)," name=",CHAR(34),B375,CHAR(34),"&gt; ")</f>
        <v xml:space="preserve">  &lt;Genotype hgvs="NC_000017.11:g.[30237328=];[30237328=]" name="C645T "&gt; </v>
      </c>
    </row>
    <row r="453" spans="1:3" x14ac:dyDescent="0.25">
      <c r="A453" s="6" t="s">
        <v>51</v>
      </c>
      <c r="B453" s="27" t="s">
        <v>152</v>
      </c>
      <c r="C453" t="s">
        <v>17</v>
      </c>
    </row>
    <row r="454" spans="1:3" x14ac:dyDescent="0.25">
      <c r="A454" s="6" t="s">
        <v>47</v>
      </c>
      <c r="B454" s="27">
        <v>17.399999999999999</v>
      </c>
      <c r="C454" t="s">
        <v>717</v>
      </c>
    </row>
    <row r="455" spans="1:3" x14ac:dyDescent="0.25">
      <c r="A455" s="5"/>
      <c r="B455" s="27"/>
    </row>
    <row r="456" spans="1:3" x14ac:dyDescent="0.25">
      <c r="A456" s="6"/>
      <c r="B456" s="27"/>
      <c r="C456" t="str">
        <f>CONCATENATE("    ",B452)</f>
        <v xml:space="preserve">    Your CHRNA3 gene has no variants. A normal gene is referred to as a "wild-type" gene.</v>
      </c>
    </row>
    <row r="457" spans="1:3" x14ac:dyDescent="0.25">
      <c r="A457" s="6"/>
      <c r="B457" s="27"/>
    </row>
    <row r="458" spans="1:3" x14ac:dyDescent="0.25">
      <c r="A458" s="6"/>
      <c r="B458" s="27"/>
      <c r="C458" t="s">
        <v>718</v>
      </c>
    </row>
    <row r="459" spans="1:3" x14ac:dyDescent="0.25">
      <c r="A459" s="6"/>
      <c r="B459" s="27"/>
    </row>
    <row r="460" spans="1:3" x14ac:dyDescent="0.25">
      <c r="A460" s="6"/>
      <c r="B460" s="27"/>
      <c r="C460" t="str">
        <f>CONCATENATE("    ",B453)</f>
        <v xml:space="preserve">    This variant is not associated with increased risk.</v>
      </c>
    </row>
    <row r="461" spans="1:3" x14ac:dyDescent="0.25">
      <c r="A461" s="5"/>
      <c r="B461" s="27"/>
    </row>
    <row r="462" spans="1:3" x14ac:dyDescent="0.25">
      <c r="A462" s="5"/>
      <c r="B462" s="27"/>
      <c r="C462" t="s">
        <v>719</v>
      </c>
    </row>
    <row r="463" spans="1:3" x14ac:dyDescent="0.25">
      <c r="A463" s="5"/>
      <c r="B463" s="27"/>
    </row>
    <row r="464" spans="1:3" x14ac:dyDescent="0.25">
      <c r="A464" s="5"/>
      <c r="B464" s="27"/>
      <c r="C464" t="str">
        <f>CONCATENATE( "    &lt;piechart percentage=",B454," /&gt;")</f>
        <v xml:space="preserve">    &lt;piechart percentage=17.4 /&gt;</v>
      </c>
    </row>
    <row r="465" spans="1:3" x14ac:dyDescent="0.25">
      <c r="A465" s="5"/>
      <c r="B465" s="27"/>
      <c r="C465" t="str">
        <f>"  &lt;/Genotype&gt;"</f>
        <v xml:space="preserve">  &lt;/Genotype&gt;</v>
      </c>
    </row>
    <row r="466" spans="1:3" x14ac:dyDescent="0.25">
      <c r="A466" s="5" t="s">
        <v>52</v>
      </c>
      <c r="B466" s="27" t="str">
        <f>CONCATENATE("Your ",B361," gene has an unknown variant.")</f>
        <v>Your CHRNA3 gene has an unknown variant.</v>
      </c>
      <c r="C466" t="str">
        <f>CONCATENATE("  &lt;Genotype hgvs=",CHAR(34),"unknown",CHAR(34),"&gt; ")</f>
        <v xml:space="preserve">  &lt;Genotype hgvs="unknown"&gt; </v>
      </c>
    </row>
    <row r="467" spans="1:3" x14ac:dyDescent="0.25">
      <c r="A467" s="6" t="s">
        <v>52</v>
      </c>
      <c r="B467" s="27" t="s">
        <v>154</v>
      </c>
      <c r="C467" t="s">
        <v>17</v>
      </c>
    </row>
    <row r="468" spans="1:3" x14ac:dyDescent="0.25">
      <c r="A468" s="6" t="s">
        <v>47</v>
      </c>
      <c r="B468" s="27"/>
      <c r="C468" t="s">
        <v>717</v>
      </c>
    </row>
    <row r="469" spans="1:3" x14ac:dyDescent="0.25">
      <c r="A469" s="6"/>
      <c r="B469" s="27"/>
    </row>
    <row r="470" spans="1:3" x14ac:dyDescent="0.25">
      <c r="A470" s="6"/>
      <c r="B470" s="27"/>
      <c r="C470" t="str">
        <f>CONCATENATE("    ",B466)</f>
        <v xml:space="preserve">    Your CHRNA3 gene has an unknown variant.</v>
      </c>
    </row>
    <row r="471" spans="1:3" x14ac:dyDescent="0.25">
      <c r="A471" s="6"/>
      <c r="B471" s="27"/>
    </row>
    <row r="472" spans="1:3" x14ac:dyDescent="0.25">
      <c r="A472" s="6"/>
      <c r="B472" s="27"/>
      <c r="C472" t="s">
        <v>718</v>
      </c>
    </row>
    <row r="473" spans="1:3" x14ac:dyDescent="0.25">
      <c r="A473" s="6"/>
      <c r="B473" s="27"/>
    </row>
    <row r="474" spans="1:3" x14ac:dyDescent="0.25">
      <c r="A474" s="5"/>
      <c r="B474" s="27"/>
      <c r="C474" t="str">
        <f>CONCATENATE("    ",B467)</f>
        <v xml:space="preserve">    The effect is unknown.</v>
      </c>
    </row>
    <row r="475" spans="1:3" x14ac:dyDescent="0.25">
      <c r="A475" s="6"/>
      <c r="B475" s="27"/>
    </row>
    <row r="476" spans="1:3" x14ac:dyDescent="0.25">
      <c r="A476" s="5"/>
      <c r="B476" s="27"/>
      <c r="C476" t="s">
        <v>719</v>
      </c>
    </row>
    <row r="477" spans="1:3" x14ac:dyDescent="0.25">
      <c r="A477" s="5"/>
      <c r="B477" s="27"/>
    </row>
    <row r="478" spans="1:3" x14ac:dyDescent="0.25">
      <c r="A478" s="5"/>
      <c r="B478" s="27"/>
      <c r="C478" t="str">
        <f>CONCATENATE( "    &lt;piechart percentage=",B468," /&gt;")</f>
        <v xml:space="preserve">    &lt;piechart percentage= /&gt;</v>
      </c>
    </row>
    <row r="479" spans="1:3" x14ac:dyDescent="0.25">
      <c r="A479" s="5"/>
      <c r="B479" s="27"/>
      <c r="C479" t="str">
        <f>"  &lt;/Genotype&gt;"</f>
        <v xml:space="preserve">  &lt;/Genotype&gt;</v>
      </c>
    </row>
    <row r="480" spans="1:3" x14ac:dyDescent="0.25">
      <c r="A480" s="5" t="s">
        <v>50</v>
      </c>
      <c r="B480" s="27" t="str">
        <f>CONCATENATE("Your ",B361," gene has no variants. A normal gene is referred to as a ",CHAR(34),"wild-type",CHAR(34)," gene.")</f>
        <v>Your CHRNA3 gene has no variants. A normal gene is referred to as a "wild-type" gene.</v>
      </c>
      <c r="C480" t="str">
        <f>CONCATENATE("  &lt;Genotype hgvs=",CHAR(34),"wild-type",CHAR(34),"&gt;")</f>
        <v xml:space="preserve">  &lt;Genotype hgvs="wild-type"&gt;</v>
      </c>
    </row>
    <row r="481" spans="1:3" x14ac:dyDescent="0.25">
      <c r="A481" s="6" t="s">
        <v>51</v>
      </c>
      <c r="B481" s="27" t="s">
        <v>227</v>
      </c>
      <c r="C481" t="s">
        <v>17</v>
      </c>
    </row>
    <row r="482" spans="1:3" x14ac:dyDescent="0.25">
      <c r="A482" s="6" t="s">
        <v>47</v>
      </c>
      <c r="B482" s="27"/>
      <c r="C482" t="s">
        <v>717</v>
      </c>
    </row>
    <row r="483" spans="1:3" x14ac:dyDescent="0.25">
      <c r="A483" s="6"/>
      <c r="B483" s="27"/>
    </row>
    <row r="484" spans="1:3" x14ac:dyDescent="0.25">
      <c r="A484" s="6"/>
      <c r="B484" s="27"/>
      <c r="C484" t="str">
        <f>CONCATENATE("    ",B480)</f>
        <v xml:space="preserve">    Your CHRNA3 gene has no variants. A normal gene is referred to as a "wild-type" gene.</v>
      </c>
    </row>
    <row r="485" spans="1:3" x14ac:dyDescent="0.25">
      <c r="A485" s="6"/>
      <c r="B485" s="27"/>
    </row>
    <row r="486" spans="1:3" x14ac:dyDescent="0.25">
      <c r="A486" s="6"/>
      <c r="B486" s="27"/>
      <c r="C486" t="s">
        <v>718</v>
      </c>
    </row>
    <row r="487" spans="1:3" x14ac:dyDescent="0.25">
      <c r="A487" s="6"/>
      <c r="B487" s="27"/>
    </row>
    <row r="488" spans="1:3" x14ac:dyDescent="0.25">
      <c r="A488" s="6"/>
      <c r="B488" s="27"/>
      <c r="C488" t="str">
        <f>CONCATENATE("    ",B481)</f>
        <v xml:space="preserve">    Your variant is not associated with any loss of function.</v>
      </c>
    </row>
    <row r="489" spans="1:3" x14ac:dyDescent="0.25">
      <c r="A489" s="6"/>
      <c r="B489" s="27"/>
    </row>
    <row r="490" spans="1:3" x14ac:dyDescent="0.25">
      <c r="A490" s="6"/>
      <c r="B490" s="27"/>
      <c r="C490" t="s">
        <v>719</v>
      </c>
    </row>
    <row r="491" spans="1:3" x14ac:dyDescent="0.25">
      <c r="A491" s="5"/>
      <c r="B491" s="27"/>
    </row>
    <row r="492" spans="1:3" x14ac:dyDescent="0.25">
      <c r="A492" s="6"/>
      <c r="B492" s="27"/>
      <c r="C492" t="str">
        <f>CONCATENATE( "    &lt;piechart percentage=",B482," /&gt;")</f>
        <v xml:space="preserve">    &lt;piechart percentage= /&gt;</v>
      </c>
    </row>
    <row r="493" spans="1:3" x14ac:dyDescent="0.25">
      <c r="A493" s="6"/>
      <c r="B493" s="27"/>
      <c r="C493" t="str">
        <f>"  &lt;/Genotype&gt;"</f>
        <v xml:space="preserve">  &lt;/Genotype&gt;</v>
      </c>
    </row>
    <row r="494" spans="1:3" x14ac:dyDescent="0.25">
      <c r="A494" s="6"/>
      <c r="B494" s="27"/>
      <c r="C494" t="str">
        <f>"&lt;/GeneAnalysis&gt;"</f>
        <v>&lt;/GeneAnalysis&gt;</v>
      </c>
    </row>
    <row r="495" spans="1:3" s="33" customFormat="1" x14ac:dyDescent="0.25"/>
    <row r="496" spans="1:3" s="33" customFormat="1" x14ac:dyDescent="0.25">
      <c r="A496" s="34"/>
      <c r="B496" s="32"/>
    </row>
    <row r="497" spans="1:3" x14ac:dyDescent="0.25">
      <c r="A497" s="6" t="s">
        <v>4</v>
      </c>
      <c r="B497" s="27" t="s">
        <v>354</v>
      </c>
      <c r="C497" t="str">
        <f>CONCATENATE("&lt;GeneAnalysis gene=",CHAR(34),B497,CHAR(34)," interval=",CHAR(34),B498,CHAR(34),"&gt; ")</f>
        <v xml:space="preserve">&lt;GeneAnalysis gene="CHRNA3" interval="NC_000015.10:g.78593052_78621295"&gt; </v>
      </c>
    </row>
    <row r="498" spans="1:3" x14ac:dyDescent="0.25">
      <c r="A498" s="6" t="s">
        <v>27</v>
      </c>
      <c r="B498" s="27" t="s">
        <v>355</v>
      </c>
    </row>
    <row r="499" spans="1:3" x14ac:dyDescent="0.25">
      <c r="A499" s="6" t="s">
        <v>28</v>
      </c>
      <c r="B499" s="27" t="s">
        <v>351</v>
      </c>
      <c r="C499" t="str">
        <f>CONCATENATE("# What are some common mutations of ",B497,"?")</f>
        <v># What are some common mutations of CHRNA3?</v>
      </c>
    </row>
    <row r="500" spans="1:3" x14ac:dyDescent="0.25">
      <c r="A500" s="6" t="s">
        <v>24</v>
      </c>
      <c r="B500" s="27" t="s">
        <v>25</v>
      </c>
      <c r="C500" t="s">
        <v>17</v>
      </c>
    </row>
    <row r="501" spans="1:3" x14ac:dyDescent="0.25">
      <c r="B501" s="27"/>
      <c r="C501" t="str">
        <f>CONCATENATE("There are ",B499," well-known variants in ",B497,": ",B508," and ",B514,".")</f>
        <v>There are two well-known variants in CHRNA3: [C78606381T](https://www.ncbi.nlm.nih.gov/projects/SNP/snp_ref.cgi?rs=12914385) and [C645T](https://www.ncbi.nlm.nih.gov/clinvar/variation/17503/).</v>
      </c>
    </row>
    <row r="502" spans="1:3" x14ac:dyDescent="0.25">
      <c r="B502" s="27"/>
    </row>
    <row r="503" spans="1:3" x14ac:dyDescent="0.25">
      <c r="A503" s="6"/>
      <c r="B503" s="27"/>
      <c r="C503" t="str">
        <f>CONCATENATE("&lt;# ",B505," #&gt;")</f>
        <v>&lt;# C78606381T #&gt;</v>
      </c>
    </row>
    <row r="504" spans="1:3" x14ac:dyDescent="0.25">
      <c r="A504" s="6" t="s">
        <v>29</v>
      </c>
      <c r="B504" s="1" t="s">
        <v>356</v>
      </c>
      <c r="C504" t="str">
        <f>CONCATENATE("  &lt;Variant hgvs=",CHAR(34),B504,CHAR(34)," name=",CHAR(34),B505,CHAR(34),"&gt; ")</f>
        <v xml:space="preserve">  &lt;Variant hgvs="NC_000015.10:g.78606381C&gt;T" name="C78606381T"&gt; </v>
      </c>
    </row>
    <row r="505" spans="1:3" x14ac:dyDescent="0.25">
      <c r="A505" s="5" t="s">
        <v>30</v>
      </c>
      <c r="B505" s="30" t="s">
        <v>358</v>
      </c>
    </row>
    <row r="506" spans="1:3" x14ac:dyDescent="0.25">
      <c r="A506" s="5" t="s">
        <v>31</v>
      </c>
      <c r="B506" s="27" t="s">
        <v>217</v>
      </c>
      <c r="C506" t="str">
        <f>CONCATENATE("    This variant is a change at a specific point in the ",B497," gene from ",B506," to ",B507," resulting in incorrect ",B500,"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507" spans="1:3" x14ac:dyDescent="0.25">
      <c r="A507" s="5" t="s">
        <v>32</v>
      </c>
      <c r="B507" s="27" t="s">
        <v>37</v>
      </c>
      <c r="C507" t="s">
        <v>17</v>
      </c>
    </row>
    <row r="508" spans="1:3" x14ac:dyDescent="0.25">
      <c r="A508" s="5" t="s">
        <v>40</v>
      </c>
      <c r="B508" s="30" t="s">
        <v>360</v>
      </c>
      <c r="C508" t="str">
        <f>"  &lt;/Variant&gt;"</f>
        <v xml:space="preserve">  &lt;/Variant&gt;</v>
      </c>
    </row>
    <row r="509" spans="1:3" x14ac:dyDescent="0.25">
      <c r="B509" s="27"/>
      <c r="C509" t="str">
        <f>CONCATENATE("&lt;# ",B511," #&gt;")</f>
        <v>&lt;# C645T  #&gt;</v>
      </c>
    </row>
    <row r="510" spans="1:3" x14ac:dyDescent="0.25">
      <c r="A510" s="6" t="s">
        <v>29</v>
      </c>
      <c r="B510" s="1" t="s">
        <v>357</v>
      </c>
      <c r="C510" t="str">
        <f>CONCATENATE("  &lt;Variant hgvs=",CHAR(34),B510,CHAR(34)," name=",CHAR(34),B511,CHAR(34),"&gt; ")</f>
        <v xml:space="preserve">  &lt;Variant hgvs="NC_000015.10:g.78601997G&gt;A" name="C645T "&gt; </v>
      </c>
    </row>
    <row r="511" spans="1:3" x14ac:dyDescent="0.25">
      <c r="A511" s="5" t="s">
        <v>30</v>
      </c>
      <c r="B511" s="30" t="s">
        <v>359</v>
      </c>
    </row>
    <row r="512" spans="1:3" x14ac:dyDescent="0.25">
      <c r="A512" s="5" t="s">
        <v>31</v>
      </c>
      <c r="B512" s="27" t="s">
        <v>38</v>
      </c>
      <c r="C512" t="str">
        <f>CONCATENATE("    This variant is a change at a specific point in the ",B497," gene from ",B512," to ",B513," resulting in incorrect ",B500,"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513" spans="1:3" x14ac:dyDescent="0.25">
      <c r="A513" s="5" t="s">
        <v>32</v>
      </c>
      <c r="B513" s="27" t="s">
        <v>66</v>
      </c>
    </row>
    <row r="514" spans="1:3" x14ac:dyDescent="0.25">
      <c r="A514" s="6" t="s">
        <v>40</v>
      </c>
      <c r="B514" s="30" t="s">
        <v>370</v>
      </c>
      <c r="C514" t="str">
        <f>"  &lt;/Variant&gt;"</f>
        <v xml:space="preserve">  &lt;/Variant&gt;</v>
      </c>
    </row>
    <row r="515" spans="1:3" s="33" customFormat="1" x14ac:dyDescent="0.25">
      <c r="A515" s="31"/>
      <c r="B515" s="32"/>
    </row>
    <row r="516" spans="1:3" s="33" customFormat="1" x14ac:dyDescent="0.25">
      <c r="A516" s="31"/>
      <c r="B516" s="32"/>
      <c r="C516" t="str">
        <f>C503</f>
        <v>&lt;# C78606381T #&gt;</v>
      </c>
    </row>
    <row r="517" spans="1:3" x14ac:dyDescent="0.25">
      <c r="A517" s="5" t="s">
        <v>39</v>
      </c>
      <c r="B517" s="40" t="s">
        <v>361</v>
      </c>
      <c r="C517" t="str">
        <f>CONCATENATE("  &lt;Genotype hgvs=",CHAR(34),B517,B518,";",B519,CHAR(34)," name=",CHAR(34),B505,CHAR(34),"&gt; ")</f>
        <v xml:space="preserve">  &lt;Genotype hgvs="NC_000015.10:g.[78606381C&gt;T];[78606381=]" name="C78606381T"&gt; </v>
      </c>
    </row>
    <row r="518" spans="1:3" x14ac:dyDescent="0.25">
      <c r="A518" s="5" t="s">
        <v>40</v>
      </c>
      <c r="B518" s="27" t="s">
        <v>362</v>
      </c>
    </row>
    <row r="519" spans="1:3" x14ac:dyDescent="0.25">
      <c r="A519" s="5" t="s">
        <v>31</v>
      </c>
      <c r="B519" s="27" t="s">
        <v>363</v>
      </c>
      <c r="C519" t="s">
        <v>717</v>
      </c>
    </row>
    <row r="520" spans="1:3" x14ac:dyDescent="0.25">
      <c r="A520" s="5" t="s">
        <v>45</v>
      </c>
      <c r="B520" s="27" t="str">
        <f>CONCATENATE("People with this variant have one copy of the ",B508,"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520" t="s">
        <v>17</v>
      </c>
    </row>
    <row r="521" spans="1:3" x14ac:dyDescent="0.25">
      <c r="A521" s="6" t="s">
        <v>46</v>
      </c>
      <c r="B521" s="27" t="s">
        <v>226</v>
      </c>
      <c r="C521" t="str">
        <f>CONCATENATE("    ",B520)</f>
        <v xml:space="preserve">    People with this variant have one copy of the [C78606381T](https://www.ncbi.nlm.nih.gov/projects/SNP/snp_ref.cgi?rs=12914385) variant. This substitution of a single nucleotide is known as a missense mutation.</v>
      </c>
    </row>
    <row r="522" spans="1:3" x14ac:dyDescent="0.25">
      <c r="A522" s="6" t="s">
        <v>47</v>
      </c>
      <c r="B522" s="27">
        <v>37.9</v>
      </c>
    </row>
    <row r="523" spans="1:3" x14ac:dyDescent="0.25">
      <c r="A523" s="5"/>
      <c r="B523" s="27"/>
      <c r="C523" t="s">
        <v>718</v>
      </c>
    </row>
    <row r="524" spans="1:3" x14ac:dyDescent="0.25">
      <c r="A524" s="6"/>
      <c r="B524" s="27"/>
    </row>
    <row r="525" spans="1:3" x14ac:dyDescent="0.25">
      <c r="A525" s="6"/>
      <c r="B525" s="27"/>
      <c r="C525" t="str">
        <f>CONCATENATE("    ",B521)</f>
        <v xml:space="preserve">    You are in the Mild Loss of Function category. See below for more information.</v>
      </c>
    </row>
    <row r="526" spans="1:3" x14ac:dyDescent="0.25">
      <c r="A526" s="6"/>
      <c r="B526" s="27"/>
    </row>
    <row r="527" spans="1:3" x14ac:dyDescent="0.25">
      <c r="A527" s="6"/>
      <c r="B527" s="27"/>
      <c r="C527" t="s">
        <v>719</v>
      </c>
    </row>
    <row r="528" spans="1:3" x14ac:dyDescent="0.25">
      <c r="A528" s="5"/>
      <c r="B528" s="27"/>
    </row>
    <row r="529" spans="1:3" x14ac:dyDescent="0.25">
      <c r="A529" s="5"/>
      <c r="B529" s="27"/>
      <c r="C529" t="str">
        <f>CONCATENATE( "    &lt;piechart percentage=",B522," /&gt;")</f>
        <v xml:space="preserve">    &lt;piechart percentage=37.9 /&gt;</v>
      </c>
    </row>
    <row r="530" spans="1:3" x14ac:dyDescent="0.25">
      <c r="A530" s="5"/>
      <c r="B530" s="27"/>
      <c r="C530" t="str">
        <f>"  &lt;/Genotype&gt;"</f>
        <v xml:space="preserve">  &lt;/Genotype&gt;</v>
      </c>
    </row>
    <row r="531" spans="1:3" x14ac:dyDescent="0.25">
      <c r="A531" s="5" t="s">
        <v>48</v>
      </c>
      <c r="B531" s="27" t="s">
        <v>364</v>
      </c>
      <c r="C531" t="str">
        <f>CONCATENATE("  &lt;Genotype hgvs=",CHAR(34),B517,B518,";",B518,CHAR(34)," name=",CHAR(34),B505,CHAR(34),"&gt; ")</f>
        <v xml:space="preserve">  &lt;Genotype hgvs="NC_000015.10:g.[78606381C&gt;T];[78606381C&gt;T]" name="C78606381T"&gt; </v>
      </c>
    </row>
    <row r="532" spans="1:3" x14ac:dyDescent="0.25">
      <c r="A532" s="6" t="s">
        <v>49</v>
      </c>
      <c r="B532" s="27" t="s">
        <v>199</v>
      </c>
      <c r="C532" t="s">
        <v>17</v>
      </c>
    </row>
    <row r="533" spans="1:3" x14ac:dyDescent="0.25">
      <c r="A533" s="6" t="s">
        <v>47</v>
      </c>
      <c r="B533" s="27">
        <v>15.9</v>
      </c>
      <c r="C533" t="s">
        <v>717</v>
      </c>
    </row>
    <row r="534" spans="1:3" x14ac:dyDescent="0.25">
      <c r="A534" s="6"/>
      <c r="B534" s="27"/>
    </row>
    <row r="535" spans="1:3" x14ac:dyDescent="0.25">
      <c r="A535" s="5"/>
      <c r="B535" s="27"/>
      <c r="C535" t="str">
        <f>CONCATENATE("    ",B531)</f>
        <v xml:space="preserve">    People with this variant have two copies of the [C78606381T](https://www.ncbi.nlm.nih.gov/projects/SNP/snp_ref.cgi?rs=12914385) variant. This substitution of a single nucleotide is known as a missense mutation.
</v>
      </c>
    </row>
    <row r="536" spans="1:3" x14ac:dyDescent="0.25">
      <c r="A536" s="6"/>
      <c r="B536" s="27"/>
    </row>
    <row r="537" spans="1:3" x14ac:dyDescent="0.25">
      <c r="A537" s="6"/>
      <c r="B537" s="27"/>
      <c r="C537" t="s">
        <v>718</v>
      </c>
    </row>
    <row r="538" spans="1:3" x14ac:dyDescent="0.25">
      <c r="A538" s="6"/>
      <c r="B538" s="27"/>
    </row>
    <row r="539" spans="1:3" x14ac:dyDescent="0.25">
      <c r="A539" s="6"/>
      <c r="B539" s="27"/>
      <c r="C539" t="str">
        <f>CONCATENATE("    ",B532)</f>
        <v xml:space="preserve">    You are in the Moderate Loss of Function category. See below for more information.</v>
      </c>
    </row>
    <row r="540" spans="1:3" x14ac:dyDescent="0.25">
      <c r="A540" s="6"/>
      <c r="B540" s="27"/>
    </row>
    <row r="541" spans="1:3" x14ac:dyDescent="0.25">
      <c r="A541" s="5"/>
      <c r="B541" s="27"/>
      <c r="C541" t="s">
        <v>719</v>
      </c>
    </row>
    <row r="542" spans="1:3" x14ac:dyDescent="0.25">
      <c r="A542" s="5"/>
      <c r="B542" s="27"/>
    </row>
    <row r="543" spans="1:3" x14ac:dyDescent="0.25">
      <c r="A543" s="5"/>
      <c r="B543" s="27"/>
      <c r="C543" t="str">
        <f>CONCATENATE( "    &lt;piechart percentage=",B533," /&gt;")</f>
        <v xml:space="preserve">    &lt;piechart percentage=15.9 /&gt;</v>
      </c>
    </row>
    <row r="544" spans="1:3" x14ac:dyDescent="0.25">
      <c r="A544" s="5"/>
      <c r="B544" s="27"/>
      <c r="C544" t="str">
        <f>"  &lt;/Genotype&gt;"</f>
        <v xml:space="preserve">  &lt;/Genotype&gt;</v>
      </c>
    </row>
    <row r="545" spans="1:3" x14ac:dyDescent="0.25">
      <c r="A545" s="5" t="s">
        <v>50</v>
      </c>
      <c r="B545" s="27" t="str">
        <f>CONCATENATE("Your ",B497," gene has no variants. A normal gene is referred to as a ",CHAR(34),"wild-type",CHAR(34)," gene.")</f>
        <v>Your CHRNA3 gene has no variants. A normal gene is referred to as a "wild-type" gene.</v>
      </c>
      <c r="C545" t="str">
        <f>CONCATENATE("  &lt;Genotype hgvs=",CHAR(34),B517,B519,";",B519,CHAR(34)," name=",CHAR(34),B505,CHAR(34),"&gt; ")</f>
        <v xml:space="preserve">  &lt;Genotype hgvs="NC_000015.10:g.[78606381=];[78606381=]" name="C78606381T"&gt; </v>
      </c>
    </row>
    <row r="546" spans="1:3" x14ac:dyDescent="0.25">
      <c r="A546" s="6" t="s">
        <v>51</v>
      </c>
      <c r="B546" s="27" t="s">
        <v>152</v>
      </c>
      <c r="C546" t="s">
        <v>17</v>
      </c>
    </row>
    <row r="547" spans="1:3" x14ac:dyDescent="0.25">
      <c r="A547" s="6" t="s">
        <v>47</v>
      </c>
      <c r="B547" s="27">
        <v>46.2</v>
      </c>
      <c r="C547" t="s">
        <v>717</v>
      </c>
    </row>
    <row r="548" spans="1:3" x14ac:dyDescent="0.25">
      <c r="A548" s="5"/>
      <c r="B548" s="27"/>
    </row>
    <row r="549" spans="1:3" x14ac:dyDescent="0.25">
      <c r="A549" s="6"/>
      <c r="B549" s="27"/>
      <c r="C549" t="str">
        <f>CONCATENATE("    ",B545)</f>
        <v xml:space="preserve">    Your CHRNA3 gene has no variants. A normal gene is referred to as a "wild-type" gene.</v>
      </c>
    </row>
    <row r="550" spans="1:3" x14ac:dyDescent="0.25">
      <c r="A550" s="6"/>
      <c r="B550" s="27"/>
    </row>
    <row r="551" spans="1:3" x14ac:dyDescent="0.25">
      <c r="A551" s="6"/>
      <c r="B551" s="27"/>
      <c r="C551" t="s">
        <v>718</v>
      </c>
    </row>
    <row r="552" spans="1:3" x14ac:dyDescent="0.25">
      <c r="A552" s="6"/>
      <c r="B552" s="27"/>
    </row>
    <row r="553" spans="1:3" x14ac:dyDescent="0.25">
      <c r="A553" s="6"/>
      <c r="B553" s="27"/>
      <c r="C553" t="str">
        <f>CONCATENATE("    ",B546)</f>
        <v xml:space="preserve">    This variant is not associated with increased risk.</v>
      </c>
    </row>
    <row r="554" spans="1:3" x14ac:dyDescent="0.25">
      <c r="A554" s="5"/>
      <c r="B554" s="27"/>
    </row>
    <row r="555" spans="1:3" x14ac:dyDescent="0.25">
      <c r="A555" s="5"/>
      <c r="B555" s="27"/>
      <c r="C555" t="s">
        <v>719</v>
      </c>
    </row>
    <row r="556" spans="1:3" x14ac:dyDescent="0.25">
      <c r="A556" s="5"/>
      <c r="B556" s="27"/>
    </row>
    <row r="557" spans="1:3" x14ac:dyDescent="0.25">
      <c r="A557" s="5"/>
      <c r="B557" s="27"/>
      <c r="C557" t="str">
        <f>CONCATENATE( "    &lt;piechart percentage=",B547," /&gt;")</f>
        <v xml:space="preserve">    &lt;piechart percentage=46.2 /&gt;</v>
      </c>
    </row>
    <row r="558" spans="1:3" x14ac:dyDescent="0.25">
      <c r="A558" s="5"/>
      <c r="B558" s="27"/>
      <c r="C558" t="str">
        <f>"  &lt;/Genotype&gt;"</f>
        <v xml:space="preserve">  &lt;/Genotype&gt;</v>
      </c>
    </row>
    <row r="559" spans="1:3" x14ac:dyDescent="0.25">
      <c r="A559" s="5"/>
      <c r="B559" s="27"/>
      <c r="C559" t="str">
        <f>C509</f>
        <v>&lt;# C645T  #&gt;</v>
      </c>
    </row>
    <row r="560" spans="1:3" x14ac:dyDescent="0.25">
      <c r="A560" s="5" t="s">
        <v>39</v>
      </c>
      <c r="B560" s="1" t="s">
        <v>245</v>
      </c>
      <c r="C560" t="str">
        <f>CONCATENATE("  &lt;Genotype hgvs=",CHAR(34),B560,B561,";",B562,CHAR(34)," name=",CHAR(34),B511,CHAR(34),"&gt; ")</f>
        <v xml:space="preserve">  &lt;Genotype hgvs="NC_000017.11:g.[30237328T&gt;C];[30237328=]" name="C645T "&gt; </v>
      </c>
    </row>
    <row r="561" spans="1:3" x14ac:dyDescent="0.25">
      <c r="A561" s="5" t="s">
        <v>40</v>
      </c>
      <c r="B561" s="27" t="s">
        <v>266</v>
      </c>
    </row>
    <row r="562" spans="1:3" x14ac:dyDescent="0.25">
      <c r="A562" s="5" t="s">
        <v>31</v>
      </c>
      <c r="B562" s="27" t="s">
        <v>267</v>
      </c>
      <c r="C562" t="s">
        <v>717</v>
      </c>
    </row>
    <row r="563" spans="1:3" x14ac:dyDescent="0.25">
      <c r="A563" s="5" t="s">
        <v>45</v>
      </c>
      <c r="B563" s="27" t="str">
        <f>CONCATENATE("People with this variant have one copy of the ",B514," variant. This substitution of a single nucleotide is known as a missense mutation.")</f>
        <v>People with this variant have one copy of the [C645T](https://www.ncbi.nlm.nih.gov/clinvar/variation/17503/) variant. This substitution of a single nucleotide is known as a missense mutation.</v>
      </c>
      <c r="C563" t="s">
        <v>17</v>
      </c>
    </row>
    <row r="564" spans="1:3" x14ac:dyDescent="0.25">
      <c r="A564" s="6" t="s">
        <v>46</v>
      </c>
      <c r="B564" s="27" t="s">
        <v>226</v>
      </c>
      <c r="C564" t="str">
        <f>CONCATENATE("    ",B563)</f>
        <v xml:space="preserve">    People with this variant have one copy of the [C645T](https://www.ncbi.nlm.nih.gov/clinvar/variation/17503/) variant. This substitution of a single nucleotide is known as a missense mutation.</v>
      </c>
    </row>
    <row r="565" spans="1:3" x14ac:dyDescent="0.25">
      <c r="A565" s="6" t="s">
        <v>47</v>
      </c>
      <c r="B565" s="27">
        <v>39.700000000000003</v>
      </c>
    </row>
    <row r="566" spans="1:3" x14ac:dyDescent="0.25">
      <c r="A566" s="5"/>
      <c r="B566" s="27"/>
      <c r="C566" t="s">
        <v>718</v>
      </c>
    </row>
    <row r="567" spans="1:3" x14ac:dyDescent="0.25">
      <c r="A567" s="6"/>
      <c r="B567" s="27"/>
    </row>
    <row r="568" spans="1:3" x14ac:dyDescent="0.25">
      <c r="A568" s="6"/>
      <c r="B568" s="27"/>
      <c r="C568" t="str">
        <f>CONCATENATE("    ",B564)</f>
        <v xml:space="preserve">    You are in the Mild Loss of Function category. See below for more information.</v>
      </c>
    </row>
    <row r="569" spans="1:3" x14ac:dyDescent="0.25">
      <c r="A569" s="6"/>
      <c r="B569" s="27"/>
    </row>
    <row r="570" spans="1:3" x14ac:dyDescent="0.25">
      <c r="A570" s="6"/>
      <c r="B570" s="27"/>
      <c r="C570" t="s">
        <v>719</v>
      </c>
    </row>
    <row r="571" spans="1:3" x14ac:dyDescent="0.25">
      <c r="A571" s="5"/>
      <c r="B571" s="27"/>
    </row>
    <row r="572" spans="1:3" x14ac:dyDescent="0.25">
      <c r="A572" s="5"/>
      <c r="B572" s="27"/>
      <c r="C572" t="str">
        <f>CONCATENATE( "    &lt;piechart percentage=",B565," /&gt;")</f>
        <v xml:space="preserve">    &lt;piechart percentage=39.7 /&gt;</v>
      </c>
    </row>
    <row r="573" spans="1:3" x14ac:dyDescent="0.25">
      <c r="A573" s="5"/>
      <c r="B573" s="27"/>
      <c r="C573" t="str">
        <f>"  &lt;/Genotype&gt;"</f>
        <v xml:space="preserve">  &lt;/Genotype&gt;</v>
      </c>
    </row>
    <row r="574" spans="1:3" x14ac:dyDescent="0.25">
      <c r="A574" s="5" t="s">
        <v>48</v>
      </c>
      <c r="B574" s="27" t="str">
        <f>CONCATENATE("People with this variant have two copies of the ",B514," variant. This substitution of a single nucleotide is known as a missense mutation.")</f>
        <v>People with this variant have two copies of the [C645T](https://www.ncbi.nlm.nih.gov/clinvar/variation/17503/) variant. This substitution of a single nucleotide is known as a missense mutation.</v>
      </c>
      <c r="C574" t="str">
        <f>CONCATENATE("  &lt;Genotype hgvs=",CHAR(34),B560,B561,";",B561,CHAR(34)," name=",CHAR(34),B511,CHAR(34),"&gt; ")</f>
        <v xml:space="preserve">  &lt;Genotype hgvs="NC_000017.11:g.[30237328T&gt;C];[30237328T&gt;C]" name="C645T "&gt; </v>
      </c>
    </row>
    <row r="575" spans="1:3" x14ac:dyDescent="0.25">
      <c r="A575" s="6" t="s">
        <v>49</v>
      </c>
      <c r="B575" s="27" t="s">
        <v>199</v>
      </c>
      <c r="C575" t="s">
        <v>17</v>
      </c>
    </row>
    <row r="576" spans="1:3" x14ac:dyDescent="0.25">
      <c r="A576" s="6" t="s">
        <v>47</v>
      </c>
      <c r="B576" s="27">
        <v>42.9</v>
      </c>
      <c r="C576" t="s">
        <v>717</v>
      </c>
    </row>
    <row r="577" spans="1:3" x14ac:dyDescent="0.25">
      <c r="A577" s="6"/>
      <c r="B577" s="27"/>
    </row>
    <row r="578" spans="1:3" x14ac:dyDescent="0.25">
      <c r="A578" s="5"/>
      <c r="B578" s="27"/>
      <c r="C578" t="str">
        <f>CONCATENATE("    ",B574)</f>
        <v xml:space="preserve">    People with this variant have two copies of the [C645T](https://www.ncbi.nlm.nih.gov/clinvar/variation/17503/) variant. This substitution of a single nucleotide is known as a missense mutation.</v>
      </c>
    </row>
    <row r="579" spans="1:3" x14ac:dyDescent="0.25">
      <c r="A579" s="6"/>
      <c r="B579" s="27"/>
    </row>
    <row r="580" spans="1:3" x14ac:dyDescent="0.25">
      <c r="A580" s="6"/>
      <c r="B580" s="27"/>
      <c r="C580" t="s">
        <v>718</v>
      </c>
    </row>
    <row r="581" spans="1:3" x14ac:dyDescent="0.25">
      <c r="A581" s="6"/>
      <c r="B581" s="27"/>
    </row>
    <row r="582" spans="1:3" x14ac:dyDescent="0.25">
      <c r="A582" s="6"/>
      <c r="B582" s="27"/>
      <c r="C582" t="str">
        <f>CONCATENATE("    ",B575)</f>
        <v xml:space="preserve">    You are in the Moderate Loss of Function category. See below for more information.</v>
      </c>
    </row>
    <row r="583" spans="1:3" x14ac:dyDescent="0.25">
      <c r="A583" s="6"/>
      <c r="B583" s="27"/>
    </row>
    <row r="584" spans="1:3" x14ac:dyDescent="0.25">
      <c r="A584" s="5"/>
      <c r="B584" s="27"/>
      <c r="C584" t="s">
        <v>719</v>
      </c>
    </row>
    <row r="585" spans="1:3" x14ac:dyDescent="0.25">
      <c r="A585" s="5"/>
      <c r="B585" s="27"/>
    </row>
    <row r="586" spans="1:3" x14ac:dyDescent="0.25">
      <c r="A586" s="5"/>
      <c r="B586" s="27"/>
      <c r="C586" t="str">
        <f>CONCATENATE( "    &lt;piechart percentage=",B576," /&gt;")</f>
        <v xml:space="preserve">    &lt;piechart percentage=42.9 /&gt;</v>
      </c>
    </row>
    <row r="587" spans="1:3" x14ac:dyDescent="0.25">
      <c r="A587" s="5"/>
      <c r="B587" s="27"/>
      <c r="C587" t="str">
        <f>"  &lt;/Genotype&gt;"</f>
        <v xml:space="preserve">  &lt;/Genotype&gt;</v>
      </c>
    </row>
    <row r="588" spans="1:3" x14ac:dyDescent="0.25">
      <c r="A588" s="5" t="s">
        <v>50</v>
      </c>
      <c r="B588" s="27" t="str">
        <f>CONCATENATE("Your ",B497," gene has no variants. A normal gene is referred to as a ",CHAR(34),"wild-type",CHAR(34)," gene.")</f>
        <v>Your CHRNA3 gene has no variants. A normal gene is referred to as a "wild-type" gene.</v>
      </c>
      <c r="C588" t="str">
        <f>CONCATENATE("  &lt;Genotype hgvs=",CHAR(34),B560,B562,";",B562,CHAR(34)," name=",CHAR(34),B511,CHAR(34),"&gt; ")</f>
        <v xml:space="preserve">  &lt;Genotype hgvs="NC_000017.11:g.[30237328=];[30237328=]" name="C645T "&gt; </v>
      </c>
    </row>
    <row r="589" spans="1:3" x14ac:dyDescent="0.25">
      <c r="A589" s="6" t="s">
        <v>51</v>
      </c>
      <c r="B589" s="27" t="s">
        <v>152</v>
      </c>
      <c r="C589" t="s">
        <v>17</v>
      </c>
    </row>
    <row r="590" spans="1:3" x14ac:dyDescent="0.25">
      <c r="A590" s="6" t="s">
        <v>47</v>
      </c>
      <c r="B590" s="27">
        <v>17.399999999999999</v>
      </c>
      <c r="C590" t="s">
        <v>717</v>
      </c>
    </row>
    <row r="591" spans="1:3" x14ac:dyDescent="0.25">
      <c r="A591" s="5"/>
      <c r="B591" s="27"/>
    </row>
    <row r="592" spans="1:3" x14ac:dyDescent="0.25">
      <c r="A592" s="6"/>
      <c r="B592" s="27"/>
      <c r="C592" t="str">
        <f>CONCATENATE("    ",B588)</f>
        <v xml:space="preserve">    Your CHRNA3 gene has no variants. A normal gene is referred to as a "wild-type" gene.</v>
      </c>
    </row>
    <row r="593" spans="1:3" x14ac:dyDescent="0.25">
      <c r="A593" s="6"/>
      <c r="B593" s="27"/>
    </row>
    <row r="594" spans="1:3" x14ac:dyDescent="0.25">
      <c r="A594" s="6"/>
      <c r="B594" s="27"/>
      <c r="C594" t="s">
        <v>718</v>
      </c>
    </row>
    <row r="595" spans="1:3" x14ac:dyDescent="0.25">
      <c r="A595" s="6"/>
      <c r="B595" s="27"/>
    </row>
    <row r="596" spans="1:3" x14ac:dyDescent="0.25">
      <c r="A596" s="6"/>
      <c r="B596" s="27"/>
      <c r="C596" t="str">
        <f>CONCATENATE("    ",B589)</f>
        <v xml:space="preserve">    This variant is not associated with increased risk.</v>
      </c>
    </row>
    <row r="597" spans="1:3" x14ac:dyDescent="0.25">
      <c r="A597" s="5"/>
      <c r="B597" s="27"/>
    </row>
    <row r="598" spans="1:3" x14ac:dyDescent="0.25">
      <c r="A598" s="5"/>
      <c r="B598" s="27"/>
      <c r="C598" t="s">
        <v>719</v>
      </c>
    </row>
    <row r="599" spans="1:3" x14ac:dyDescent="0.25">
      <c r="A599" s="5"/>
      <c r="B599" s="27"/>
    </row>
    <row r="600" spans="1:3" x14ac:dyDescent="0.25">
      <c r="A600" s="5"/>
      <c r="B600" s="27"/>
      <c r="C600" t="str">
        <f>CONCATENATE( "    &lt;piechart percentage=",B590," /&gt;")</f>
        <v xml:space="preserve">    &lt;piechart percentage=17.4 /&gt;</v>
      </c>
    </row>
    <row r="601" spans="1:3" x14ac:dyDescent="0.25">
      <c r="A601" s="5"/>
      <c r="B601" s="27"/>
      <c r="C601" t="str">
        <f>"  &lt;/Genotype&gt;"</f>
        <v xml:space="preserve">  &lt;/Genotype&gt;</v>
      </c>
    </row>
    <row r="602" spans="1:3" x14ac:dyDescent="0.25">
      <c r="A602" s="5" t="s">
        <v>52</v>
      </c>
      <c r="B602" s="27" t="str">
        <f>CONCATENATE("Your ",B497," gene has an unknown variant.")</f>
        <v>Your CHRNA3 gene has an unknown variant.</v>
      </c>
      <c r="C602" t="str">
        <f>CONCATENATE("  &lt;Genotype hgvs=",CHAR(34),"unknown",CHAR(34),"&gt; ")</f>
        <v xml:space="preserve">  &lt;Genotype hgvs="unknown"&gt; </v>
      </c>
    </row>
    <row r="603" spans="1:3" x14ac:dyDescent="0.25">
      <c r="A603" s="6" t="s">
        <v>52</v>
      </c>
      <c r="B603" s="27" t="s">
        <v>154</v>
      </c>
      <c r="C603" t="s">
        <v>17</v>
      </c>
    </row>
    <row r="604" spans="1:3" x14ac:dyDescent="0.25">
      <c r="A604" s="6" t="s">
        <v>47</v>
      </c>
      <c r="B604" s="27"/>
      <c r="C604" t="s">
        <v>717</v>
      </c>
    </row>
    <row r="605" spans="1:3" x14ac:dyDescent="0.25">
      <c r="A605" s="6"/>
      <c r="B605" s="27"/>
    </row>
    <row r="606" spans="1:3" x14ac:dyDescent="0.25">
      <c r="A606" s="6"/>
      <c r="B606" s="27"/>
      <c r="C606" t="str">
        <f>CONCATENATE("    ",B602)</f>
        <v xml:space="preserve">    Your CHRNA3 gene has an unknown variant.</v>
      </c>
    </row>
    <row r="607" spans="1:3" x14ac:dyDescent="0.25">
      <c r="A607" s="6"/>
      <c r="B607" s="27"/>
    </row>
    <row r="608" spans="1:3" x14ac:dyDescent="0.25">
      <c r="A608" s="6"/>
      <c r="B608" s="27"/>
      <c r="C608" t="s">
        <v>718</v>
      </c>
    </row>
    <row r="609" spans="1:3" x14ac:dyDescent="0.25">
      <c r="A609" s="6"/>
      <c r="B609" s="27"/>
    </row>
    <row r="610" spans="1:3" x14ac:dyDescent="0.25">
      <c r="A610" s="5"/>
      <c r="B610" s="27"/>
      <c r="C610" t="str">
        <f>CONCATENATE("    ",B603)</f>
        <v xml:space="preserve">    The effect is unknown.</v>
      </c>
    </row>
    <row r="611" spans="1:3" x14ac:dyDescent="0.25">
      <c r="A611" s="6"/>
      <c r="B611" s="27"/>
    </row>
    <row r="612" spans="1:3" x14ac:dyDescent="0.25">
      <c r="A612" s="5"/>
      <c r="B612" s="27"/>
      <c r="C612" t="s">
        <v>719</v>
      </c>
    </row>
    <row r="613" spans="1:3" x14ac:dyDescent="0.25">
      <c r="A613" s="5"/>
      <c r="B613" s="27"/>
    </row>
    <row r="614" spans="1:3" x14ac:dyDescent="0.25">
      <c r="A614" s="5"/>
      <c r="B614" s="27"/>
      <c r="C614" t="str">
        <f>CONCATENATE( "    &lt;piechart percentage=",B604," /&gt;")</f>
        <v xml:space="preserve">    &lt;piechart percentage= /&gt;</v>
      </c>
    </row>
    <row r="615" spans="1:3" x14ac:dyDescent="0.25">
      <c r="A615" s="5"/>
      <c r="B615" s="27"/>
      <c r="C615" t="str">
        <f>"  &lt;/Genotype&gt;"</f>
        <v xml:space="preserve">  &lt;/Genotype&gt;</v>
      </c>
    </row>
    <row r="616" spans="1:3" x14ac:dyDescent="0.25">
      <c r="A616" s="5" t="s">
        <v>50</v>
      </c>
      <c r="B616" s="27" t="str">
        <f>CONCATENATE("Your ",B497," gene has no variants. A normal gene is referred to as a ",CHAR(34),"wild-type",CHAR(34)," gene.")</f>
        <v>Your CHRNA3 gene has no variants. A normal gene is referred to as a "wild-type" gene.</v>
      </c>
      <c r="C616" t="str">
        <f>CONCATENATE("  &lt;Genotype hgvs=",CHAR(34),"wild-type",CHAR(34),"&gt;")</f>
        <v xml:space="preserve">  &lt;Genotype hgvs="wild-type"&gt;</v>
      </c>
    </row>
    <row r="617" spans="1:3" x14ac:dyDescent="0.25">
      <c r="A617" s="6" t="s">
        <v>51</v>
      </c>
      <c r="B617" s="27" t="s">
        <v>227</v>
      </c>
      <c r="C617" t="s">
        <v>17</v>
      </c>
    </row>
    <row r="618" spans="1:3" x14ac:dyDescent="0.25">
      <c r="A618" s="6" t="s">
        <v>47</v>
      </c>
      <c r="B618" s="27"/>
      <c r="C618" t="s">
        <v>717</v>
      </c>
    </row>
    <row r="619" spans="1:3" x14ac:dyDescent="0.25">
      <c r="A619" s="6"/>
      <c r="B619" s="27"/>
    </row>
    <row r="620" spans="1:3" x14ac:dyDescent="0.25">
      <c r="A620" s="6"/>
      <c r="B620" s="27"/>
      <c r="C620" t="str">
        <f>CONCATENATE("    ",B616)</f>
        <v xml:space="preserve">    Your CHRNA3 gene has no variants. A normal gene is referred to as a "wild-type" gene.</v>
      </c>
    </row>
    <row r="621" spans="1:3" x14ac:dyDescent="0.25">
      <c r="A621" s="6"/>
      <c r="B621" s="27"/>
    </row>
    <row r="622" spans="1:3" x14ac:dyDescent="0.25">
      <c r="A622" s="6"/>
      <c r="B622" s="27"/>
      <c r="C622" t="s">
        <v>718</v>
      </c>
    </row>
    <row r="623" spans="1:3" x14ac:dyDescent="0.25">
      <c r="A623" s="6"/>
      <c r="B623" s="27"/>
    </row>
    <row r="624" spans="1:3" x14ac:dyDescent="0.25">
      <c r="A624" s="6"/>
      <c r="B624" s="27"/>
      <c r="C624" t="str">
        <f>CONCATENATE("    ",B617)</f>
        <v xml:space="preserve">    Your variant is not associated with any loss of function.</v>
      </c>
    </row>
    <row r="625" spans="1:3" x14ac:dyDescent="0.25">
      <c r="A625" s="6"/>
      <c r="B625" s="27"/>
    </row>
    <row r="626" spans="1:3" x14ac:dyDescent="0.25">
      <c r="A626" s="6"/>
      <c r="B626" s="27"/>
      <c r="C626" t="s">
        <v>719</v>
      </c>
    </row>
    <row r="627" spans="1:3" x14ac:dyDescent="0.25">
      <c r="A627" s="5"/>
      <c r="B627" s="27"/>
    </row>
    <row r="628" spans="1:3" x14ac:dyDescent="0.25">
      <c r="A628" s="6"/>
      <c r="B628" s="27"/>
      <c r="C628" t="str">
        <f>CONCATENATE( "    &lt;piechart percentage=",B618," /&gt;")</f>
        <v xml:space="preserve">    &lt;piechart percentage= /&gt;</v>
      </c>
    </row>
    <row r="629" spans="1:3" x14ac:dyDescent="0.25">
      <c r="A629" s="6"/>
      <c r="B629" s="27"/>
      <c r="C629" t="str">
        <f>"  &lt;/Genotype&gt;"</f>
        <v xml:space="preserve">  &lt;/Genotype&gt;</v>
      </c>
    </row>
    <row r="630" spans="1:3" x14ac:dyDescent="0.25">
      <c r="A630" s="6"/>
      <c r="B630" s="27"/>
      <c r="C630" t="str">
        <f>"&lt;/GeneAnalysis&gt;"</f>
        <v>&lt;/GeneAnalysis&gt;</v>
      </c>
    </row>
    <row r="631" spans="1:3" s="33" customFormat="1" x14ac:dyDescent="0.25"/>
    <row r="632" spans="1:3" s="33" customFormat="1" x14ac:dyDescent="0.25">
      <c r="A632" s="34"/>
      <c r="B632" s="32"/>
    </row>
    <row r="633" spans="1:3" x14ac:dyDescent="0.25">
      <c r="A633" s="6" t="s">
        <v>4</v>
      </c>
      <c r="B633" s="27" t="s">
        <v>354</v>
      </c>
      <c r="C633" t="str">
        <f>CONCATENATE("&lt;GeneAnalysis gene=",CHAR(34),B633,CHAR(34)," interval=",CHAR(34),B634,CHAR(34),"&gt; ")</f>
        <v xml:space="preserve">&lt;GeneAnalysis gene="CHRNA3" interval="NC_000015.10:g.78593052_78621295"&gt; </v>
      </c>
    </row>
    <row r="634" spans="1:3" x14ac:dyDescent="0.25">
      <c r="A634" s="6" t="s">
        <v>27</v>
      </c>
      <c r="B634" s="27" t="s">
        <v>355</v>
      </c>
    </row>
    <row r="635" spans="1:3" x14ac:dyDescent="0.25">
      <c r="A635" s="6" t="s">
        <v>28</v>
      </c>
      <c r="B635" s="27" t="s">
        <v>351</v>
      </c>
      <c r="C635" t="str">
        <f>CONCATENATE("# What are some common mutations of ",B633,"?")</f>
        <v># What are some common mutations of CHRNA3?</v>
      </c>
    </row>
    <row r="636" spans="1:3" x14ac:dyDescent="0.25">
      <c r="A636" s="6" t="s">
        <v>24</v>
      </c>
      <c r="B636" s="27" t="s">
        <v>25</v>
      </c>
      <c r="C636" t="s">
        <v>17</v>
      </c>
    </row>
    <row r="637" spans="1:3" x14ac:dyDescent="0.25">
      <c r="B637" s="27"/>
      <c r="C637" t="str">
        <f>CONCATENATE("There are ",B635," well-known variants in ",B633,": ",B644," and ",B650,".")</f>
        <v>There are two well-known variants in CHRNA3: [C78606381T](https://www.ncbi.nlm.nih.gov/projects/SNP/snp_ref.cgi?rs=12914385) and [C645T](https://www.ncbi.nlm.nih.gov/clinvar/variation/17503/).</v>
      </c>
    </row>
    <row r="638" spans="1:3" x14ac:dyDescent="0.25">
      <c r="B638" s="27"/>
    </row>
    <row r="639" spans="1:3" x14ac:dyDescent="0.25">
      <c r="A639" s="6"/>
      <c r="B639" s="27"/>
      <c r="C639" t="str">
        <f>CONCATENATE("&lt;# ",B641," #&gt;")</f>
        <v>&lt;# C78606381T #&gt;</v>
      </c>
    </row>
    <row r="640" spans="1:3" x14ac:dyDescent="0.25">
      <c r="A640" s="6" t="s">
        <v>29</v>
      </c>
      <c r="B640" s="1" t="s">
        <v>356</v>
      </c>
      <c r="C640" t="str">
        <f>CONCATENATE("  &lt;Variant hgvs=",CHAR(34),B640,CHAR(34)," name=",CHAR(34),B641,CHAR(34),"&gt; ")</f>
        <v xml:space="preserve">  &lt;Variant hgvs="NC_000015.10:g.78606381C&gt;T" name="C78606381T"&gt; </v>
      </c>
    </row>
    <row r="641" spans="1:3" x14ac:dyDescent="0.25">
      <c r="A641" s="5" t="s">
        <v>30</v>
      </c>
      <c r="B641" s="30" t="s">
        <v>358</v>
      </c>
    </row>
    <row r="642" spans="1:3" x14ac:dyDescent="0.25">
      <c r="A642" s="5" t="s">
        <v>31</v>
      </c>
      <c r="B642" s="27" t="s">
        <v>217</v>
      </c>
      <c r="C642" t="str">
        <f>CONCATENATE("    This variant is a change at a specific point in the ",B633," gene from ",B642," to ",B643," resulting in incorrect ",B636,"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643" spans="1:3" x14ac:dyDescent="0.25">
      <c r="A643" s="5" t="s">
        <v>32</v>
      </c>
      <c r="B643" s="27" t="s">
        <v>37</v>
      </c>
      <c r="C643" t="s">
        <v>17</v>
      </c>
    </row>
    <row r="644" spans="1:3" x14ac:dyDescent="0.25">
      <c r="A644" s="5" t="s">
        <v>40</v>
      </c>
      <c r="B644" s="30" t="s">
        <v>360</v>
      </c>
      <c r="C644" t="str">
        <f>"  &lt;/Variant&gt;"</f>
        <v xml:space="preserve">  &lt;/Variant&gt;</v>
      </c>
    </row>
    <row r="645" spans="1:3" x14ac:dyDescent="0.25">
      <c r="B645" s="27"/>
      <c r="C645" t="str">
        <f>CONCATENATE("&lt;# ",B647," #&gt;")</f>
        <v>&lt;# C645T  #&gt;</v>
      </c>
    </row>
    <row r="646" spans="1:3" x14ac:dyDescent="0.25">
      <c r="A646" s="6" t="s">
        <v>29</v>
      </c>
      <c r="B646" s="1" t="s">
        <v>357</v>
      </c>
      <c r="C646" t="str">
        <f>CONCATENATE("  &lt;Variant hgvs=",CHAR(34),B646,CHAR(34)," name=",CHAR(34),B647,CHAR(34),"&gt; ")</f>
        <v xml:space="preserve">  &lt;Variant hgvs="NC_000015.10:g.78601997G&gt;A" name="C645T "&gt; </v>
      </c>
    </row>
    <row r="647" spans="1:3" x14ac:dyDescent="0.25">
      <c r="A647" s="5" t="s">
        <v>30</v>
      </c>
      <c r="B647" s="30" t="s">
        <v>359</v>
      </c>
    </row>
    <row r="648" spans="1:3" x14ac:dyDescent="0.25">
      <c r="A648" s="5" t="s">
        <v>31</v>
      </c>
      <c r="B648" s="27" t="s">
        <v>38</v>
      </c>
      <c r="C648" t="str">
        <f>CONCATENATE("    This variant is a change at a specific point in the ",B633," gene from ",B648," to ",B649," resulting in incorrect ",B636,"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649" spans="1:3" x14ac:dyDescent="0.25">
      <c r="A649" s="5" t="s">
        <v>32</v>
      </c>
      <c r="B649" s="27" t="s">
        <v>66</v>
      </c>
    </row>
    <row r="650" spans="1:3" x14ac:dyDescent="0.25">
      <c r="A650" s="6" t="s">
        <v>40</v>
      </c>
      <c r="B650" s="30" t="s">
        <v>370</v>
      </c>
      <c r="C650" t="str">
        <f>"  &lt;/Variant&gt;"</f>
        <v xml:space="preserve">  &lt;/Variant&gt;</v>
      </c>
    </row>
    <row r="651" spans="1:3" s="33" customFormat="1" x14ac:dyDescent="0.25">
      <c r="A651" s="31"/>
      <c r="B651" s="32"/>
    </row>
    <row r="652" spans="1:3" s="33" customFormat="1" x14ac:dyDescent="0.25">
      <c r="A652" s="31"/>
      <c r="B652" s="32"/>
      <c r="C652" t="str">
        <f>C639</f>
        <v>&lt;# C78606381T #&gt;</v>
      </c>
    </row>
    <row r="653" spans="1:3" x14ac:dyDescent="0.25">
      <c r="A653" s="5" t="s">
        <v>39</v>
      </c>
      <c r="B653" s="40" t="s">
        <v>361</v>
      </c>
      <c r="C653" t="str">
        <f>CONCATENATE("  &lt;Genotype hgvs=",CHAR(34),B653,B654,";",B655,CHAR(34)," name=",CHAR(34),B641,CHAR(34),"&gt; ")</f>
        <v xml:space="preserve">  &lt;Genotype hgvs="NC_000015.10:g.[78606381C&gt;T];[78606381=]" name="C78606381T"&gt; </v>
      </c>
    </row>
    <row r="654" spans="1:3" x14ac:dyDescent="0.25">
      <c r="A654" s="5" t="s">
        <v>40</v>
      </c>
      <c r="B654" s="27" t="s">
        <v>362</v>
      </c>
    </row>
    <row r="655" spans="1:3" x14ac:dyDescent="0.25">
      <c r="A655" s="5" t="s">
        <v>31</v>
      </c>
      <c r="B655" s="27" t="s">
        <v>363</v>
      </c>
      <c r="C655" t="s">
        <v>717</v>
      </c>
    </row>
    <row r="656" spans="1:3" x14ac:dyDescent="0.25">
      <c r="A656" s="5" t="s">
        <v>45</v>
      </c>
      <c r="B656" s="27" t="str">
        <f>CONCATENATE("People with this variant have one copy of the ",B644,"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656" t="s">
        <v>17</v>
      </c>
    </row>
    <row r="657" spans="1:3" x14ac:dyDescent="0.25">
      <c r="A657" s="6" t="s">
        <v>46</v>
      </c>
      <c r="B657" s="27" t="s">
        <v>226</v>
      </c>
      <c r="C657" t="str">
        <f>CONCATENATE("    ",B656)</f>
        <v xml:space="preserve">    People with this variant have one copy of the [C78606381T](https://www.ncbi.nlm.nih.gov/projects/SNP/snp_ref.cgi?rs=12914385) variant. This substitution of a single nucleotide is known as a missense mutation.</v>
      </c>
    </row>
    <row r="658" spans="1:3" x14ac:dyDescent="0.25">
      <c r="A658" s="6" t="s">
        <v>47</v>
      </c>
      <c r="B658" s="27">
        <v>37.9</v>
      </c>
    </row>
    <row r="659" spans="1:3" x14ac:dyDescent="0.25">
      <c r="A659" s="5"/>
      <c r="B659" s="27"/>
      <c r="C659" t="s">
        <v>718</v>
      </c>
    </row>
    <row r="660" spans="1:3" x14ac:dyDescent="0.25">
      <c r="A660" s="6"/>
      <c r="B660" s="27"/>
    </row>
    <row r="661" spans="1:3" x14ac:dyDescent="0.25">
      <c r="A661" s="6"/>
      <c r="B661" s="27"/>
      <c r="C661" t="str">
        <f>CONCATENATE("    ",B657)</f>
        <v xml:space="preserve">    You are in the Mild Loss of Function category. See below for more information.</v>
      </c>
    </row>
    <row r="662" spans="1:3" x14ac:dyDescent="0.25">
      <c r="A662" s="6"/>
      <c r="B662" s="27"/>
    </row>
    <row r="663" spans="1:3" x14ac:dyDescent="0.25">
      <c r="A663" s="6"/>
      <c r="B663" s="27"/>
      <c r="C663" t="s">
        <v>719</v>
      </c>
    </row>
    <row r="664" spans="1:3" x14ac:dyDescent="0.25">
      <c r="A664" s="5"/>
      <c r="B664" s="27"/>
    </row>
    <row r="665" spans="1:3" x14ac:dyDescent="0.25">
      <c r="A665" s="5"/>
      <c r="B665" s="27"/>
      <c r="C665" t="str">
        <f>CONCATENATE( "    &lt;piechart percentage=",B658," /&gt;")</f>
        <v xml:space="preserve">    &lt;piechart percentage=37.9 /&gt;</v>
      </c>
    </row>
    <row r="666" spans="1:3" x14ac:dyDescent="0.25">
      <c r="A666" s="5"/>
      <c r="B666" s="27"/>
      <c r="C666" t="str">
        <f>"  &lt;/Genotype&gt;"</f>
        <v xml:space="preserve">  &lt;/Genotype&gt;</v>
      </c>
    </row>
    <row r="667" spans="1:3" x14ac:dyDescent="0.25">
      <c r="A667" s="5" t="s">
        <v>48</v>
      </c>
      <c r="B667" s="27" t="s">
        <v>364</v>
      </c>
      <c r="C667" t="str">
        <f>CONCATENATE("  &lt;Genotype hgvs=",CHAR(34),B653,B654,";",B654,CHAR(34)," name=",CHAR(34),B641,CHAR(34),"&gt; ")</f>
        <v xml:space="preserve">  &lt;Genotype hgvs="NC_000015.10:g.[78606381C&gt;T];[78606381C&gt;T]" name="C78606381T"&gt; </v>
      </c>
    </row>
    <row r="668" spans="1:3" x14ac:dyDescent="0.25">
      <c r="A668" s="6" t="s">
        <v>49</v>
      </c>
      <c r="B668" s="27" t="s">
        <v>199</v>
      </c>
      <c r="C668" t="s">
        <v>17</v>
      </c>
    </row>
    <row r="669" spans="1:3" x14ac:dyDescent="0.25">
      <c r="A669" s="6" t="s">
        <v>47</v>
      </c>
      <c r="B669" s="27">
        <v>15.9</v>
      </c>
      <c r="C669" t="s">
        <v>717</v>
      </c>
    </row>
    <row r="670" spans="1:3" x14ac:dyDescent="0.25">
      <c r="A670" s="6"/>
      <c r="B670" s="27"/>
    </row>
    <row r="671" spans="1:3" x14ac:dyDescent="0.25">
      <c r="A671" s="5"/>
      <c r="B671" s="27"/>
      <c r="C671" t="str">
        <f>CONCATENATE("    ",B667)</f>
        <v xml:space="preserve">    People with this variant have two copies of the [C78606381T](https://www.ncbi.nlm.nih.gov/projects/SNP/snp_ref.cgi?rs=12914385) variant. This substitution of a single nucleotide is known as a missense mutation.
</v>
      </c>
    </row>
    <row r="672" spans="1:3" x14ac:dyDescent="0.25">
      <c r="A672" s="6"/>
      <c r="B672" s="27"/>
    </row>
    <row r="673" spans="1:3" x14ac:dyDescent="0.25">
      <c r="A673" s="6"/>
      <c r="B673" s="27"/>
      <c r="C673" t="s">
        <v>718</v>
      </c>
    </row>
    <row r="674" spans="1:3" x14ac:dyDescent="0.25">
      <c r="A674" s="6"/>
      <c r="B674" s="27"/>
    </row>
    <row r="675" spans="1:3" x14ac:dyDescent="0.25">
      <c r="A675" s="6"/>
      <c r="B675" s="27"/>
      <c r="C675" t="str">
        <f>CONCATENATE("    ",B668)</f>
        <v xml:space="preserve">    You are in the Moderate Loss of Function category. See below for more information.</v>
      </c>
    </row>
    <row r="676" spans="1:3" x14ac:dyDescent="0.25">
      <c r="A676" s="6"/>
      <c r="B676" s="27"/>
    </row>
    <row r="677" spans="1:3" x14ac:dyDescent="0.25">
      <c r="A677" s="5"/>
      <c r="B677" s="27"/>
      <c r="C677" t="s">
        <v>719</v>
      </c>
    </row>
    <row r="678" spans="1:3" x14ac:dyDescent="0.25">
      <c r="A678" s="5"/>
      <c r="B678" s="27"/>
    </row>
    <row r="679" spans="1:3" x14ac:dyDescent="0.25">
      <c r="A679" s="5"/>
      <c r="B679" s="27"/>
      <c r="C679" t="str">
        <f>CONCATENATE( "    &lt;piechart percentage=",B669," /&gt;")</f>
        <v xml:space="preserve">    &lt;piechart percentage=15.9 /&gt;</v>
      </c>
    </row>
    <row r="680" spans="1:3" x14ac:dyDescent="0.25">
      <c r="A680" s="5"/>
      <c r="B680" s="27"/>
      <c r="C680" t="str">
        <f>"  &lt;/Genotype&gt;"</f>
        <v xml:space="preserve">  &lt;/Genotype&gt;</v>
      </c>
    </row>
    <row r="681" spans="1:3" x14ac:dyDescent="0.25">
      <c r="A681" s="5" t="s">
        <v>50</v>
      </c>
      <c r="B681" s="27" t="str">
        <f>CONCATENATE("Your ",B633," gene has no variants. A normal gene is referred to as a ",CHAR(34),"wild-type",CHAR(34)," gene.")</f>
        <v>Your CHRNA3 gene has no variants. A normal gene is referred to as a "wild-type" gene.</v>
      </c>
      <c r="C681" t="str">
        <f>CONCATENATE("  &lt;Genotype hgvs=",CHAR(34),B653,B655,";",B655,CHAR(34)," name=",CHAR(34),B641,CHAR(34),"&gt; ")</f>
        <v xml:space="preserve">  &lt;Genotype hgvs="NC_000015.10:g.[78606381=];[78606381=]" name="C78606381T"&gt; </v>
      </c>
    </row>
    <row r="682" spans="1:3" x14ac:dyDescent="0.25">
      <c r="A682" s="6" t="s">
        <v>51</v>
      </c>
      <c r="B682" s="27" t="s">
        <v>152</v>
      </c>
      <c r="C682" t="s">
        <v>17</v>
      </c>
    </row>
    <row r="683" spans="1:3" x14ac:dyDescent="0.25">
      <c r="A683" s="6" t="s">
        <v>47</v>
      </c>
      <c r="B683" s="27">
        <v>46.2</v>
      </c>
      <c r="C683" t="s">
        <v>717</v>
      </c>
    </row>
    <row r="684" spans="1:3" x14ac:dyDescent="0.25">
      <c r="A684" s="5"/>
      <c r="B684" s="27"/>
    </row>
    <row r="685" spans="1:3" x14ac:dyDescent="0.25">
      <c r="A685" s="6"/>
      <c r="B685" s="27"/>
      <c r="C685" t="str">
        <f>CONCATENATE("    ",B681)</f>
        <v xml:space="preserve">    Your CHRNA3 gene has no variants. A normal gene is referred to as a "wild-type" gene.</v>
      </c>
    </row>
    <row r="686" spans="1:3" x14ac:dyDescent="0.25">
      <c r="A686" s="6"/>
      <c r="B686" s="27"/>
    </row>
    <row r="687" spans="1:3" x14ac:dyDescent="0.25">
      <c r="A687" s="6"/>
      <c r="B687" s="27"/>
      <c r="C687" t="s">
        <v>718</v>
      </c>
    </row>
    <row r="688" spans="1:3" x14ac:dyDescent="0.25">
      <c r="A688" s="6"/>
      <c r="B688" s="27"/>
    </row>
    <row r="689" spans="1:3" x14ac:dyDescent="0.25">
      <c r="A689" s="6"/>
      <c r="B689" s="27"/>
      <c r="C689" t="str">
        <f>CONCATENATE("    ",B682)</f>
        <v xml:space="preserve">    This variant is not associated with increased risk.</v>
      </c>
    </row>
    <row r="690" spans="1:3" x14ac:dyDescent="0.25">
      <c r="A690" s="5"/>
      <c r="B690" s="27"/>
    </row>
    <row r="691" spans="1:3" x14ac:dyDescent="0.25">
      <c r="A691" s="5"/>
      <c r="B691" s="27"/>
      <c r="C691" t="s">
        <v>719</v>
      </c>
    </row>
    <row r="692" spans="1:3" x14ac:dyDescent="0.25">
      <c r="A692" s="5"/>
      <c r="B692" s="27"/>
    </row>
    <row r="693" spans="1:3" x14ac:dyDescent="0.25">
      <c r="A693" s="5"/>
      <c r="B693" s="27"/>
      <c r="C693" t="str">
        <f>CONCATENATE( "    &lt;piechart percentage=",B683," /&gt;")</f>
        <v xml:space="preserve">    &lt;piechart percentage=46.2 /&gt;</v>
      </c>
    </row>
    <row r="694" spans="1:3" x14ac:dyDescent="0.25">
      <c r="A694" s="5"/>
      <c r="B694" s="27"/>
      <c r="C694" t="str">
        <f>"  &lt;/Genotype&gt;"</f>
        <v xml:space="preserve">  &lt;/Genotype&gt;</v>
      </c>
    </row>
    <row r="695" spans="1:3" x14ac:dyDescent="0.25">
      <c r="A695" s="5"/>
      <c r="B695" s="27"/>
      <c r="C695" t="str">
        <f>C645</f>
        <v>&lt;# C645T  #&gt;</v>
      </c>
    </row>
    <row r="696" spans="1:3" x14ac:dyDescent="0.25">
      <c r="A696" s="5" t="s">
        <v>39</v>
      </c>
      <c r="B696" s="1" t="s">
        <v>245</v>
      </c>
      <c r="C696" t="str">
        <f>CONCATENATE("  &lt;Genotype hgvs=",CHAR(34),B696,B697,";",B698,CHAR(34)," name=",CHAR(34),B647,CHAR(34),"&gt; ")</f>
        <v xml:space="preserve">  &lt;Genotype hgvs="NC_000017.11:g.[30237328T&gt;C];[30237328=]" name="C645T "&gt; </v>
      </c>
    </row>
    <row r="697" spans="1:3" x14ac:dyDescent="0.25">
      <c r="A697" s="5" t="s">
        <v>40</v>
      </c>
      <c r="B697" s="27" t="s">
        <v>266</v>
      </c>
    </row>
    <row r="698" spans="1:3" x14ac:dyDescent="0.25">
      <c r="A698" s="5" t="s">
        <v>31</v>
      </c>
      <c r="B698" s="27" t="s">
        <v>267</v>
      </c>
      <c r="C698" t="s">
        <v>717</v>
      </c>
    </row>
    <row r="699" spans="1:3" x14ac:dyDescent="0.25">
      <c r="A699" s="5" t="s">
        <v>45</v>
      </c>
      <c r="B699" s="27" t="str">
        <f>CONCATENATE("People with this variant have one copy of the ",B650," variant. This substitution of a single nucleotide is known as a missense mutation.")</f>
        <v>People with this variant have one copy of the [C645T](https://www.ncbi.nlm.nih.gov/clinvar/variation/17503/) variant. This substitution of a single nucleotide is known as a missense mutation.</v>
      </c>
      <c r="C699" t="s">
        <v>17</v>
      </c>
    </row>
    <row r="700" spans="1:3" x14ac:dyDescent="0.25">
      <c r="A700" s="6" t="s">
        <v>46</v>
      </c>
      <c r="B700" s="27" t="s">
        <v>226</v>
      </c>
      <c r="C700" t="str">
        <f>CONCATENATE("    ",B699)</f>
        <v xml:space="preserve">    People with this variant have one copy of the [C645T](https://www.ncbi.nlm.nih.gov/clinvar/variation/17503/) variant. This substitution of a single nucleotide is known as a missense mutation.</v>
      </c>
    </row>
    <row r="701" spans="1:3" x14ac:dyDescent="0.25">
      <c r="A701" s="6" t="s">
        <v>47</v>
      </c>
      <c r="B701" s="27">
        <v>39.700000000000003</v>
      </c>
    </row>
    <row r="702" spans="1:3" x14ac:dyDescent="0.25">
      <c r="A702" s="5"/>
      <c r="B702" s="27"/>
      <c r="C702" t="s">
        <v>718</v>
      </c>
    </row>
    <row r="703" spans="1:3" x14ac:dyDescent="0.25">
      <c r="A703" s="6"/>
      <c r="B703" s="27"/>
    </row>
    <row r="704" spans="1:3" x14ac:dyDescent="0.25">
      <c r="A704" s="6"/>
      <c r="B704" s="27"/>
      <c r="C704" t="str">
        <f>CONCATENATE("    ",B700)</f>
        <v xml:space="preserve">    You are in the Mild Loss of Function category. See below for more information.</v>
      </c>
    </row>
    <row r="705" spans="1:3" x14ac:dyDescent="0.25">
      <c r="A705" s="6"/>
      <c r="B705" s="27"/>
    </row>
    <row r="706" spans="1:3" x14ac:dyDescent="0.25">
      <c r="A706" s="6"/>
      <c r="B706" s="27"/>
      <c r="C706" t="s">
        <v>719</v>
      </c>
    </row>
    <row r="707" spans="1:3" x14ac:dyDescent="0.25">
      <c r="A707" s="5"/>
      <c r="B707" s="27"/>
    </row>
    <row r="708" spans="1:3" x14ac:dyDescent="0.25">
      <c r="A708" s="5"/>
      <c r="B708" s="27"/>
      <c r="C708" t="str">
        <f>CONCATENATE( "    &lt;piechart percentage=",B701," /&gt;")</f>
        <v xml:space="preserve">    &lt;piechart percentage=39.7 /&gt;</v>
      </c>
    </row>
    <row r="709" spans="1:3" x14ac:dyDescent="0.25">
      <c r="A709" s="5"/>
      <c r="B709" s="27"/>
      <c r="C709" t="str">
        <f>"  &lt;/Genotype&gt;"</f>
        <v xml:space="preserve">  &lt;/Genotype&gt;</v>
      </c>
    </row>
    <row r="710" spans="1:3" x14ac:dyDescent="0.25">
      <c r="A710" s="5" t="s">
        <v>48</v>
      </c>
      <c r="B710" s="27" t="str">
        <f>CONCATENATE("People with this variant have two copies of the ",B650," variant. This substitution of a single nucleotide is known as a missense mutation.")</f>
        <v>People with this variant have two copies of the [C645T](https://www.ncbi.nlm.nih.gov/clinvar/variation/17503/) variant. This substitution of a single nucleotide is known as a missense mutation.</v>
      </c>
      <c r="C710" t="str">
        <f>CONCATENATE("  &lt;Genotype hgvs=",CHAR(34),B696,B697,";",B697,CHAR(34)," name=",CHAR(34),B647,CHAR(34),"&gt; ")</f>
        <v xml:space="preserve">  &lt;Genotype hgvs="NC_000017.11:g.[30237328T&gt;C];[30237328T&gt;C]" name="C645T "&gt; </v>
      </c>
    </row>
    <row r="711" spans="1:3" x14ac:dyDescent="0.25">
      <c r="A711" s="6" t="s">
        <v>49</v>
      </c>
      <c r="B711" s="27" t="s">
        <v>199</v>
      </c>
      <c r="C711" t="s">
        <v>17</v>
      </c>
    </row>
    <row r="712" spans="1:3" x14ac:dyDescent="0.25">
      <c r="A712" s="6" t="s">
        <v>47</v>
      </c>
      <c r="B712" s="27">
        <v>42.9</v>
      </c>
      <c r="C712" t="s">
        <v>717</v>
      </c>
    </row>
    <row r="713" spans="1:3" x14ac:dyDescent="0.25">
      <c r="A713" s="6"/>
      <c r="B713" s="27"/>
    </row>
    <row r="714" spans="1:3" x14ac:dyDescent="0.25">
      <c r="A714" s="5"/>
      <c r="B714" s="27"/>
      <c r="C714" t="str">
        <f>CONCATENATE("    ",B710)</f>
        <v xml:space="preserve">    People with this variant have two copies of the [C645T](https://www.ncbi.nlm.nih.gov/clinvar/variation/17503/) variant. This substitution of a single nucleotide is known as a missense mutation.</v>
      </c>
    </row>
    <row r="715" spans="1:3" x14ac:dyDescent="0.25">
      <c r="A715" s="6"/>
      <c r="B715" s="27"/>
    </row>
    <row r="716" spans="1:3" x14ac:dyDescent="0.25">
      <c r="A716" s="6"/>
      <c r="B716" s="27"/>
      <c r="C716" t="s">
        <v>718</v>
      </c>
    </row>
    <row r="717" spans="1:3" x14ac:dyDescent="0.25">
      <c r="A717" s="6"/>
      <c r="B717" s="27"/>
    </row>
    <row r="718" spans="1:3" x14ac:dyDescent="0.25">
      <c r="A718" s="6"/>
      <c r="B718" s="27"/>
      <c r="C718" t="str">
        <f>CONCATENATE("    ",B711)</f>
        <v xml:space="preserve">    You are in the Moderate Loss of Function category. See below for more information.</v>
      </c>
    </row>
    <row r="719" spans="1:3" x14ac:dyDescent="0.25">
      <c r="A719" s="6"/>
      <c r="B719" s="27"/>
    </row>
    <row r="720" spans="1:3" x14ac:dyDescent="0.25">
      <c r="A720" s="5"/>
      <c r="B720" s="27"/>
      <c r="C720" t="s">
        <v>719</v>
      </c>
    </row>
    <row r="721" spans="1:3" x14ac:dyDescent="0.25">
      <c r="A721" s="5"/>
      <c r="B721" s="27"/>
    </row>
    <row r="722" spans="1:3" x14ac:dyDescent="0.25">
      <c r="A722" s="5"/>
      <c r="B722" s="27"/>
      <c r="C722" t="str">
        <f>CONCATENATE( "    &lt;piechart percentage=",B712," /&gt;")</f>
        <v xml:space="preserve">    &lt;piechart percentage=42.9 /&gt;</v>
      </c>
    </row>
    <row r="723" spans="1:3" x14ac:dyDescent="0.25">
      <c r="A723" s="5"/>
      <c r="B723" s="27"/>
      <c r="C723" t="str">
        <f>"  &lt;/Genotype&gt;"</f>
        <v xml:space="preserve">  &lt;/Genotype&gt;</v>
      </c>
    </row>
    <row r="724" spans="1:3" x14ac:dyDescent="0.25">
      <c r="A724" s="5" t="s">
        <v>50</v>
      </c>
      <c r="B724" s="27" t="str">
        <f>CONCATENATE("Your ",B633," gene has no variants. A normal gene is referred to as a ",CHAR(34),"wild-type",CHAR(34)," gene.")</f>
        <v>Your CHRNA3 gene has no variants. A normal gene is referred to as a "wild-type" gene.</v>
      </c>
      <c r="C724" t="str">
        <f>CONCATENATE("  &lt;Genotype hgvs=",CHAR(34),B696,B698,";",B698,CHAR(34)," name=",CHAR(34),B647,CHAR(34),"&gt; ")</f>
        <v xml:space="preserve">  &lt;Genotype hgvs="NC_000017.11:g.[30237328=];[30237328=]" name="C645T "&gt; </v>
      </c>
    </row>
    <row r="725" spans="1:3" x14ac:dyDescent="0.25">
      <c r="A725" s="6" t="s">
        <v>51</v>
      </c>
      <c r="B725" s="27" t="s">
        <v>152</v>
      </c>
      <c r="C725" t="s">
        <v>17</v>
      </c>
    </row>
    <row r="726" spans="1:3" x14ac:dyDescent="0.25">
      <c r="A726" s="6" t="s">
        <v>47</v>
      </c>
      <c r="B726" s="27">
        <v>17.399999999999999</v>
      </c>
      <c r="C726" t="s">
        <v>717</v>
      </c>
    </row>
    <row r="727" spans="1:3" x14ac:dyDescent="0.25">
      <c r="A727" s="5"/>
      <c r="B727" s="27"/>
    </row>
    <row r="728" spans="1:3" x14ac:dyDescent="0.25">
      <c r="A728" s="6"/>
      <c r="B728" s="27"/>
      <c r="C728" t="str">
        <f>CONCATENATE("    ",B724)</f>
        <v xml:space="preserve">    Your CHRNA3 gene has no variants. A normal gene is referred to as a "wild-type" gene.</v>
      </c>
    </row>
    <row r="729" spans="1:3" x14ac:dyDescent="0.25">
      <c r="A729" s="6"/>
      <c r="B729" s="27"/>
    </row>
    <row r="730" spans="1:3" x14ac:dyDescent="0.25">
      <c r="A730" s="6"/>
      <c r="B730" s="27"/>
      <c r="C730" t="s">
        <v>718</v>
      </c>
    </row>
    <row r="731" spans="1:3" x14ac:dyDescent="0.25">
      <c r="A731" s="6"/>
      <c r="B731" s="27"/>
    </row>
    <row r="732" spans="1:3" x14ac:dyDescent="0.25">
      <c r="A732" s="6"/>
      <c r="B732" s="27"/>
      <c r="C732" t="str">
        <f>CONCATENATE("    ",B725)</f>
        <v xml:space="preserve">    This variant is not associated with increased risk.</v>
      </c>
    </row>
    <row r="733" spans="1:3" x14ac:dyDescent="0.25">
      <c r="A733" s="5"/>
      <c r="B733" s="27"/>
    </row>
    <row r="734" spans="1:3" x14ac:dyDescent="0.25">
      <c r="A734" s="5"/>
      <c r="B734" s="27"/>
      <c r="C734" t="s">
        <v>719</v>
      </c>
    </row>
    <row r="735" spans="1:3" x14ac:dyDescent="0.25">
      <c r="A735" s="5"/>
      <c r="B735" s="27"/>
    </row>
    <row r="736" spans="1:3" x14ac:dyDescent="0.25">
      <c r="A736" s="5"/>
      <c r="B736" s="27"/>
      <c r="C736" t="str">
        <f>CONCATENATE( "    &lt;piechart percentage=",B726," /&gt;")</f>
        <v xml:space="preserve">    &lt;piechart percentage=17.4 /&gt;</v>
      </c>
    </row>
    <row r="737" spans="1:3" x14ac:dyDescent="0.25">
      <c r="A737" s="5"/>
      <c r="B737" s="27"/>
      <c r="C737" t="str">
        <f>"  &lt;/Genotype&gt;"</f>
        <v xml:space="preserve">  &lt;/Genotype&gt;</v>
      </c>
    </row>
    <row r="738" spans="1:3" x14ac:dyDescent="0.25">
      <c r="A738" s="5" t="s">
        <v>52</v>
      </c>
      <c r="B738" s="27" t="str">
        <f>CONCATENATE("Your ",B633," gene has an unknown variant.")</f>
        <v>Your CHRNA3 gene has an unknown variant.</v>
      </c>
      <c r="C738" t="str">
        <f>CONCATENATE("  &lt;Genotype hgvs=",CHAR(34),"unknown",CHAR(34),"&gt; ")</f>
        <v xml:space="preserve">  &lt;Genotype hgvs="unknown"&gt; </v>
      </c>
    </row>
    <row r="739" spans="1:3" x14ac:dyDescent="0.25">
      <c r="A739" s="6" t="s">
        <v>52</v>
      </c>
      <c r="B739" s="27" t="s">
        <v>154</v>
      </c>
      <c r="C739" t="s">
        <v>17</v>
      </c>
    </row>
    <row r="740" spans="1:3" x14ac:dyDescent="0.25">
      <c r="A740" s="6" t="s">
        <v>47</v>
      </c>
      <c r="B740" s="27"/>
      <c r="C740" t="s">
        <v>717</v>
      </c>
    </row>
    <row r="741" spans="1:3" x14ac:dyDescent="0.25">
      <c r="A741" s="6"/>
      <c r="B741" s="27"/>
    </row>
    <row r="742" spans="1:3" x14ac:dyDescent="0.25">
      <c r="A742" s="6"/>
      <c r="B742" s="27"/>
      <c r="C742" t="str">
        <f>CONCATENATE("    ",B738)</f>
        <v xml:space="preserve">    Your CHRNA3 gene has an unknown variant.</v>
      </c>
    </row>
    <row r="743" spans="1:3" x14ac:dyDescent="0.25">
      <c r="A743" s="6"/>
      <c r="B743" s="27"/>
    </row>
    <row r="744" spans="1:3" x14ac:dyDescent="0.25">
      <c r="A744" s="6"/>
      <c r="B744" s="27"/>
      <c r="C744" t="s">
        <v>718</v>
      </c>
    </row>
    <row r="745" spans="1:3" x14ac:dyDescent="0.25">
      <c r="A745" s="6"/>
      <c r="B745" s="27"/>
    </row>
    <row r="746" spans="1:3" x14ac:dyDescent="0.25">
      <c r="A746" s="5"/>
      <c r="B746" s="27"/>
      <c r="C746" t="str">
        <f>CONCATENATE("    ",B739)</f>
        <v xml:space="preserve">    The effect is unknown.</v>
      </c>
    </row>
    <row r="747" spans="1:3" x14ac:dyDescent="0.25">
      <c r="A747" s="6"/>
      <c r="B747" s="27"/>
    </row>
    <row r="748" spans="1:3" x14ac:dyDescent="0.25">
      <c r="A748" s="5"/>
      <c r="B748" s="27"/>
      <c r="C748" t="s">
        <v>719</v>
      </c>
    </row>
    <row r="749" spans="1:3" x14ac:dyDescent="0.25">
      <c r="A749" s="5"/>
      <c r="B749" s="27"/>
    </row>
    <row r="750" spans="1:3" x14ac:dyDescent="0.25">
      <c r="A750" s="5"/>
      <c r="B750" s="27"/>
      <c r="C750" t="str">
        <f>CONCATENATE( "    &lt;piechart percentage=",B740," /&gt;")</f>
        <v xml:space="preserve">    &lt;piechart percentage= /&gt;</v>
      </c>
    </row>
    <row r="751" spans="1:3" x14ac:dyDescent="0.25">
      <c r="A751" s="5"/>
      <c r="B751" s="27"/>
      <c r="C751" t="str">
        <f>"  &lt;/Genotype&gt;"</f>
        <v xml:space="preserve">  &lt;/Genotype&gt;</v>
      </c>
    </row>
    <row r="752" spans="1:3" x14ac:dyDescent="0.25">
      <c r="A752" s="5" t="s">
        <v>50</v>
      </c>
      <c r="B752" s="27" t="str">
        <f>CONCATENATE("Your ",B633," gene has no variants. A normal gene is referred to as a ",CHAR(34),"wild-type",CHAR(34)," gene.")</f>
        <v>Your CHRNA3 gene has no variants. A normal gene is referred to as a "wild-type" gene.</v>
      </c>
      <c r="C752" t="str">
        <f>CONCATENATE("  &lt;Genotype hgvs=",CHAR(34),"wild-type",CHAR(34),"&gt;")</f>
        <v xml:space="preserve">  &lt;Genotype hgvs="wild-type"&gt;</v>
      </c>
    </row>
    <row r="753" spans="1:3" x14ac:dyDescent="0.25">
      <c r="A753" s="6" t="s">
        <v>51</v>
      </c>
      <c r="B753" s="27" t="s">
        <v>227</v>
      </c>
      <c r="C753" t="s">
        <v>17</v>
      </c>
    </row>
    <row r="754" spans="1:3" x14ac:dyDescent="0.25">
      <c r="A754" s="6" t="s">
        <v>47</v>
      </c>
      <c r="B754" s="27"/>
      <c r="C754" t="s">
        <v>717</v>
      </c>
    </row>
    <row r="755" spans="1:3" x14ac:dyDescent="0.25">
      <c r="A755" s="6"/>
      <c r="B755" s="27"/>
    </row>
    <row r="756" spans="1:3" x14ac:dyDescent="0.25">
      <c r="A756" s="6"/>
      <c r="B756" s="27"/>
      <c r="C756" t="str">
        <f>CONCATENATE("    ",B752)</f>
        <v xml:space="preserve">    Your CHRNA3 gene has no variants. A normal gene is referred to as a "wild-type" gene.</v>
      </c>
    </row>
    <row r="757" spans="1:3" x14ac:dyDescent="0.25">
      <c r="A757" s="6"/>
      <c r="B757" s="27"/>
    </row>
    <row r="758" spans="1:3" x14ac:dyDescent="0.25">
      <c r="A758" s="6"/>
      <c r="B758" s="27"/>
      <c r="C758" t="s">
        <v>718</v>
      </c>
    </row>
    <row r="759" spans="1:3" x14ac:dyDescent="0.25">
      <c r="A759" s="6"/>
      <c r="B759" s="27"/>
    </row>
    <row r="760" spans="1:3" x14ac:dyDescent="0.25">
      <c r="A760" s="6"/>
      <c r="B760" s="27"/>
      <c r="C760" t="str">
        <f>CONCATENATE("    ",B753)</f>
        <v xml:space="preserve">    Your variant is not associated with any loss of function.</v>
      </c>
    </row>
    <row r="761" spans="1:3" x14ac:dyDescent="0.25">
      <c r="A761" s="6"/>
      <c r="B761" s="27"/>
    </row>
    <row r="762" spans="1:3" x14ac:dyDescent="0.25">
      <c r="A762" s="6"/>
      <c r="B762" s="27"/>
      <c r="C762" t="s">
        <v>719</v>
      </c>
    </row>
    <row r="763" spans="1:3" x14ac:dyDescent="0.25">
      <c r="A763" s="5"/>
      <c r="B763" s="27"/>
    </row>
    <row r="764" spans="1:3" x14ac:dyDescent="0.25">
      <c r="A764" s="6"/>
      <c r="B764" s="27"/>
      <c r="C764" t="str">
        <f>CONCATENATE( "    &lt;piechart percentage=",B754," /&gt;")</f>
        <v xml:space="preserve">    &lt;piechart percentage= /&gt;</v>
      </c>
    </row>
    <row r="765" spans="1:3" x14ac:dyDescent="0.25">
      <c r="A765" s="6"/>
      <c r="B765" s="27"/>
      <c r="C765" t="str">
        <f>"  &lt;/Genotype&gt;"</f>
        <v xml:space="preserve">  &lt;/Genotype&gt;</v>
      </c>
    </row>
    <row r="766" spans="1:3" x14ac:dyDescent="0.25">
      <c r="A766" s="6"/>
      <c r="B766" s="27"/>
      <c r="C766" t="str">
        <f>"&lt;/GeneAnalysis&gt;"</f>
        <v>&lt;/GeneAnalysis&gt;</v>
      </c>
    </row>
    <row r="767" spans="1:3" s="33" customFormat="1" x14ac:dyDescent="0.25"/>
    <row r="768" spans="1:3" s="33" customFormat="1" x14ac:dyDescent="0.25">
      <c r="A768" s="34"/>
      <c r="B768" s="32"/>
    </row>
    <row r="769" spans="1:3" x14ac:dyDescent="0.25">
      <c r="A769" s="6" t="s">
        <v>4</v>
      </c>
      <c r="B769" s="27" t="s">
        <v>354</v>
      </c>
      <c r="C769" t="str">
        <f>CONCATENATE("&lt;GeneAnalysis gene=",CHAR(34),B769,CHAR(34)," interval=",CHAR(34),B770,CHAR(34),"&gt; ")</f>
        <v xml:space="preserve">&lt;GeneAnalysis gene="CHRNA3" interval="NC_000015.10:g.78593052_78621295"&gt; </v>
      </c>
    </row>
    <row r="770" spans="1:3" x14ac:dyDescent="0.25">
      <c r="A770" s="6" t="s">
        <v>27</v>
      </c>
      <c r="B770" s="27" t="s">
        <v>355</v>
      </c>
    </row>
    <row r="771" spans="1:3" x14ac:dyDescent="0.25">
      <c r="A771" s="6" t="s">
        <v>28</v>
      </c>
      <c r="B771" s="27" t="s">
        <v>351</v>
      </c>
      <c r="C771" t="str">
        <f>CONCATENATE("# What are some common mutations of ",B769,"?")</f>
        <v># What are some common mutations of CHRNA3?</v>
      </c>
    </row>
    <row r="772" spans="1:3" x14ac:dyDescent="0.25">
      <c r="A772" s="6" t="s">
        <v>24</v>
      </c>
      <c r="B772" s="27" t="s">
        <v>25</v>
      </c>
      <c r="C772" t="s">
        <v>17</v>
      </c>
    </row>
    <row r="773" spans="1:3" x14ac:dyDescent="0.25">
      <c r="B773" s="27"/>
      <c r="C773" t="str">
        <f>CONCATENATE("There are ",B771," well-known variants in ",B769,": ",B780," and ",B786,".")</f>
        <v>There are two well-known variants in CHRNA3: [C78606381T](https://www.ncbi.nlm.nih.gov/projects/SNP/snp_ref.cgi?rs=12914385) and [C645T](https://www.ncbi.nlm.nih.gov/clinvar/variation/17503/).</v>
      </c>
    </row>
    <row r="774" spans="1:3" x14ac:dyDescent="0.25">
      <c r="B774" s="27"/>
    </row>
    <row r="775" spans="1:3" x14ac:dyDescent="0.25">
      <c r="A775" s="6"/>
      <c r="B775" s="27"/>
      <c r="C775" t="str">
        <f>CONCATENATE("&lt;# ",B777," #&gt;")</f>
        <v>&lt;# C78606381T #&gt;</v>
      </c>
    </row>
    <row r="776" spans="1:3" x14ac:dyDescent="0.25">
      <c r="A776" s="6" t="s">
        <v>29</v>
      </c>
      <c r="B776" s="1" t="s">
        <v>356</v>
      </c>
      <c r="C776" t="str">
        <f>CONCATENATE("  &lt;Variant hgvs=",CHAR(34),B776,CHAR(34)," name=",CHAR(34),B777,CHAR(34),"&gt; ")</f>
        <v xml:space="preserve">  &lt;Variant hgvs="NC_000015.10:g.78606381C&gt;T" name="C78606381T"&gt; </v>
      </c>
    </row>
    <row r="777" spans="1:3" x14ac:dyDescent="0.25">
      <c r="A777" s="5" t="s">
        <v>30</v>
      </c>
      <c r="B777" s="30" t="s">
        <v>358</v>
      </c>
    </row>
    <row r="778" spans="1:3" x14ac:dyDescent="0.25">
      <c r="A778" s="5" t="s">
        <v>31</v>
      </c>
      <c r="B778" s="27" t="s">
        <v>217</v>
      </c>
      <c r="C778" t="str">
        <f>CONCATENATE("    This variant is a change at a specific point in the ",B769," gene from ",B778," to ",B779," resulting in incorrect ",B772,"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779" spans="1:3" x14ac:dyDescent="0.25">
      <c r="A779" s="5" t="s">
        <v>32</v>
      </c>
      <c r="B779" s="27" t="s">
        <v>37</v>
      </c>
      <c r="C779" t="s">
        <v>17</v>
      </c>
    </row>
    <row r="780" spans="1:3" x14ac:dyDescent="0.25">
      <c r="A780" s="5" t="s">
        <v>40</v>
      </c>
      <c r="B780" s="30" t="s">
        <v>360</v>
      </c>
      <c r="C780" t="str">
        <f>"  &lt;/Variant&gt;"</f>
        <v xml:space="preserve">  &lt;/Variant&gt;</v>
      </c>
    </row>
    <row r="781" spans="1:3" x14ac:dyDescent="0.25">
      <c r="B781" s="27"/>
      <c r="C781" t="str">
        <f>CONCATENATE("&lt;# ",B783," #&gt;")</f>
        <v>&lt;# C645T  #&gt;</v>
      </c>
    </row>
    <row r="782" spans="1:3" x14ac:dyDescent="0.25">
      <c r="A782" s="6" t="s">
        <v>29</v>
      </c>
      <c r="B782" s="1" t="s">
        <v>357</v>
      </c>
      <c r="C782" t="str">
        <f>CONCATENATE("  &lt;Variant hgvs=",CHAR(34),B782,CHAR(34)," name=",CHAR(34),B783,CHAR(34),"&gt; ")</f>
        <v xml:space="preserve">  &lt;Variant hgvs="NC_000015.10:g.78601997G&gt;A" name="C645T "&gt; </v>
      </c>
    </row>
    <row r="783" spans="1:3" x14ac:dyDescent="0.25">
      <c r="A783" s="5" t="s">
        <v>30</v>
      </c>
      <c r="B783" s="30" t="s">
        <v>359</v>
      </c>
    </row>
    <row r="784" spans="1:3" x14ac:dyDescent="0.25">
      <c r="A784" s="5" t="s">
        <v>31</v>
      </c>
      <c r="B784" s="27" t="s">
        <v>38</v>
      </c>
      <c r="C784" t="str">
        <f>CONCATENATE("    This variant is a change at a specific point in the ",B769," gene from ",B784," to ",B785," resulting in incorrect ",B772,"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785" spans="1:3" x14ac:dyDescent="0.25">
      <c r="A785" s="5" t="s">
        <v>32</v>
      </c>
      <c r="B785" s="27" t="s">
        <v>66</v>
      </c>
    </row>
    <row r="786" spans="1:3" x14ac:dyDescent="0.25">
      <c r="A786" s="6" t="s">
        <v>40</v>
      </c>
      <c r="B786" s="30" t="s">
        <v>370</v>
      </c>
      <c r="C786" t="str">
        <f>"  &lt;/Variant&gt;"</f>
        <v xml:space="preserve">  &lt;/Variant&gt;</v>
      </c>
    </row>
    <row r="787" spans="1:3" s="33" customFormat="1" x14ac:dyDescent="0.25">
      <c r="A787" s="31"/>
      <c r="B787" s="32"/>
    </row>
    <row r="788" spans="1:3" s="33" customFormat="1" x14ac:dyDescent="0.25">
      <c r="A788" s="31"/>
      <c r="B788" s="32"/>
      <c r="C788" t="str">
        <f>C775</f>
        <v>&lt;# C78606381T #&gt;</v>
      </c>
    </row>
    <row r="789" spans="1:3" x14ac:dyDescent="0.25">
      <c r="A789" s="5" t="s">
        <v>39</v>
      </c>
      <c r="B789" s="40" t="s">
        <v>361</v>
      </c>
      <c r="C789" t="str">
        <f>CONCATENATE("  &lt;Genotype hgvs=",CHAR(34),B789,B790,";",B791,CHAR(34)," name=",CHAR(34),B777,CHAR(34),"&gt; ")</f>
        <v xml:space="preserve">  &lt;Genotype hgvs="NC_000015.10:g.[78606381C&gt;T];[78606381=]" name="C78606381T"&gt; </v>
      </c>
    </row>
    <row r="790" spans="1:3" x14ac:dyDescent="0.25">
      <c r="A790" s="5" t="s">
        <v>40</v>
      </c>
      <c r="B790" s="27" t="s">
        <v>362</v>
      </c>
    </row>
    <row r="791" spans="1:3" x14ac:dyDescent="0.25">
      <c r="A791" s="5" t="s">
        <v>31</v>
      </c>
      <c r="B791" s="27" t="s">
        <v>363</v>
      </c>
      <c r="C791" t="s">
        <v>717</v>
      </c>
    </row>
    <row r="792" spans="1:3" x14ac:dyDescent="0.25">
      <c r="A792" s="5" t="s">
        <v>45</v>
      </c>
      <c r="B792" s="27" t="str">
        <f>CONCATENATE("People with this variant have one copy of the ",B780,"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792" t="s">
        <v>17</v>
      </c>
    </row>
    <row r="793" spans="1:3" x14ac:dyDescent="0.25">
      <c r="A793" s="6" t="s">
        <v>46</v>
      </c>
      <c r="B793" s="27" t="s">
        <v>226</v>
      </c>
      <c r="C793" t="str">
        <f>CONCATENATE("    ",B792)</f>
        <v xml:space="preserve">    People with this variant have one copy of the [C78606381T](https://www.ncbi.nlm.nih.gov/projects/SNP/snp_ref.cgi?rs=12914385) variant. This substitution of a single nucleotide is known as a missense mutation.</v>
      </c>
    </row>
    <row r="794" spans="1:3" x14ac:dyDescent="0.25">
      <c r="A794" s="6" t="s">
        <v>47</v>
      </c>
      <c r="B794" s="27">
        <v>37.9</v>
      </c>
    </row>
    <row r="795" spans="1:3" x14ac:dyDescent="0.25">
      <c r="A795" s="5"/>
      <c r="B795" s="27"/>
      <c r="C795" t="s">
        <v>718</v>
      </c>
    </row>
    <row r="796" spans="1:3" x14ac:dyDescent="0.25">
      <c r="A796" s="6"/>
      <c r="B796" s="27"/>
    </row>
    <row r="797" spans="1:3" x14ac:dyDescent="0.25">
      <c r="A797" s="6"/>
      <c r="B797" s="27"/>
      <c r="C797" t="str">
        <f>CONCATENATE("    ",B793)</f>
        <v xml:space="preserve">    You are in the Mild Loss of Function category. See below for more information.</v>
      </c>
    </row>
    <row r="798" spans="1:3" x14ac:dyDescent="0.25">
      <c r="A798" s="6"/>
      <c r="B798" s="27"/>
    </row>
    <row r="799" spans="1:3" x14ac:dyDescent="0.25">
      <c r="A799" s="6"/>
      <c r="B799" s="27"/>
      <c r="C799" t="s">
        <v>719</v>
      </c>
    </row>
    <row r="800" spans="1:3" x14ac:dyDescent="0.25">
      <c r="A800" s="5"/>
      <c r="B800" s="27"/>
    </row>
    <row r="801" spans="1:3" x14ac:dyDescent="0.25">
      <c r="A801" s="5"/>
      <c r="B801" s="27"/>
      <c r="C801" t="str">
        <f>CONCATENATE( "    &lt;piechart percentage=",B794," /&gt;")</f>
        <v xml:space="preserve">    &lt;piechart percentage=37.9 /&gt;</v>
      </c>
    </row>
    <row r="802" spans="1:3" x14ac:dyDescent="0.25">
      <c r="A802" s="5"/>
      <c r="B802" s="27"/>
      <c r="C802" t="str">
        <f>"  &lt;/Genotype&gt;"</f>
        <v xml:space="preserve">  &lt;/Genotype&gt;</v>
      </c>
    </row>
    <row r="803" spans="1:3" x14ac:dyDescent="0.25">
      <c r="A803" s="5" t="s">
        <v>48</v>
      </c>
      <c r="B803" s="27" t="s">
        <v>364</v>
      </c>
      <c r="C803" t="str">
        <f>CONCATENATE("  &lt;Genotype hgvs=",CHAR(34),B789,B790,";",B790,CHAR(34)," name=",CHAR(34),B777,CHAR(34),"&gt; ")</f>
        <v xml:space="preserve">  &lt;Genotype hgvs="NC_000015.10:g.[78606381C&gt;T];[78606381C&gt;T]" name="C78606381T"&gt; </v>
      </c>
    </row>
    <row r="804" spans="1:3" x14ac:dyDescent="0.25">
      <c r="A804" s="6" t="s">
        <v>49</v>
      </c>
      <c r="B804" s="27" t="s">
        <v>199</v>
      </c>
      <c r="C804" t="s">
        <v>17</v>
      </c>
    </row>
    <row r="805" spans="1:3" x14ac:dyDescent="0.25">
      <c r="A805" s="6" t="s">
        <v>47</v>
      </c>
      <c r="B805" s="27">
        <v>15.9</v>
      </c>
      <c r="C805" t="s">
        <v>717</v>
      </c>
    </row>
    <row r="806" spans="1:3" x14ac:dyDescent="0.25">
      <c r="A806" s="6"/>
      <c r="B806" s="27"/>
    </row>
    <row r="807" spans="1:3" x14ac:dyDescent="0.25">
      <c r="A807" s="5"/>
      <c r="B807" s="27"/>
      <c r="C807" t="str">
        <f>CONCATENATE("    ",B803)</f>
        <v xml:space="preserve">    People with this variant have two copies of the [C78606381T](https://www.ncbi.nlm.nih.gov/projects/SNP/snp_ref.cgi?rs=12914385) variant. This substitution of a single nucleotide is known as a missense mutation.
</v>
      </c>
    </row>
    <row r="808" spans="1:3" x14ac:dyDescent="0.25">
      <c r="A808" s="6"/>
      <c r="B808" s="27"/>
    </row>
    <row r="809" spans="1:3" x14ac:dyDescent="0.25">
      <c r="A809" s="6"/>
      <c r="B809" s="27"/>
      <c r="C809" t="s">
        <v>718</v>
      </c>
    </row>
    <row r="810" spans="1:3" x14ac:dyDescent="0.25">
      <c r="A810" s="6"/>
      <c r="B810" s="27"/>
    </row>
    <row r="811" spans="1:3" x14ac:dyDescent="0.25">
      <c r="A811" s="6"/>
      <c r="B811" s="27"/>
      <c r="C811" t="str">
        <f>CONCATENATE("    ",B804)</f>
        <v xml:space="preserve">    You are in the Moderate Loss of Function category. See below for more information.</v>
      </c>
    </row>
    <row r="812" spans="1:3" x14ac:dyDescent="0.25">
      <c r="A812" s="6"/>
      <c r="B812" s="27"/>
    </row>
    <row r="813" spans="1:3" x14ac:dyDescent="0.25">
      <c r="A813" s="5"/>
      <c r="B813" s="27"/>
      <c r="C813" t="s">
        <v>719</v>
      </c>
    </row>
    <row r="814" spans="1:3" x14ac:dyDescent="0.25">
      <c r="A814" s="5"/>
      <c r="B814" s="27"/>
    </row>
    <row r="815" spans="1:3" x14ac:dyDescent="0.25">
      <c r="A815" s="5"/>
      <c r="B815" s="27"/>
      <c r="C815" t="str">
        <f>CONCATENATE( "    &lt;piechart percentage=",B805," /&gt;")</f>
        <v xml:space="preserve">    &lt;piechart percentage=15.9 /&gt;</v>
      </c>
    </row>
    <row r="816" spans="1:3" x14ac:dyDescent="0.25">
      <c r="A816" s="5"/>
      <c r="B816" s="27"/>
      <c r="C816" t="str">
        <f>"  &lt;/Genotype&gt;"</f>
        <v xml:space="preserve">  &lt;/Genotype&gt;</v>
      </c>
    </row>
    <row r="817" spans="1:3" x14ac:dyDescent="0.25">
      <c r="A817" s="5" t="s">
        <v>50</v>
      </c>
      <c r="B817" s="27" t="str">
        <f>CONCATENATE("Your ",B769," gene has no variants. A normal gene is referred to as a ",CHAR(34),"wild-type",CHAR(34)," gene.")</f>
        <v>Your CHRNA3 gene has no variants. A normal gene is referred to as a "wild-type" gene.</v>
      </c>
      <c r="C817" t="str">
        <f>CONCATENATE("  &lt;Genotype hgvs=",CHAR(34),B789,B791,";",B791,CHAR(34)," name=",CHAR(34),B777,CHAR(34),"&gt; ")</f>
        <v xml:space="preserve">  &lt;Genotype hgvs="NC_000015.10:g.[78606381=];[78606381=]" name="C78606381T"&gt; </v>
      </c>
    </row>
    <row r="818" spans="1:3" x14ac:dyDescent="0.25">
      <c r="A818" s="6" t="s">
        <v>51</v>
      </c>
      <c r="B818" s="27" t="s">
        <v>152</v>
      </c>
      <c r="C818" t="s">
        <v>17</v>
      </c>
    </row>
    <row r="819" spans="1:3" x14ac:dyDescent="0.25">
      <c r="A819" s="6" t="s">
        <v>47</v>
      </c>
      <c r="B819" s="27">
        <v>46.2</v>
      </c>
      <c r="C819" t="s">
        <v>717</v>
      </c>
    </row>
    <row r="820" spans="1:3" x14ac:dyDescent="0.25">
      <c r="A820" s="5"/>
      <c r="B820" s="27"/>
    </row>
    <row r="821" spans="1:3" x14ac:dyDescent="0.25">
      <c r="A821" s="6"/>
      <c r="B821" s="27"/>
      <c r="C821" t="str">
        <f>CONCATENATE("    ",B817)</f>
        <v xml:space="preserve">    Your CHRNA3 gene has no variants. A normal gene is referred to as a "wild-type" gene.</v>
      </c>
    </row>
    <row r="822" spans="1:3" x14ac:dyDescent="0.25">
      <c r="A822" s="6"/>
      <c r="B822" s="27"/>
    </row>
    <row r="823" spans="1:3" x14ac:dyDescent="0.25">
      <c r="A823" s="6"/>
      <c r="B823" s="27"/>
      <c r="C823" t="s">
        <v>718</v>
      </c>
    </row>
    <row r="824" spans="1:3" x14ac:dyDescent="0.25">
      <c r="A824" s="6"/>
      <c r="B824" s="27"/>
    </row>
    <row r="825" spans="1:3" x14ac:dyDescent="0.25">
      <c r="A825" s="6"/>
      <c r="B825" s="27"/>
      <c r="C825" t="str">
        <f>CONCATENATE("    ",B818)</f>
        <v xml:space="preserve">    This variant is not associated with increased risk.</v>
      </c>
    </row>
    <row r="826" spans="1:3" x14ac:dyDescent="0.25">
      <c r="A826" s="5"/>
      <c r="B826" s="27"/>
    </row>
    <row r="827" spans="1:3" x14ac:dyDescent="0.25">
      <c r="A827" s="5"/>
      <c r="B827" s="27"/>
      <c r="C827" t="s">
        <v>719</v>
      </c>
    </row>
    <row r="828" spans="1:3" x14ac:dyDescent="0.25">
      <c r="A828" s="5"/>
      <c r="B828" s="27"/>
    </row>
    <row r="829" spans="1:3" x14ac:dyDescent="0.25">
      <c r="A829" s="5"/>
      <c r="B829" s="27"/>
      <c r="C829" t="str">
        <f>CONCATENATE( "    &lt;piechart percentage=",B819," /&gt;")</f>
        <v xml:space="preserve">    &lt;piechart percentage=46.2 /&gt;</v>
      </c>
    </row>
    <row r="830" spans="1:3" x14ac:dyDescent="0.25">
      <c r="A830" s="5"/>
      <c r="B830" s="27"/>
      <c r="C830" t="str">
        <f>"  &lt;/Genotype&gt;"</f>
        <v xml:space="preserve">  &lt;/Genotype&gt;</v>
      </c>
    </row>
    <row r="831" spans="1:3" x14ac:dyDescent="0.25">
      <c r="A831" s="5"/>
      <c r="B831" s="27"/>
      <c r="C831" t="str">
        <f>C781</f>
        <v>&lt;# C645T  #&gt;</v>
      </c>
    </row>
    <row r="832" spans="1:3" x14ac:dyDescent="0.25">
      <c r="A832" s="5" t="s">
        <v>39</v>
      </c>
      <c r="B832" s="1" t="s">
        <v>245</v>
      </c>
      <c r="C832" t="str">
        <f>CONCATENATE("  &lt;Genotype hgvs=",CHAR(34),B832,B833,";",B834,CHAR(34)," name=",CHAR(34),B783,CHAR(34),"&gt; ")</f>
        <v xml:space="preserve">  &lt;Genotype hgvs="NC_000017.11:g.[30237328T&gt;C];[30237328=]" name="C645T "&gt; </v>
      </c>
    </row>
    <row r="833" spans="1:3" x14ac:dyDescent="0.25">
      <c r="A833" s="5" t="s">
        <v>40</v>
      </c>
      <c r="B833" s="27" t="s">
        <v>266</v>
      </c>
    </row>
    <row r="834" spans="1:3" x14ac:dyDescent="0.25">
      <c r="A834" s="5" t="s">
        <v>31</v>
      </c>
      <c r="B834" s="27" t="s">
        <v>267</v>
      </c>
      <c r="C834" t="s">
        <v>717</v>
      </c>
    </row>
    <row r="835" spans="1:3" x14ac:dyDescent="0.25">
      <c r="A835" s="5" t="s">
        <v>45</v>
      </c>
      <c r="B835" s="27" t="str">
        <f>CONCATENATE("People with this variant have one copy of the ",B786," variant. This substitution of a single nucleotide is known as a missense mutation.")</f>
        <v>People with this variant have one copy of the [C645T](https://www.ncbi.nlm.nih.gov/clinvar/variation/17503/) variant. This substitution of a single nucleotide is known as a missense mutation.</v>
      </c>
      <c r="C835" t="s">
        <v>17</v>
      </c>
    </row>
    <row r="836" spans="1:3" x14ac:dyDescent="0.25">
      <c r="A836" s="6" t="s">
        <v>46</v>
      </c>
      <c r="B836" s="27" t="s">
        <v>226</v>
      </c>
      <c r="C836" t="str">
        <f>CONCATENATE("    ",B835)</f>
        <v xml:space="preserve">    People with this variant have one copy of the [C645T](https://www.ncbi.nlm.nih.gov/clinvar/variation/17503/) variant. This substitution of a single nucleotide is known as a missense mutation.</v>
      </c>
    </row>
    <row r="837" spans="1:3" x14ac:dyDescent="0.25">
      <c r="A837" s="6" t="s">
        <v>47</v>
      </c>
      <c r="B837" s="27">
        <v>39.700000000000003</v>
      </c>
    </row>
    <row r="838" spans="1:3" x14ac:dyDescent="0.25">
      <c r="A838" s="5"/>
      <c r="B838" s="27"/>
      <c r="C838" t="s">
        <v>718</v>
      </c>
    </row>
    <row r="839" spans="1:3" x14ac:dyDescent="0.25">
      <c r="A839" s="6"/>
      <c r="B839" s="27"/>
    </row>
    <row r="840" spans="1:3" x14ac:dyDescent="0.25">
      <c r="A840" s="6"/>
      <c r="B840" s="27"/>
      <c r="C840" t="str">
        <f>CONCATENATE("    ",B836)</f>
        <v xml:space="preserve">    You are in the Mild Loss of Function category. See below for more information.</v>
      </c>
    </row>
    <row r="841" spans="1:3" x14ac:dyDescent="0.25">
      <c r="A841" s="6"/>
      <c r="B841" s="27"/>
    </row>
    <row r="842" spans="1:3" x14ac:dyDescent="0.25">
      <c r="A842" s="6"/>
      <c r="B842" s="27"/>
      <c r="C842" t="s">
        <v>719</v>
      </c>
    </row>
    <row r="843" spans="1:3" x14ac:dyDescent="0.25">
      <c r="A843" s="5"/>
      <c r="B843" s="27"/>
    </row>
    <row r="844" spans="1:3" x14ac:dyDescent="0.25">
      <c r="A844" s="5"/>
      <c r="B844" s="27"/>
      <c r="C844" t="str">
        <f>CONCATENATE( "    &lt;piechart percentage=",B837," /&gt;")</f>
        <v xml:space="preserve">    &lt;piechart percentage=39.7 /&gt;</v>
      </c>
    </row>
    <row r="845" spans="1:3" x14ac:dyDescent="0.25">
      <c r="A845" s="5"/>
      <c r="B845" s="27"/>
      <c r="C845" t="str">
        <f>"  &lt;/Genotype&gt;"</f>
        <v xml:space="preserve">  &lt;/Genotype&gt;</v>
      </c>
    </row>
    <row r="846" spans="1:3" x14ac:dyDescent="0.25">
      <c r="A846" s="5" t="s">
        <v>48</v>
      </c>
      <c r="B846" s="27" t="str">
        <f>CONCATENATE("People with this variant have two copies of the ",B786," variant. This substitution of a single nucleotide is known as a missense mutation.")</f>
        <v>People with this variant have two copies of the [C645T](https://www.ncbi.nlm.nih.gov/clinvar/variation/17503/) variant. This substitution of a single nucleotide is known as a missense mutation.</v>
      </c>
      <c r="C846" t="str">
        <f>CONCATENATE("  &lt;Genotype hgvs=",CHAR(34),B832,B833,";",B833,CHAR(34)," name=",CHAR(34),B783,CHAR(34),"&gt; ")</f>
        <v xml:space="preserve">  &lt;Genotype hgvs="NC_000017.11:g.[30237328T&gt;C];[30237328T&gt;C]" name="C645T "&gt; </v>
      </c>
    </row>
    <row r="847" spans="1:3" x14ac:dyDescent="0.25">
      <c r="A847" s="6" t="s">
        <v>49</v>
      </c>
      <c r="B847" s="27" t="s">
        <v>199</v>
      </c>
      <c r="C847" t="s">
        <v>17</v>
      </c>
    </row>
    <row r="848" spans="1:3" x14ac:dyDescent="0.25">
      <c r="A848" s="6" t="s">
        <v>47</v>
      </c>
      <c r="B848" s="27">
        <v>42.9</v>
      </c>
      <c r="C848" t="s">
        <v>717</v>
      </c>
    </row>
    <row r="849" spans="1:3" x14ac:dyDescent="0.25">
      <c r="A849" s="6"/>
      <c r="B849" s="27"/>
    </row>
    <row r="850" spans="1:3" x14ac:dyDescent="0.25">
      <c r="A850" s="5"/>
      <c r="B850" s="27"/>
      <c r="C850" t="str">
        <f>CONCATENATE("    ",B846)</f>
        <v xml:space="preserve">    People with this variant have two copies of the [C645T](https://www.ncbi.nlm.nih.gov/clinvar/variation/17503/) variant. This substitution of a single nucleotide is known as a missense mutation.</v>
      </c>
    </row>
    <row r="851" spans="1:3" x14ac:dyDescent="0.25">
      <c r="A851" s="6"/>
      <c r="B851" s="27"/>
    </row>
    <row r="852" spans="1:3" x14ac:dyDescent="0.25">
      <c r="A852" s="6"/>
      <c r="B852" s="27"/>
      <c r="C852" t="s">
        <v>718</v>
      </c>
    </row>
    <row r="853" spans="1:3" x14ac:dyDescent="0.25">
      <c r="A853" s="6"/>
      <c r="B853" s="27"/>
    </row>
    <row r="854" spans="1:3" x14ac:dyDescent="0.25">
      <c r="A854" s="6"/>
      <c r="B854" s="27"/>
      <c r="C854" t="str">
        <f>CONCATENATE("    ",B847)</f>
        <v xml:space="preserve">    You are in the Moderate Loss of Function category. See below for more information.</v>
      </c>
    </row>
    <row r="855" spans="1:3" x14ac:dyDescent="0.25">
      <c r="A855" s="6"/>
      <c r="B855" s="27"/>
    </row>
    <row r="856" spans="1:3" x14ac:dyDescent="0.25">
      <c r="A856" s="5"/>
      <c r="B856" s="27"/>
      <c r="C856" t="s">
        <v>719</v>
      </c>
    </row>
    <row r="857" spans="1:3" x14ac:dyDescent="0.25">
      <c r="A857" s="5"/>
      <c r="B857" s="27"/>
    </row>
    <row r="858" spans="1:3" x14ac:dyDescent="0.25">
      <c r="A858" s="5"/>
      <c r="B858" s="27"/>
      <c r="C858" t="str">
        <f>CONCATENATE( "    &lt;piechart percentage=",B848," /&gt;")</f>
        <v xml:space="preserve">    &lt;piechart percentage=42.9 /&gt;</v>
      </c>
    </row>
    <row r="859" spans="1:3" x14ac:dyDescent="0.25">
      <c r="A859" s="5"/>
      <c r="B859" s="27"/>
      <c r="C859" t="str">
        <f>"  &lt;/Genotype&gt;"</f>
        <v xml:space="preserve">  &lt;/Genotype&gt;</v>
      </c>
    </row>
    <row r="860" spans="1:3" x14ac:dyDescent="0.25">
      <c r="A860" s="5" t="s">
        <v>50</v>
      </c>
      <c r="B860" s="27" t="str">
        <f>CONCATENATE("Your ",B769," gene has no variants. A normal gene is referred to as a ",CHAR(34),"wild-type",CHAR(34)," gene.")</f>
        <v>Your CHRNA3 gene has no variants. A normal gene is referred to as a "wild-type" gene.</v>
      </c>
      <c r="C860" t="str">
        <f>CONCATENATE("  &lt;Genotype hgvs=",CHAR(34),B832,B834,";",B834,CHAR(34)," name=",CHAR(34),B783,CHAR(34),"&gt; ")</f>
        <v xml:space="preserve">  &lt;Genotype hgvs="NC_000017.11:g.[30237328=];[30237328=]" name="C645T "&gt; </v>
      </c>
    </row>
    <row r="861" spans="1:3" x14ac:dyDescent="0.25">
      <c r="A861" s="6" t="s">
        <v>51</v>
      </c>
      <c r="B861" s="27" t="s">
        <v>152</v>
      </c>
      <c r="C861" t="s">
        <v>17</v>
      </c>
    </row>
    <row r="862" spans="1:3" x14ac:dyDescent="0.25">
      <c r="A862" s="6" t="s">
        <v>47</v>
      </c>
      <c r="B862" s="27">
        <v>17.399999999999999</v>
      </c>
      <c r="C862" t="s">
        <v>717</v>
      </c>
    </row>
    <row r="863" spans="1:3" x14ac:dyDescent="0.25">
      <c r="A863" s="5"/>
      <c r="B863" s="27"/>
    </row>
    <row r="864" spans="1:3" x14ac:dyDescent="0.25">
      <c r="A864" s="6"/>
      <c r="B864" s="27"/>
      <c r="C864" t="str">
        <f>CONCATENATE("    ",B860)</f>
        <v xml:space="preserve">    Your CHRNA3 gene has no variants. A normal gene is referred to as a "wild-type" gene.</v>
      </c>
    </row>
    <row r="865" spans="1:3" x14ac:dyDescent="0.25">
      <c r="A865" s="6"/>
      <c r="B865" s="27"/>
    </row>
    <row r="866" spans="1:3" x14ac:dyDescent="0.25">
      <c r="A866" s="6"/>
      <c r="B866" s="27"/>
      <c r="C866" t="s">
        <v>718</v>
      </c>
    </row>
    <row r="867" spans="1:3" x14ac:dyDescent="0.25">
      <c r="A867" s="6"/>
      <c r="B867" s="27"/>
    </row>
    <row r="868" spans="1:3" x14ac:dyDescent="0.25">
      <c r="A868" s="6"/>
      <c r="B868" s="27"/>
      <c r="C868" t="str">
        <f>CONCATENATE("    ",B861)</f>
        <v xml:space="preserve">    This variant is not associated with increased risk.</v>
      </c>
    </row>
    <row r="869" spans="1:3" x14ac:dyDescent="0.25">
      <c r="A869" s="5"/>
      <c r="B869" s="27"/>
    </row>
    <row r="870" spans="1:3" x14ac:dyDescent="0.25">
      <c r="A870" s="5"/>
      <c r="B870" s="27"/>
      <c r="C870" t="s">
        <v>719</v>
      </c>
    </row>
    <row r="871" spans="1:3" x14ac:dyDescent="0.25">
      <c r="A871" s="5"/>
      <c r="B871" s="27"/>
    </row>
    <row r="872" spans="1:3" x14ac:dyDescent="0.25">
      <c r="A872" s="5"/>
      <c r="B872" s="27"/>
      <c r="C872" t="str">
        <f>CONCATENATE( "    &lt;piechart percentage=",B862," /&gt;")</f>
        <v xml:space="preserve">    &lt;piechart percentage=17.4 /&gt;</v>
      </c>
    </row>
    <row r="873" spans="1:3" x14ac:dyDescent="0.25">
      <c r="A873" s="5"/>
      <c r="B873" s="27"/>
      <c r="C873" t="str">
        <f>"  &lt;/Genotype&gt;"</f>
        <v xml:space="preserve">  &lt;/Genotype&gt;</v>
      </c>
    </row>
    <row r="874" spans="1:3" x14ac:dyDescent="0.25">
      <c r="A874" s="5" t="s">
        <v>52</v>
      </c>
      <c r="B874" s="27" t="str">
        <f>CONCATENATE("Your ",B769," gene has an unknown variant.")</f>
        <v>Your CHRNA3 gene has an unknown variant.</v>
      </c>
      <c r="C874" t="str">
        <f>CONCATENATE("  &lt;Genotype hgvs=",CHAR(34),"unknown",CHAR(34),"&gt; ")</f>
        <v xml:space="preserve">  &lt;Genotype hgvs="unknown"&gt; </v>
      </c>
    </row>
    <row r="875" spans="1:3" x14ac:dyDescent="0.25">
      <c r="A875" s="6" t="s">
        <v>52</v>
      </c>
      <c r="B875" s="27" t="s">
        <v>154</v>
      </c>
      <c r="C875" t="s">
        <v>17</v>
      </c>
    </row>
    <row r="876" spans="1:3" x14ac:dyDescent="0.25">
      <c r="A876" s="6" t="s">
        <v>47</v>
      </c>
      <c r="B876" s="27"/>
      <c r="C876" t="s">
        <v>717</v>
      </c>
    </row>
    <row r="877" spans="1:3" x14ac:dyDescent="0.25">
      <c r="A877" s="6"/>
      <c r="B877" s="27"/>
    </row>
    <row r="878" spans="1:3" x14ac:dyDescent="0.25">
      <c r="A878" s="6"/>
      <c r="B878" s="27"/>
      <c r="C878" t="str">
        <f>CONCATENATE("    ",B874)</f>
        <v xml:space="preserve">    Your CHRNA3 gene has an unknown variant.</v>
      </c>
    </row>
    <row r="879" spans="1:3" x14ac:dyDescent="0.25">
      <c r="A879" s="6"/>
      <c r="B879" s="27"/>
    </row>
    <row r="880" spans="1:3" x14ac:dyDescent="0.25">
      <c r="A880" s="6"/>
      <c r="B880" s="27"/>
      <c r="C880" t="s">
        <v>718</v>
      </c>
    </row>
    <row r="881" spans="1:3" x14ac:dyDescent="0.25">
      <c r="A881" s="6"/>
      <c r="B881" s="27"/>
    </row>
    <row r="882" spans="1:3" x14ac:dyDescent="0.25">
      <c r="A882" s="5"/>
      <c r="B882" s="27"/>
      <c r="C882" t="str">
        <f>CONCATENATE("    ",B875)</f>
        <v xml:space="preserve">    The effect is unknown.</v>
      </c>
    </row>
    <row r="883" spans="1:3" x14ac:dyDescent="0.25">
      <c r="A883" s="6"/>
      <c r="B883" s="27"/>
    </row>
    <row r="884" spans="1:3" x14ac:dyDescent="0.25">
      <c r="A884" s="5"/>
      <c r="B884" s="27"/>
      <c r="C884" t="s">
        <v>719</v>
      </c>
    </row>
    <row r="885" spans="1:3" x14ac:dyDescent="0.25">
      <c r="A885" s="5"/>
      <c r="B885" s="27"/>
    </row>
    <row r="886" spans="1:3" x14ac:dyDescent="0.25">
      <c r="A886" s="5"/>
      <c r="B886" s="27"/>
      <c r="C886" t="str">
        <f>CONCATENATE( "    &lt;piechart percentage=",B876," /&gt;")</f>
        <v xml:space="preserve">    &lt;piechart percentage= /&gt;</v>
      </c>
    </row>
    <row r="887" spans="1:3" x14ac:dyDescent="0.25">
      <c r="A887" s="5"/>
      <c r="B887" s="27"/>
      <c r="C887" t="str">
        <f>"  &lt;/Genotype&gt;"</f>
        <v xml:space="preserve">  &lt;/Genotype&gt;</v>
      </c>
    </row>
    <row r="888" spans="1:3" x14ac:dyDescent="0.25">
      <c r="A888" s="5" t="s">
        <v>50</v>
      </c>
      <c r="B888" s="27" t="str">
        <f>CONCATENATE("Your ",B769," gene has no variants. A normal gene is referred to as a ",CHAR(34),"wild-type",CHAR(34)," gene.")</f>
        <v>Your CHRNA3 gene has no variants. A normal gene is referred to as a "wild-type" gene.</v>
      </c>
      <c r="C888" t="str">
        <f>CONCATENATE("  &lt;Genotype hgvs=",CHAR(34),"wild-type",CHAR(34),"&gt;")</f>
        <v xml:space="preserve">  &lt;Genotype hgvs="wild-type"&gt;</v>
      </c>
    </row>
    <row r="889" spans="1:3" x14ac:dyDescent="0.25">
      <c r="A889" s="6" t="s">
        <v>51</v>
      </c>
      <c r="B889" s="27" t="s">
        <v>227</v>
      </c>
      <c r="C889" t="s">
        <v>17</v>
      </c>
    </row>
    <row r="890" spans="1:3" x14ac:dyDescent="0.25">
      <c r="A890" s="6" t="s">
        <v>47</v>
      </c>
      <c r="B890" s="27"/>
      <c r="C890" t="s">
        <v>717</v>
      </c>
    </row>
    <row r="891" spans="1:3" x14ac:dyDescent="0.25">
      <c r="A891" s="6"/>
      <c r="B891" s="27"/>
    </row>
    <row r="892" spans="1:3" x14ac:dyDescent="0.25">
      <c r="A892" s="6"/>
      <c r="B892" s="27"/>
      <c r="C892" t="str">
        <f>CONCATENATE("    ",B888)</f>
        <v xml:space="preserve">    Your CHRNA3 gene has no variants. A normal gene is referred to as a "wild-type" gene.</v>
      </c>
    </row>
    <row r="893" spans="1:3" x14ac:dyDescent="0.25">
      <c r="A893" s="6"/>
      <c r="B893" s="27"/>
    </row>
    <row r="894" spans="1:3" x14ac:dyDescent="0.25">
      <c r="A894" s="6"/>
      <c r="B894" s="27"/>
      <c r="C894" t="s">
        <v>718</v>
      </c>
    </row>
    <row r="895" spans="1:3" x14ac:dyDescent="0.25">
      <c r="A895" s="6"/>
      <c r="B895" s="27"/>
    </row>
    <row r="896" spans="1:3" x14ac:dyDescent="0.25">
      <c r="A896" s="6"/>
      <c r="B896" s="27"/>
      <c r="C896" t="str">
        <f>CONCATENATE("    ",B889)</f>
        <v xml:space="preserve">    Your variant is not associated with any loss of function.</v>
      </c>
    </row>
    <row r="897" spans="1:3" x14ac:dyDescent="0.25">
      <c r="A897" s="6"/>
      <c r="B897" s="27"/>
    </row>
    <row r="898" spans="1:3" x14ac:dyDescent="0.25">
      <c r="A898" s="6"/>
      <c r="B898" s="27"/>
      <c r="C898" t="s">
        <v>719</v>
      </c>
    </row>
    <row r="899" spans="1:3" x14ac:dyDescent="0.25">
      <c r="A899" s="5"/>
      <c r="B899" s="27"/>
    </row>
    <row r="900" spans="1:3" x14ac:dyDescent="0.25">
      <c r="A900" s="6"/>
      <c r="B900" s="27"/>
      <c r="C900" t="str">
        <f>CONCATENATE( "    &lt;piechart percentage=",B890," /&gt;")</f>
        <v xml:space="preserve">    &lt;piechart percentage= /&gt;</v>
      </c>
    </row>
    <row r="901" spans="1:3" x14ac:dyDescent="0.25">
      <c r="A901" s="6"/>
      <c r="B901" s="27"/>
      <c r="C901" t="str">
        <f>"  &lt;/Genotype&gt;"</f>
        <v xml:space="preserve">  &lt;/Genotype&gt;</v>
      </c>
    </row>
    <row r="902" spans="1:3" x14ac:dyDescent="0.25">
      <c r="A902" s="6"/>
      <c r="B902" s="27"/>
      <c r="C902" t="str">
        <f>"&lt;/GeneAnalysis&gt;"</f>
        <v>&lt;/GeneAnalysis&gt;</v>
      </c>
    </row>
    <row r="903" spans="1:3" s="33" customFormat="1" x14ac:dyDescent="0.25"/>
    <row r="904" spans="1:3" s="33" customFormat="1" x14ac:dyDescent="0.25">
      <c r="A904" s="34"/>
      <c r="B904" s="32"/>
    </row>
    <row r="905" spans="1:3" x14ac:dyDescent="0.25">
      <c r="A905" s="6" t="s">
        <v>4</v>
      </c>
      <c r="B905" s="27" t="s">
        <v>354</v>
      </c>
      <c r="C905" t="str">
        <f>CONCATENATE("&lt;GeneAnalysis gene=",CHAR(34),B905,CHAR(34)," interval=",CHAR(34),B906,CHAR(34),"&gt; ")</f>
        <v xml:space="preserve">&lt;GeneAnalysis gene="CHRNA3" interval="NC_000015.10:g.78593052_78621295"&gt; </v>
      </c>
    </row>
    <row r="906" spans="1:3" x14ac:dyDescent="0.25">
      <c r="A906" s="6" t="s">
        <v>27</v>
      </c>
      <c r="B906" s="27" t="s">
        <v>355</v>
      </c>
    </row>
    <row r="907" spans="1:3" x14ac:dyDescent="0.25">
      <c r="A907" s="6" t="s">
        <v>28</v>
      </c>
      <c r="B907" s="27" t="s">
        <v>351</v>
      </c>
      <c r="C907" t="str">
        <f>CONCATENATE("# What are some common mutations of ",B905,"?")</f>
        <v># What are some common mutations of CHRNA3?</v>
      </c>
    </row>
    <row r="908" spans="1:3" x14ac:dyDescent="0.25">
      <c r="A908" s="6" t="s">
        <v>24</v>
      </c>
      <c r="B908" s="27" t="s">
        <v>25</v>
      </c>
      <c r="C908" t="s">
        <v>17</v>
      </c>
    </row>
    <row r="909" spans="1:3" x14ac:dyDescent="0.25">
      <c r="B909" s="27"/>
      <c r="C909" t="str">
        <f>CONCATENATE("There are ",B907," well-known variants in ",B905,": ",B916," and ",B922,".")</f>
        <v>There are two well-known variants in CHRNA3: [C78606381T](https://www.ncbi.nlm.nih.gov/projects/SNP/snp_ref.cgi?rs=12914385) and [C645T](https://www.ncbi.nlm.nih.gov/clinvar/variation/17503/).</v>
      </c>
    </row>
    <row r="910" spans="1:3" x14ac:dyDescent="0.25">
      <c r="B910" s="27"/>
    </row>
    <row r="911" spans="1:3" x14ac:dyDescent="0.25">
      <c r="A911" s="6"/>
      <c r="B911" s="27"/>
      <c r="C911" t="str">
        <f>CONCATENATE("&lt;# ",B913," #&gt;")</f>
        <v>&lt;# C78606381T #&gt;</v>
      </c>
    </row>
    <row r="912" spans="1:3" x14ac:dyDescent="0.25">
      <c r="A912" s="6" t="s">
        <v>29</v>
      </c>
      <c r="B912" s="1" t="s">
        <v>356</v>
      </c>
      <c r="C912" t="str">
        <f>CONCATENATE("  &lt;Variant hgvs=",CHAR(34),B912,CHAR(34)," name=",CHAR(34),B913,CHAR(34),"&gt; ")</f>
        <v xml:space="preserve">  &lt;Variant hgvs="NC_000015.10:g.78606381C&gt;T" name="C78606381T"&gt; </v>
      </c>
    </row>
    <row r="913" spans="1:3" x14ac:dyDescent="0.25">
      <c r="A913" s="5" t="s">
        <v>30</v>
      </c>
      <c r="B913" s="30" t="s">
        <v>358</v>
      </c>
    </row>
    <row r="914" spans="1:3" x14ac:dyDescent="0.25">
      <c r="A914" s="5" t="s">
        <v>31</v>
      </c>
      <c r="B914" s="27" t="s">
        <v>217</v>
      </c>
      <c r="C914" t="str">
        <f>CONCATENATE("    This variant is a change at a specific point in the ",B905," gene from ",B914," to ",B915," resulting in incorrect ",B908,"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915" spans="1:3" x14ac:dyDescent="0.25">
      <c r="A915" s="5" t="s">
        <v>32</v>
      </c>
      <c r="B915" s="27" t="s">
        <v>37</v>
      </c>
      <c r="C915" t="s">
        <v>17</v>
      </c>
    </row>
    <row r="916" spans="1:3" x14ac:dyDescent="0.25">
      <c r="A916" s="5" t="s">
        <v>40</v>
      </c>
      <c r="B916" s="30" t="s">
        <v>360</v>
      </c>
      <c r="C916" t="str">
        <f>"  &lt;/Variant&gt;"</f>
        <v xml:space="preserve">  &lt;/Variant&gt;</v>
      </c>
    </row>
    <row r="917" spans="1:3" x14ac:dyDescent="0.25">
      <c r="B917" s="27"/>
      <c r="C917" t="str">
        <f>CONCATENATE("&lt;# ",B919," #&gt;")</f>
        <v>&lt;# C645T  #&gt;</v>
      </c>
    </row>
    <row r="918" spans="1:3" x14ac:dyDescent="0.25">
      <c r="A918" s="6" t="s">
        <v>29</v>
      </c>
      <c r="B918" s="1" t="s">
        <v>357</v>
      </c>
      <c r="C918" t="str">
        <f>CONCATENATE("  &lt;Variant hgvs=",CHAR(34),B918,CHAR(34)," name=",CHAR(34),B919,CHAR(34),"&gt; ")</f>
        <v xml:space="preserve">  &lt;Variant hgvs="NC_000015.10:g.78601997G&gt;A" name="C645T "&gt; </v>
      </c>
    </row>
    <row r="919" spans="1:3" x14ac:dyDescent="0.25">
      <c r="A919" s="5" t="s">
        <v>30</v>
      </c>
      <c r="B919" s="30" t="s">
        <v>359</v>
      </c>
    </row>
    <row r="920" spans="1:3" x14ac:dyDescent="0.25">
      <c r="A920" s="5" t="s">
        <v>31</v>
      </c>
      <c r="B920" s="27" t="s">
        <v>38</v>
      </c>
      <c r="C920" t="str">
        <f>CONCATENATE("    This variant is a change at a specific point in the ",B905," gene from ",B920," to ",B921," resulting in incorrect ",B908,"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921" spans="1:3" x14ac:dyDescent="0.25">
      <c r="A921" s="5" t="s">
        <v>32</v>
      </c>
      <c r="B921" s="27" t="s">
        <v>66</v>
      </c>
    </row>
    <row r="922" spans="1:3" x14ac:dyDescent="0.25">
      <c r="A922" s="6" t="s">
        <v>40</v>
      </c>
      <c r="B922" s="30" t="s">
        <v>370</v>
      </c>
      <c r="C922" t="str">
        <f>"  &lt;/Variant&gt;"</f>
        <v xml:space="preserve">  &lt;/Variant&gt;</v>
      </c>
    </row>
    <row r="923" spans="1:3" s="33" customFormat="1" x14ac:dyDescent="0.25">
      <c r="A923" s="31"/>
      <c r="B923" s="32"/>
    </row>
    <row r="924" spans="1:3" s="33" customFormat="1" x14ac:dyDescent="0.25">
      <c r="A924" s="31"/>
      <c r="B924" s="32"/>
      <c r="C924" t="str">
        <f>C911</f>
        <v>&lt;# C78606381T #&gt;</v>
      </c>
    </row>
    <row r="925" spans="1:3" x14ac:dyDescent="0.25">
      <c r="A925" s="5" t="s">
        <v>39</v>
      </c>
      <c r="B925" s="40" t="s">
        <v>361</v>
      </c>
      <c r="C925" t="str">
        <f>CONCATENATE("  &lt;Genotype hgvs=",CHAR(34),B925,B926,";",B927,CHAR(34)," name=",CHAR(34),B913,CHAR(34),"&gt; ")</f>
        <v xml:space="preserve">  &lt;Genotype hgvs="NC_000015.10:g.[78606381C&gt;T];[78606381=]" name="C78606381T"&gt; </v>
      </c>
    </row>
    <row r="926" spans="1:3" x14ac:dyDescent="0.25">
      <c r="A926" s="5" t="s">
        <v>40</v>
      </c>
      <c r="B926" s="27" t="s">
        <v>362</v>
      </c>
    </row>
    <row r="927" spans="1:3" x14ac:dyDescent="0.25">
      <c r="A927" s="5" t="s">
        <v>31</v>
      </c>
      <c r="B927" s="27" t="s">
        <v>363</v>
      </c>
      <c r="C927" t="s">
        <v>717</v>
      </c>
    </row>
    <row r="928" spans="1:3" x14ac:dyDescent="0.25">
      <c r="A928" s="5" t="s">
        <v>45</v>
      </c>
      <c r="B928" s="27" t="str">
        <f>CONCATENATE("People with this variant have one copy of the ",B916,"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928" t="s">
        <v>17</v>
      </c>
    </row>
    <row r="929" spans="1:3" x14ac:dyDescent="0.25">
      <c r="A929" s="6" t="s">
        <v>46</v>
      </c>
      <c r="B929" s="27" t="s">
        <v>226</v>
      </c>
      <c r="C929" t="str">
        <f>CONCATENATE("    ",B928)</f>
        <v xml:space="preserve">    People with this variant have one copy of the [C78606381T](https://www.ncbi.nlm.nih.gov/projects/SNP/snp_ref.cgi?rs=12914385) variant. This substitution of a single nucleotide is known as a missense mutation.</v>
      </c>
    </row>
    <row r="930" spans="1:3" x14ac:dyDescent="0.25">
      <c r="A930" s="6" t="s">
        <v>47</v>
      </c>
      <c r="B930" s="27">
        <v>37.9</v>
      </c>
    </row>
    <row r="931" spans="1:3" x14ac:dyDescent="0.25">
      <c r="A931" s="5"/>
      <c r="B931" s="27"/>
      <c r="C931" t="s">
        <v>718</v>
      </c>
    </row>
    <row r="932" spans="1:3" x14ac:dyDescent="0.25">
      <c r="A932" s="6"/>
      <c r="B932" s="27"/>
    </row>
    <row r="933" spans="1:3" x14ac:dyDescent="0.25">
      <c r="A933" s="6"/>
      <c r="B933" s="27"/>
      <c r="C933" t="str">
        <f>CONCATENATE("    ",B929)</f>
        <v xml:space="preserve">    You are in the Mild Loss of Function category. See below for more information.</v>
      </c>
    </row>
    <row r="934" spans="1:3" x14ac:dyDescent="0.25">
      <c r="A934" s="6"/>
      <c r="B934" s="27"/>
    </row>
    <row r="935" spans="1:3" x14ac:dyDescent="0.25">
      <c r="A935" s="6"/>
      <c r="B935" s="27"/>
      <c r="C935" t="s">
        <v>719</v>
      </c>
    </row>
    <row r="936" spans="1:3" x14ac:dyDescent="0.25">
      <c r="A936" s="5"/>
      <c r="B936" s="27"/>
    </row>
    <row r="937" spans="1:3" x14ac:dyDescent="0.25">
      <c r="A937" s="5"/>
      <c r="B937" s="27"/>
      <c r="C937" t="str">
        <f>CONCATENATE( "    &lt;piechart percentage=",B930," /&gt;")</f>
        <v xml:space="preserve">    &lt;piechart percentage=37.9 /&gt;</v>
      </c>
    </row>
    <row r="938" spans="1:3" x14ac:dyDescent="0.25">
      <c r="A938" s="5"/>
      <c r="B938" s="27"/>
      <c r="C938" t="str">
        <f>"  &lt;/Genotype&gt;"</f>
        <v xml:space="preserve">  &lt;/Genotype&gt;</v>
      </c>
    </row>
    <row r="939" spans="1:3" x14ac:dyDescent="0.25">
      <c r="A939" s="5" t="s">
        <v>48</v>
      </c>
      <c r="B939" s="27" t="s">
        <v>364</v>
      </c>
      <c r="C939" t="str">
        <f>CONCATENATE("  &lt;Genotype hgvs=",CHAR(34),B925,B926,";",B926,CHAR(34)," name=",CHAR(34),B913,CHAR(34),"&gt; ")</f>
        <v xml:space="preserve">  &lt;Genotype hgvs="NC_000015.10:g.[78606381C&gt;T];[78606381C&gt;T]" name="C78606381T"&gt; </v>
      </c>
    </row>
    <row r="940" spans="1:3" x14ac:dyDescent="0.25">
      <c r="A940" s="6" t="s">
        <v>49</v>
      </c>
      <c r="B940" s="27" t="s">
        <v>199</v>
      </c>
      <c r="C940" t="s">
        <v>17</v>
      </c>
    </row>
    <row r="941" spans="1:3" x14ac:dyDescent="0.25">
      <c r="A941" s="6" t="s">
        <v>47</v>
      </c>
      <c r="B941" s="27">
        <v>15.9</v>
      </c>
      <c r="C941" t="s">
        <v>717</v>
      </c>
    </row>
    <row r="942" spans="1:3" x14ac:dyDescent="0.25">
      <c r="A942" s="6"/>
      <c r="B942" s="27"/>
    </row>
    <row r="943" spans="1:3" x14ac:dyDescent="0.25">
      <c r="A943" s="5"/>
      <c r="B943" s="27"/>
      <c r="C943" t="str">
        <f>CONCATENATE("    ",B939)</f>
        <v xml:space="preserve">    People with this variant have two copies of the [C78606381T](https://www.ncbi.nlm.nih.gov/projects/SNP/snp_ref.cgi?rs=12914385) variant. This substitution of a single nucleotide is known as a missense mutation.
</v>
      </c>
    </row>
    <row r="944" spans="1:3" x14ac:dyDescent="0.25">
      <c r="A944" s="6"/>
      <c r="B944" s="27"/>
    </row>
    <row r="945" spans="1:3" x14ac:dyDescent="0.25">
      <c r="A945" s="6"/>
      <c r="B945" s="27"/>
      <c r="C945" t="s">
        <v>718</v>
      </c>
    </row>
    <row r="946" spans="1:3" x14ac:dyDescent="0.25">
      <c r="A946" s="6"/>
      <c r="B946" s="27"/>
    </row>
    <row r="947" spans="1:3" x14ac:dyDescent="0.25">
      <c r="A947" s="6"/>
      <c r="B947" s="27"/>
      <c r="C947" t="str">
        <f>CONCATENATE("    ",B940)</f>
        <v xml:space="preserve">    You are in the Moderate Loss of Function category. See below for more information.</v>
      </c>
    </row>
    <row r="948" spans="1:3" x14ac:dyDescent="0.25">
      <c r="A948" s="6"/>
      <c r="B948" s="27"/>
    </row>
    <row r="949" spans="1:3" x14ac:dyDescent="0.25">
      <c r="A949" s="5"/>
      <c r="B949" s="27"/>
      <c r="C949" t="s">
        <v>719</v>
      </c>
    </row>
    <row r="950" spans="1:3" x14ac:dyDescent="0.25">
      <c r="A950" s="5"/>
      <c r="B950" s="27"/>
    </row>
    <row r="951" spans="1:3" x14ac:dyDescent="0.25">
      <c r="A951" s="5"/>
      <c r="B951" s="27"/>
      <c r="C951" t="str">
        <f>CONCATENATE( "    &lt;piechart percentage=",B941," /&gt;")</f>
        <v xml:space="preserve">    &lt;piechart percentage=15.9 /&gt;</v>
      </c>
    </row>
    <row r="952" spans="1:3" x14ac:dyDescent="0.25">
      <c r="A952" s="5"/>
      <c r="B952" s="27"/>
      <c r="C952" t="str">
        <f>"  &lt;/Genotype&gt;"</f>
        <v xml:space="preserve">  &lt;/Genotype&gt;</v>
      </c>
    </row>
    <row r="953" spans="1:3" x14ac:dyDescent="0.25">
      <c r="A953" s="5" t="s">
        <v>50</v>
      </c>
      <c r="B953" s="27" t="str">
        <f>CONCATENATE("Your ",B905," gene has no variants. A normal gene is referred to as a ",CHAR(34),"wild-type",CHAR(34)," gene.")</f>
        <v>Your CHRNA3 gene has no variants. A normal gene is referred to as a "wild-type" gene.</v>
      </c>
      <c r="C953" t="str">
        <f>CONCATENATE("  &lt;Genotype hgvs=",CHAR(34),B925,B927,";",B927,CHAR(34)," name=",CHAR(34),B913,CHAR(34),"&gt; ")</f>
        <v xml:space="preserve">  &lt;Genotype hgvs="NC_000015.10:g.[78606381=];[78606381=]" name="C78606381T"&gt; </v>
      </c>
    </row>
    <row r="954" spans="1:3" x14ac:dyDescent="0.25">
      <c r="A954" s="6" t="s">
        <v>51</v>
      </c>
      <c r="B954" s="27" t="s">
        <v>152</v>
      </c>
      <c r="C954" t="s">
        <v>17</v>
      </c>
    </row>
    <row r="955" spans="1:3" x14ac:dyDescent="0.25">
      <c r="A955" s="6" t="s">
        <v>47</v>
      </c>
      <c r="B955" s="27">
        <v>46.2</v>
      </c>
      <c r="C955" t="s">
        <v>717</v>
      </c>
    </row>
    <row r="956" spans="1:3" x14ac:dyDescent="0.25">
      <c r="A956" s="5"/>
      <c r="B956" s="27"/>
    </row>
    <row r="957" spans="1:3" x14ac:dyDescent="0.25">
      <c r="A957" s="6"/>
      <c r="B957" s="27"/>
      <c r="C957" t="str">
        <f>CONCATENATE("    ",B953)</f>
        <v xml:space="preserve">    Your CHRNA3 gene has no variants. A normal gene is referred to as a "wild-type" gene.</v>
      </c>
    </row>
    <row r="958" spans="1:3" x14ac:dyDescent="0.25">
      <c r="A958" s="6"/>
      <c r="B958" s="27"/>
    </row>
    <row r="959" spans="1:3" x14ac:dyDescent="0.25">
      <c r="A959" s="6"/>
      <c r="B959" s="27"/>
      <c r="C959" t="s">
        <v>718</v>
      </c>
    </row>
    <row r="960" spans="1:3" x14ac:dyDescent="0.25">
      <c r="A960" s="6"/>
      <c r="B960" s="27"/>
    </row>
    <row r="961" spans="1:3" x14ac:dyDescent="0.25">
      <c r="A961" s="6"/>
      <c r="B961" s="27"/>
      <c r="C961" t="str">
        <f>CONCATENATE("    ",B954)</f>
        <v xml:space="preserve">    This variant is not associated with increased risk.</v>
      </c>
    </row>
    <row r="962" spans="1:3" x14ac:dyDescent="0.25">
      <c r="A962" s="5"/>
      <c r="B962" s="27"/>
    </row>
    <row r="963" spans="1:3" x14ac:dyDescent="0.25">
      <c r="A963" s="5"/>
      <c r="B963" s="27"/>
      <c r="C963" t="s">
        <v>719</v>
      </c>
    </row>
    <row r="964" spans="1:3" x14ac:dyDescent="0.25">
      <c r="A964" s="5"/>
      <c r="B964" s="27"/>
    </row>
    <row r="965" spans="1:3" x14ac:dyDescent="0.25">
      <c r="A965" s="5"/>
      <c r="B965" s="27"/>
      <c r="C965" t="str">
        <f>CONCATENATE( "    &lt;piechart percentage=",B955," /&gt;")</f>
        <v xml:space="preserve">    &lt;piechart percentage=46.2 /&gt;</v>
      </c>
    </row>
    <row r="966" spans="1:3" x14ac:dyDescent="0.25">
      <c r="A966" s="5"/>
      <c r="B966" s="27"/>
      <c r="C966" t="str">
        <f>"  &lt;/Genotype&gt;"</f>
        <v xml:space="preserve">  &lt;/Genotype&gt;</v>
      </c>
    </row>
    <row r="967" spans="1:3" x14ac:dyDescent="0.25">
      <c r="A967" s="5"/>
      <c r="B967" s="27"/>
      <c r="C967" t="str">
        <f>C917</f>
        <v>&lt;# C645T  #&gt;</v>
      </c>
    </row>
    <row r="968" spans="1:3" x14ac:dyDescent="0.25">
      <c r="A968" s="5" t="s">
        <v>39</v>
      </c>
      <c r="B968" s="1" t="s">
        <v>245</v>
      </c>
      <c r="C968" t="str">
        <f>CONCATENATE("  &lt;Genotype hgvs=",CHAR(34),B968,B969,";",B970,CHAR(34)," name=",CHAR(34),B919,CHAR(34),"&gt; ")</f>
        <v xml:space="preserve">  &lt;Genotype hgvs="NC_000017.11:g.[30237328T&gt;C];[30237328=]" name="C645T "&gt; </v>
      </c>
    </row>
    <row r="969" spans="1:3" x14ac:dyDescent="0.25">
      <c r="A969" s="5" t="s">
        <v>40</v>
      </c>
      <c r="B969" s="27" t="s">
        <v>266</v>
      </c>
    </row>
    <row r="970" spans="1:3" x14ac:dyDescent="0.25">
      <c r="A970" s="5" t="s">
        <v>31</v>
      </c>
      <c r="B970" s="27" t="s">
        <v>267</v>
      </c>
      <c r="C970" t="s">
        <v>717</v>
      </c>
    </row>
    <row r="971" spans="1:3" x14ac:dyDescent="0.25">
      <c r="A971" s="5" t="s">
        <v>45</v>
      </c>
      <c r="B971" s="27" t="str">
        <f>CONCATENATE("People with this variant have one copy of the ",B922," variant. This substitution of a single nucleotide is known as a missense mutation.")</f>
        <v>People with this variant have one copy of the [C645T](https://www.ncbi.nlm.nih.gov/clinvar/variation/17503/) variant. This substitution of a single nucleotide is known as a missense mutation.</v>
      </c>
      <c r="C971" t="s">
        <v>17</v>
      </c>
    </row>
    <row r="972" spans="1:3" x14ac:dyDescent="0.25">
      <c r="A972" s="6" t="s">
        <v>46</v>
      </c>
      <c r="B972" s="27" t="s">
        <v>226</v>
      </c>
      <c r="C972" t="str">
        <f>CONCATENATE("    ",B971)</f>
        <v xml:space="preserve">    People with this variant have one copy of the [C645T](https://www.ncbi.nlm.nih.gov/clinvar/variation/17503/) variant. This substitution of a single nucleotide is known as a missense mutation.</v>
      </c>
    </row>
    <row r="973" spans="1:3" x14ac:dyDescent="0.25">
      <c r="A973" s="6" t="s">
        <v>47</v>
      </c>
      <c r="B973" s="27">
        <v>39.700000000000003</v>
      </c>
    </row>
    <row r="974" spans="1:3" x14ac:dyDescent="0.25">
      <c r="A974" s="5"/>
      <c r="B974" s="27"/>
      <c r="C974" t="s">
        <v>718</v>
      </c>
    </row>
    <row r="975" spans="1:3" x14ac:dyDescent="0.25">
      <c r="A975" s="6"/>
      <c r="B975" s="27"/>
    </row>
    <row r="976" spans="1:3" x14ac:dyDescent="0.25">
      <c r="A976" s="6"/>
      <c r="B976" s="27"/>
      <c r="C976" t="str">
        <f>CONCATENATE("    ",B972)</f>
        <v xml:space="preserve">    You are in the Mild Loss of Function category. See below for more information.</v>
      </c>
    </row>
    <row r="977" spans="1:3" x14ac:dyDescent="0.25">
      <c r="A977" s="6"/>
      <c r="B977" s="27"/>
    </row>
    <row r="978" spans="1:3" x14ac:dyDescent="0.25">
      <c r="A978" s="6"/>
      <c r="B978" s="27"/>
      <c r="C978" t="s">
        <v>719</v>
      </c>
    </row>
    <row r="979" spans="1:3" x14ac:dyDescent="0.25">
      <c r="A979" s="5"/>
      <c r="B979" s="27"/>
    </row>
    <row r="980" spans="1:3" x14ac:dyDescent="0.25">
      <c r="A980" s="5"/>
      <c r="B980" s="27"/>
      <c r="C980" t="str">
        <f>CONCATENATE( "    &lt;piechart percentage=",B973," /&gt;")</f>
        <v xml:space="preserve">    &lt;piechart percentage=39.7 /&gt;</v>
      </c>
    </row>
    <row r="981" spans="1:3" x14ac:dyDescent="0.25">
      <c r="A981" s="5"/>
      <c r="B981" s="27"/>
      <c r="C981" t="str">
        <f>"  &lt;/Genotype&gt;"</f>
        <v xml:space="preserve">  &lt;/Genotype&gt;</v>
      </c>
    </row>
    <row r="982" spans="1:3" x14ac:dyDescent="0.25">
      <c r="A982" s="5" t="s">
        <v>48</v>
      </c>
      <c r="B982" s="27" t="str">
        <f>CONCATENATE("People with this variant have two copies of the ",B922," variant. This substitution of a single nucleotide is known as a missense mutation.")</f>
        <v>People with this variant have two copies of the [C645T](https://www.ncbi.nlm.nih.gov/clinvar/variation/17503/) variant. This substitution of a single nucleotide is known as a missense mutation.</v>
      </c>
      <c r="C982" t="str">
        <f>CONCATENATE("  &lt;Genotype hgvs=",CHAR(34),B968,B969,";",B969,CHAR(34)," name=",CHAR(34),B919,CHAR(34),"&gt; ")</f>
        <v xml:space="preserve">  &lt;Genotype hgvs="NC_000017.11:g.[30237328T&gt;C];[30237328T&gt;C]" name="C645T "&gt; </v>
      </c>
    </row>
    <row r="983" spans="1:3" x14ac:dyDescent="0.25">
      <c r="A983" s="6" t="s">
        <v>49</v>
      </c>
      <c r="B983" s="27" t="s">
        <v>199</v>
      </c>
      <c r="C983" t="s">
        <v>17</v>
      </c>
    </row>
    <row r="984" spans="1:3" x14ac:dyDescent="0.25">
      <c r="A984" s="6" t="s">
        <v>47</v>
      </c>
      <c r="B984" s="27">
        <v>42.9</v>
      </c>
      <c r="C984" t="s">
        <v>717</v>
      </c>
    </row>
    <row r="985" spans="1:3" x14ac:dyDescent="0.25">
      <c r="A985" s="6"/>
      <c r="B985" s="27"/>
    </row>
    <row r="986" spans="1:3" x14ac:dyDescent="0.25">
      <c r="A986" s="5"/>
      <c r="B986" s="27"/>
      <c r="C986" t="str">
        <f>CONCATENATE("    ",B982)</f>
        <v xml:space="preserve">    People with this variant have two copies of the [C645T](https://www.ncbi.nlm.nih.gov/clinvar/variation/17503/) variant. This substitution of a single nucleotide is known as a missense mutation.</v>
      </c>
    </row>
    <row r="987" spans="1:3" x14ac:dyDescent="0.25">
      <c r="A987" s="6"/>
      <c r="B987" s="27"/>
    </row>
    <row r="988" spans="1:3" x14ac:dyDescent="0.25">
      <c r="A988" s="6"/>
      <c r="B988" s="27"/>
      <c r="C988" t="s">
        <v>718</v>
      </c>
    </row>
    <row r="989" spans="1:3" x14ac:dyDescent="0.25">
      <c r="A989" s="6"/>
      <c r="B989" s="27"/>
    </row>
    <row r="990" spans="1:3" x14ac:dyDescent="0.25">
      <c r="A990" s="6"/>
      <c r="B990" s="27"/>
      <c r="C990" t="str">
        <f>CONCATENATE("    ",B983)</f>
        <v xml:space="preserve">    You are in the Moderate Loss of Function category. See below for more information.</v>
      </c>
    </row>
    <row r="991" spans="1:3" x14ac:dyDescent="0.25">
      <c r="A991" s="6"/>
      <c r="B991" s="27"/>
    </row>
    <row r="992" spans="1:3" x14ac:dyDescent="0.25">
      <c r="A992" s="5"/>
      <c r="B992" s="27"/>
      <c r="C992" t="s">
        <v>719</v>
      </c>
    </row>
    <row r="993" spans="1:3" x14ac:dyDescent="0.25">
      <c r="A993" s="5"/>
      <c r="B993" s="27"/>
    </row>
    <row r="994" spans="1:3" x14ac:dyDescent="0.25">
      <c r="A994" s="5"/>
      <c r="B994" s="27"/>
      <c r="C994" t="str">
        <f>CONCATENATE( "    &lt;piechart percentage=",B984," /&gt;")</f>
        <v xml:space="preserve">    &lt;piechart percentage=42.9 /&gt;</v>
      </c>
    </row>
    <row r="995" spans="1:3" x14ac:dyDescent="0.25">
      <c r="A995" s="5"/>
      <c r="B995" s="27"/>
      <c r="C995" t="str">
        <f>"  &lt;/Genotype&gt;"</f>
        <v xml:space="preserve">  &lt;/Genotype&gt;</v>
      </c>
    </row>
    <row r="996" spans="1:3" x14ac:dyDescent="0.25">
      <c r="A996" s="5" t="s">
        <v>50</v>
      </c>
      <c r="B996" s="27" t="str">
        <f>CONCATENATE("Your ",B905," gene has no variants. A normal gene is referred to as a ",CHAR(34),"wild-type",CHAR(34)," gene.")</f>
        <v>Your CHRNA3 gene has no variants. A normal gene is referred to as a "wild-type" gene.</v>
      </c>
      <c r="C996" t="str">
        <f>CONCATENATE("  &lt;Genotype hgvs=",CHAR(34),B968,B970,";",B970,CHAR(34)," name=",CHAR(34),B919,CHAR(34),"&gt; ")</f>
        <v xml:space="preserve">  &lt;Genotype hgvs="NC_000017.11:g.[30237328=];[30237328=]" name="C645T "&gt; </v>
      </c>
    </row>
    <row r="997" spans="1:3" x14ac:dyDescent="0.25">
      <c r="A997" s="6" t="s">
        <v>51</v>
      </c>
      <c r="B997" s="27" t="s">
        <v>152</v>
      </c>
      <c r="C997" t="s">
        <v>17</v>
      </c>
    </row>
    <row r="998" spans="1:3" x14ac:dyDescent="0.25">
      <c r="A998" s="6" t="s">
        <v>47</v>
      </c>
      <c r="B998" s="27">
        <v>17.399999999999999</v>
      </c>
      <c r="C998" t="s">
        <v>717</v>
      </c>
    </row>
    <row r="999" spans="1:3" x14ac:dyDescent="0.25">
      <c r="A999" s="5"/>
      <c r="B999" s="27"/>
    </row>
    <row r="1000" spans="1:3" x14ac:dyDescent="0.25">
      <c r="A1000" s="6"/>
      <c r="B1000" s="27"/>
      <c r="C1000" t="str">
        <f>CONCATENATE("    ",B996)</f>
        <v xml:space="preserve">    Your CHRNA3 gene has no variants. A normal gene is referred to as a "wild-type" gene.</v>
      </c>
    </row>
    <row r="1001" spans="1:3" x14ac:dyDescent="0.25">
      <c r="A1001" s="6"/>
      <c r="B1001" s="27"/>
    </row>
    <row r="1002" spans="1:3" x14ac:dyDescent="0.25">
      <c r="A1002" s="6"/>
      <c r="B1002" s="27"/>
      <c r="C1002" t="s">
        <v>718</v>
      </c>
    </row>
    <row r="1003" spans="1:3" x14ac:dyDescent="0.25">
      <c r="A1003" s="6"/>
      <c r="B1003" s="27"/>
    </row>
    <row r="1004" spans="1:3" x14ac:dyDescent="0.25">
      <c r="A1004" s="6"/>
      <c r="B1004" s="27"/>
      <c r="C1004" t="str">
        <f>CONCATENATE("    ",B997)</f>
        <v xml:space="preserve">    This variant is not associated with increased risk.</v>
      </c>
    </row>
    <row r="1005" spans="1:3" x14ac:dyDescent="0.25">
      <c r="A1005" s="5"/>
      <c r="B1005" s="27"/>
    </row>
    <row r="1006" spans="1:3" x14ac:dyDescent="0.25">
      <c r="A1006" s="5"/>
      <c r="B1006" s="27"/>
      <c r="C1006" t="s">
        <v>719</v>
      </c>
    </row>
    <row r="1007" spans="1:3" x14ac:dyDescent="0.25">
      <c r="A1007" s="5"/>
      <c r="B1007" s="27"/>
    </row>
    <row r="1008" spans="1:3" x14ac:dyDescent="0.25">
      <c r="A1008" s="5"/>
      <c r="B1008" s="27"/>
      <c r="C1008" t="str">
        <f>CONCATENATE( "    &lt;piechart percentage=",B998," /&gt;")</f>
        <v xml:space="preserve">    &lt;piechart percentage=17.4 /&gt;</v>
      </c>
    </row>
    <row r="1009" spans="1:3" x14ac:dyDescent="0.25">
      <c r="A1009" s="5"/>
      <c r="B1009" s="27"/>
      <c r="C1009" t="str">
        <f>"  &lt;/Genotype&gt;"</f>
        <v xml:space="preserve">  &lt;/Genotype&gt;</v>
      </c>
    </row>
    <row r="1010" spans="1:3" x14ac:dyDescent="0.25">
      <c r="A1010" s="5" t="s">
        <v>52</v>
      </c>
      <c r="B1010" s="27" t="str">
        <f>CONCATENATE("Your ",B905," gene has an unknown variant.")</f>
        <v>Your CHRNA3 gene has an unknown variant.</v>
      </c>
      <c r="C1010" t="str">
        <f>CONCATENATE("  &lt;Genotype hgvs=",CHAR(34),"unknown",CHAR(34),"&gt; ")</f>
        <v xml:space="preserve">  &lt;Genotype hgvs="unknown"&gt; </v>
      </c>
    </row>
    <row r="1011" spans="1:3" x14ac:dyDescent="0.25">
      <c r="A1011" s="6" t="s">
        <v>52</v>
      </c>
      <c r="B1011" s="27" t="s">
        <v>154</v>
      </c>
      <c r="C1011" t="s">
        <v>17</v>
      </c>
    </row>
    <row r="1012" spans="1:3" x14ac:dyDescent="0.25">
      <c r="A1012" s="6" t="s">
        <v>47</v>
      </c>
      <c r="B1012" s="27"/>
      <c r="C1012" t="s">
        <v>717</v>
      </c>
    </row>
    <row r="1013" spans="1:3" x14ac:dyDescent="0.25">
      <c r="A1013" s="6"/>
      <c r="B1013" s="27"/>
    </row>
    <row r="1014" spans="1:3" x14ac:dyDescent="0.25">
      <c r="A1014" s="6"/>
      <c r="B1014" s="27"/>
      <c r="C1014" t="str">
        <f>CONCATENATE("    ",B1010)</f>
        <v xml:space="preserve">    Your CHRNA3 gene has an unknown variant.</v>
      </c>
    </row>
    <row r="1015" spans="1:3" x14ac:dyDescent="0.25">
      <c r="A1015" s="6"/>
      <c r="B1015" s="27"/>
    </row>
    <row r="1016" spans="1:3" x14ac:dyDescent="0.25">
      <c r="A1016" s="6"/>
      <c r="B1016" s="27"/>
      <c r="C1016" t="s">
        <v>718</v>
      </c>
    </row>
    <row r="1017" spans="1:3" x14ac:dyDescent="0.25">
      <c r="A1017" s="6"/>
      <c r="B1017" s="27"/>
    </row>
    <row r="1018" spans="1:3" x14ac:dyDescent="0.25">
      <c r="A1018" s="5"/>
      <c r="B1018" s="27"/>
      <c r="C1018" t="str">
        <f>CONCATENATE("    ",B1011)</f>
        <v xml:space="preserve">    The effect is unknown.</v>
      </c>
    </row>
    <row r="1019" spans="1:3" x14ac:dyDescent="0.25">
      <c r="A1019" s="6"/>
      <c r="B1019" s="27"/>
    </row>
    <row r="1020" spans="1:3" x14ac:dyDescent="0.25">
      <c r="A1020" s="5"/>
      <c r="B1020" s="27"/>
      <c r="C1020" t="s">
        <v>719</v>
      </c>
    </row>
    <row r="1021" spans="1:3" x14ac:dyDescent="0.25">
      <c r="A1021" s="5"/>
      <c r="B1021" s="27"/>
    </row>
    <row r="1022" spans="1:3" x14ac:dyDescent="0.25">
      <c r="A1022" s="5"/>
      <c r="B1022" s="27"/>
      <c r="C1022" t="str">
        <f>CONCATENATE( "    &lt;piechart percentage=",B1012," /&gt;")</f>
        <v xml:space="preserve">    &lt;piechart percentage= /&gt;</v>
      </c>
    </row>
    <row r="1023" spans="1:3" x14ac:dyDescent="0.25">
      <c r="A1023" s="5"/>
      <c r="B1023" s="27"/>
      <c r="C1023" t="str">
        <f>"  &lt;/Genotype&gt;"</f>
        <v xml:space="preserve">  &lt;/Genotype&gt;</v>
      </c>
    </row>
    <row r="1024" spans="1:3" x14ac:dyDescent="0.25">
      <c r="A1024" s="5" t="s">
        <v>50</v>
      </c>
      <c r="B1024" s="27" t="str">
        <f>CONCATENATE("Your ",B905," gene has no variants. A normal gene is referred to as a ",CHAR(34),"wild-type",CHAR(34)," gene.")</f>
        <v>Your CHRNA3 gene has no variants. A normal gene is referred to as a "wild-type" gene.</v>
      </c>
      <c r="C1024" t="str">
        <f>CONCATENATE("  &lt;Genotype hgvs=",CHAR(34),"wild-type",CHAR(34),"&gt;")</f>
        <v xml:space="preserve">  &lt;Genotype hgvs="wild-type"&gt;</v>
      </c>
    </row>
    <row r="1025" spans="1:3" x14ac:dyDescent="0.25">
      <c r="A1025" s="6" t="s">
        <v>51</v>
      </c>
      <c r="B1025" s="27" t="s">
        <v>227</v>
      </c>
      <c r="C1025" t="s">
        <v>17</v>
      </c>
    </row>
    <row r="1026" spans="1:3" x14ac:dyDescent="0.25">
      <c r="A1026" s="6" t="s">
        <v>47</v>
      </c>
      <c r="B1026" s="27"/>
      <c r="C1026" t="s">
        <v>717</v>
      </c>
    </row>
    <row r="1027" spans="1:3" x14ac:dyDescent="0.25">
      <c r="A1027" s="6"/>
      <c r="B1027" s="27"/>
    </row>
    <row r="1028" spans="1:3" x14ac:dyDescent="0.25">
      <c r="A1028" s="6"/>
      <c r="B1028" s="27"/>
      <c r="C1028" t="str">
        <f>CONCATENATE("    ",B1024)</f>
        <v xml:space="preserve">    Your CHRNA3 gene has no variants. A normal gene is referred to as a "wild-type" gene.</v>
      </c>
    </row>
    <row r="1029" spans="1:3" x14ac:dyDescent="0.25">
      <c r="A1029" s="6"/>
      <c r="B1029" s="27"/>
    </row>
    <row r="1030" spans="1:3" x14ac:dyDescent="0.25">
      <c r="A1030" s="6"/>
      <c r="B1030" s="27"/>
      <c r="C1030" t="s">
        <v>718</v>
      </c>
    </row>
    <row r="1031" spans="1:3" x14ac:dyDescent="0.25">
      <c r="A1031" s="6"/>
      <c r="B1031" s="27"/>
    </row>
    <row r="1032" spans="1:3" x14ac:dyDescent="0.25">
      <c r="A1032" s="6"/>
      <c r="B1032" s="27"/>
      <c r="C1032" t="str">
        <f>CONCATENATE("    ",B1025)</f>
        <v xml:space="preserve">    Your variant is not associated with any loss of function.</v>
      </c>
    </row>
    <row r="1033" spans="1:3" x14ac:dyDescent="0.25">
      <c r="A1033" s="6"/>
      <c r="B1033" s="27"/>
    </row>
    <row r="1034" spans="1:3" x14ac:dyDescent="0.25">
      <c r="A1034" s="6"/>
      <c r="B1034" s="27"/>
      <c r="C1034" t="s">
        <v>719</v>
      </c>
    </row>
    <row r="1035" spans="1:3" x14ac:dyDescent="0.25">
      <c r="A1035" s="5"/>
      <c r="B1035" s="27"/>
    </row>
    <row r="1036" spans="1:3" x14ac:dyDescent="0.25">
      <c r="A1036" s="6"/>
      <c r="B1036" s="27"/>
      <c r="C1036" t="str">
        <f>CONCATENATE( "    &lt;piechart percentage=",B1026," /&gt;")</f>
        <v xml:space="preserve">    &lt;piechart percentage= /&gt;</v>
      </c>
    </row>
    <row r="1037" spans="1:3" x14ac:dyDescent="0.25">
      <c r="A1037" s="6"/>
      <c r="B1037" s="27"/>
      <c r="C1037" t="str">
        <f>"  &lt;/Genotype&gt;"</f>
        <v xml:space="preserve">  &lt;/Genotype&gt;</v>
      </c>
    </row>
    <row r="1038" spans="1:3" x14ac:dyDescent="0.25">
      <c r="A1038" s="6"/>
      <c r="B1038" s="27"/>
      <c r="C1038" t="str">
        <f>"&lt;/GeneAnalysis&gt;"</f>
        <v>&lt;/GeneAnalysis&gt;</v>
      </c>
    </row>
    <row r="1039" spans="1:3" s="33" customFormat="1" x14ac:dyDescent="0.25"/>
    <row r="1040" spans="1:3" s="33" customFormat="1" x14ac:dyDescent="0.25">
      <c r="A1040" s="34"/>
      <c r="B1040" s="32"/>
    </row>
    <row r="1041" spans="1:3" x14ac:dyDescent="0.25">
      <c r="A1041" s="6" t="s">
        <v>4</v>
      </c>
      <c r="B1041" s="27" t="s">
        <v>354</v>
      </c>
      <c r="C1041" t="str">
        <f>CONCATENATE("&lt;GeneAnalysis gene=",CHAR(34),B1041,CHAR(34)," interval=",CHAR(34),B1042,CHAR(34),"&gt; ")</f>
        <v xml:space="preserve">&lt;GeneAnalysis gene="CHRNA3" interval="NC_000015.10:g.78593052_78621295"&gt; </v>
      </c>
    </row>
    <row r="1042" spans="1:3" x14ac:dyDescent="0.25">
      <c r="A1042" s="6" t="s">
        <v>27</v>
      </c>
      <c r="B1042" s="27" t="s">
        <v>355</v>
      </c>
    </row>
    <row r="1043" spans="1:3" x14ac:dyDescent="0.25">
      <c r="A1043" s="6" t="s">
        <v>28</v>
      </c>
      <c r="B1043" s="27" t="s">
        <v>351</v>
      </c>
      <c r="C1043" t="str">
        <f>CONCATENATE("# What are some common mutations of ",B1041,"?")</f>
        <v># What are some common mutations of CHRNA3?</v>
      </c>
    </row>
    <row r="1044" spans="1:3" x14ac:dyDescent="0.25">
      <c r="A1044" s="6" t="s">
        <v>24</v>
      </c>
      <c r="B1044" s="27" t="s">
        <v>25</v>
      </c>
      <c r="C1044" t="s">
        <v>17</v>
      </c>
    </row>
    <row r="1045" spans="1:3" x14ac:dyDescent="0.25">
      <c r="B1045" s="27"/>
      <c r="C1045" t="str">
        <f>CONCATENATE("There are ",B1043," well-known variants in ",B1041,": ",B1052," and ",B1058,".")</f>
        <v>There are two well-known variants in CHRNA3: [C78606381T](https://www.ncbi.nlm.nih.gov/projects/SNP/snp_ref.cgi?rs=12914385) and [C645T](https://www.ncbi.nlm.nih.gov/clinvar/variation/17503/).</v>
      </c>
    </row>
    <row r="1046" spans="1:3" x14ac:dyDescent="0.25">
      <c r="B1046" s="27"/>
    </row>
    <row r="1047" spans="1:3" x14ac:dyDescent="0.25">
      <c r="A1047" s="6"/>
      <c r="B1047" s="27"/>
      <c r="C1047" t="str">
        <f>CONCATENATE("&lt;# ",B1049," #&gt;")</f>
        <v>&lt;# C78606381T #&gt;</v>
      </c>
    </row>
    <row r="1048" spans="1:3" x14ac:dyDescent="0.25">
      <c r="A1048" s="6" t="s">
        <v>29</v>
      </c>
      <c r="B1048" s="1" t="s">
        <v>356</v>
      </c>
      <c r="C1048" t="str">
        <f>CONCATENATE("  &lt;Variant hgvs=",CHAR(34),B1048,CHAR(34)," name=",CHAR(34),B1049,CHAR(34),"&gt; ")</f>
        <v xml:space="preserve">  &lt;Variant hgvs="NC_000015.10:g.78606381C&gt;T" name="C78606381T"&gt; </v>
      </c>
    </row>
    <row r="1049" spans="1:3" x14ac:dyDescent="0.25">
      <c r="A1049" s="5" t="s">
        <v>30</v>
      </c>
      <c r="B1049" s="30" t="s">
        <v>358</v>
      </c>
    </row>
    <row r="1050" spans="1:3" x14ac:dyDescent="0.25">
      <c r="A1050" s="5" t="s">
        <v>31</v>
      </c>
      <c r="B1050" s="27" t="s">
        <v>217</v>
      </c>
      <c r="C1050" t="str">
        <f>CONCATENATE("    This variant is a change at a specific point in the ",B1041," gene from ",B1050," to ",B1051," resulting in incorrect ",B1044,"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051" spans="1:3" x14ac:dyDescent="0.25">
      <c r="A1051" s="5" t="s">
        <v>32</v>
      </c>
      <c r="B1051" s="27" t="s">
        <v>37</v>
      </c>
      <c r="C1051" t="s">
        <v>17</v>
      </c>
    </row>
    <row r="1052" spans="1:3" x14ac:dyDescent="0.25">
      <c r="A1052" s="5" t="s">
        <v>40</v>
      </c>
      <c r="B1052" s="30" t="s">
        <v>360</v>
      </c>
      <c r="C1052" t="str">
        <f>"  &lt;/Variant&gt;"</f>
        <v xml:space="preserve">  &lt;/Variant&gt;</v>
      </c>
    </row>
    <row r="1053" spans="1:3" x14ac:dyDescent="0.25">
      <c r="B1053" s="27"/>
      <c r="C1053" t="str">
        <f>CONCATENATE("&lt;# ",B1055," #&gt;")</f>
        <v>&lt;# C645T  #&gt;</v>
      </c>
    </row>
    <row r="1054" spans="1:3" x14ac:dyDescent="0.25">
      <c r="A1054" s="6" t="s">
        <v>29</v>
      </c>
      <c r="B1054" s="1" t="s">
        <v>357</v>
      </c>
      <c r="C1054" t="str">
        <f>CONCATENATE("  &lt;Variant hgvs=",CHAR(34),B1054,CHAR(34)," name=",CHAR(34),B1055,CHAR(34),"&gt; ")</f>
        <v xml:space="preserve">  &lt;Variant hgvs="NC_000015.10:g.78601997G&gt;A" name="C645T "&gt; </v>
      </c>
    </row>
    <row r="1055" spans="1:3" x14ac:dyDescent="0.25">
      <c r="A1055" s="5" t="s">
        <v>30</v>
      </c>
      <c r="B1055" s="30" t="s">
        <v>359</v>
      </c>
    </row>
    <row r="1056" spans="1:3" x14ac:dyDescent="0.25">
      <c r="A1056" s="5" t="s">
        <v>31</v>
      </c>
      <c r="B1056" s="27" t="s">
        <v>38</v>
      </c>
      <c r="C1056" t="str">
        <f>CONCATENATE("    This variant is a change at a specific point in the ",B1041," gene from ",B1056," to ",B1057," resulting in incorrect ",B1044,"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057" spans="1:3" x14ac:dyDescent="0.25">
      <c r="A1057" s="5" t="s">
        <v>32</v>
      </c>
      <c r="B1057" s="27" t="s">
        <v>66</v>
      </c>
    </row>
    <row r="1058" spans="1:3" x14ac:dyDescent="0.25">
      <c r="A1058" s="6" t="s">
        <v>40</v>
      </c>
      <c r="B1058" s="30" t="s">
        <v>370</v>
      </c>
      <c r="C1058" t="str">
        <f>"  &lt;/Variant&gt;"</f>
        <v xml:space="preserve">  &lt;/Variant&gt;</v>
      </c>
    </row>
    <row r="1059" spans="1:3" s="33" customFormat="1" x14ac:dyDescent="0.25">
      <c r="A1059" s="31"/>
      <c r="B1059" s="32"/>
    </row>
    <row r="1060" spans="1:3" s="33" customFormat="1" x14ac:dyDescent="0.25">
      <c r="A1060" s="31"/>
      <c r="B1060" s="32"/>
      <c r="C1060" t="str">
        <f>C1047</f>
        <v>&lt;# C78606381T #&gt;</v>
      </c>
    </row>
    <row r="1061" spans="1:3" x14ac:dyDescent="0.25">
      <c r="A1061" s="5" t="s">
        <v>39</v>
      </c>
      <c r="B1061" s="40" t="s">
        <v>361</v>
      </c>
      <c r="C1061" t="str">
        <f>CONCATENATE("  &lt;Genotype hgvs=",CHAR(34),B1061,B1062,";",B1063,CHAR(34)," name=",CHAR(34),B1049,CHAR(34),"&gt; ")</f>
        <v xml:space="preserve">  &lt;Genotype hgvs="NC_000015.10:g.[78606381C&gt;T];[78606381=]" name="C78606381T"&gt; </v>
      </c>
    </row>
    <row r="1062" spans="1:3" x14ac:dyDescent="0.25">
      <c r="A1062" s="5" t="s">
        <v>40</v>
      </c>
      <c r="B1062" s="27" t="s">
        <v>362</v>
      </c>
    </row>
    <row r="1063" spans="1:3" x14ac:dyDescent="0.25">
      <c r="A1063" s="5" t="s">
        <v>31</v>
      </c>
      <c r="B1063" s="27" t="s">
        <v>363</v>
      </c>
      <c r="C1063" t="s">
        <v>717</v>
      </c>
    </row>
    <row r="1064" spans="1:3" x14ac:dyDescent="0.25">
      <c r="A1064" s="5" t="s">
        <v>45</v>
      </c>
      <c r="B1064" s="27" t="str">
        <f>CONCATENATE("People with this variant have one copy of the ",B1052,"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064" t="s">
        <v>17</v>
      </c>
    </row>
    <row r="1065" spans="1:3" x14ac:dyDescent="0.25">
      <c r="A1065" s="6" t="s">
        <v>46</v>
      </c>
      <c r="B1065" s="27" t="s">
        <v>226</v>
      </c>
      <c r="C1065" t="str">
        <f>CONCATENATE("    ",B1064)</f>
        <v xml:space="preserve">    People with this variant have one copy of the [C78606381T](https://www.ncbi.nlm.nih.gov/projects/SNP/snp_ref.cgi?rs=12914385) variant. This substitution of a single nucleotide is known as a missense mutation.</v>
      </c>
    </row>
    <row r="1066" spans="1:3" x14ac:dyDescent="0.25">
      <c r="A1066" s="6" t="s">
        <v>47</v>
      </c>
      <c r="B1066" s="27">
        <v>37.9</v>
      </c>
    </row>
    <row r="1067" spans="1:3" x14ac:dyDescent="0.25">
      <c r="A1067" s="5"/>
      <c r="B1067" s="27"/>
      <c r="C1067" t="s">
        <v>718</v>
      </c>
    </row>
    <row r="1068" spans="1:3" x14ac:dyDescent="0.25">
      <c r="A1068" s="6"/>
      <c r="B1068" s="27"/>
    </row>
    <row r="1069" spans="1:3" x14ac:dyDescent="0.25">
      <c r="A1069" s="6"/>
      <c r="B1069" s="27"/>
      <c r="C1069" t="str">
        <f>CONCATENATE("    ",B1065)</f>
        <v xml:space="preserve">    You are in the Mild Loss of Function category. See below for more information.</v>
      </c>
    </row>
    <row r="1070" spans="1:3" x14ac:dyDescent="0.25">
      <c r="A1070" s="6"/>
      <c r="B1070" s="27"/>
    </row>
    <row r="1071" spans="1:3" x14ac:dyDescent="0.25">
      <c r="A1071" s="6"/>
      <c r="B1071" s="27"/>
      <c r="C1071" t="s">
        <v>719</v>
      </c>
    </row>
    <row r="1072" spans="1:3" x14ac:dyDescent="0.25">
      <c r="A1072" s="5"/>
      <c r="B1072" s="27"/>
    </row>
    <row r="1073" spans="1:3" x14ac:dyDescent="0.25">
      <c r="A1073" s="5"/>
      <c r="B1073" s="27"/>
      <c r="C1073" t="str">
        <f>CONCATENATE( "    &lt;piechart percentage=",B1066," /&gt;")</f>
        <v xml:space="preserve">    &lt;piechart percentage=37.9 /&gt;</v>
      </c>
    </row>
    <row r="1074" spans="1:3" x14ac:dyDescent="0.25">
      <c r="A1074" s="5"/>
      <c r="B1074" s="27"/>
      <c r="C1074" t="str">
        <f>"  &lt;/Genotype&gt;"</f>
        <v xml:space="preserve">  &lt;/Genotype&gt;</v>
      </c>
    </row>
    <row r="1075" spans="1:3" x14ac:dyDescent="0.25">
      <c r="A1075" s="5" t="s">
        <v>48</v>
      </c>
      <c r="B1075" s="27" t="s">
        <v>364</v>
      </c>
      <c r="C1075" t="str">
        <f>CONCATENATE("  &lt;Genotype hgvs=",CHAR(34),B1061,B1062,";",B1062,CHAR(34)," name=",CHAR(34),B1049,CHAR(34),"&gt; ")</f>
        <v xml:space="preserve">  &lt;Genotype hgvs="NC_000015.10:g.[78606381C&gt;T];[78606381C&gt;T]" name="C78606381T"&gt; </v>
      </c>
    </row>
    <row r="1076" spans="1:3" x14ac:dyDescent="0.25">
      <c r="A1076" s="6" t="s">
        <v>49</v>
      </c>
      <c r="B1076" s="27" t="s">
        <v>199</v>
      </c>
      <c r="C1076" t="s">
        <v>17</v>
      </c>
    </row>
    <row r="1077" spans="1:3" x14ac:dyDescent="0.25">
      <c r="A1077" s="6" t="s">
        <v>47</v>
      </c>
      <c r="B1077" s="27">
        <v>15.9</v>
      </c>
      <c r="C1077" t="s">
        <v>717</v>
      </c>
    </row>
    <row r="1078" spans="1:3" x14ac:dyDescent="0.25">
      <c r="A1078" s="6"/>
      <c r="B1078" s="27"/>
    </row>
    <row r="1079" spans="1:3" x14ac:dyDescent="0.25">
      <c r="A1079" s="5"/>
      <c r="B1079" s="27"/>
      <c r="C1079" t="str">
        <f>CONCATENATE("    ",B1075)</f>
        <v xml:space="preserve">    People with this variant have two copies of the [C78606381T](https://www.ncbi.nlm.nih.gov/projects/SNP/snp_ref.cgi?rs=12914385) variant. This substitution of a single nucleotide is known as a missense mutation.
</v>
      </c>
    </row>
    <row r="1080" spans="1:3" x14ac:dyDescent="0.25">
      <c r="A1080" s="6"/>
      <c r="B1080" s="27"/>
    </row>
    <row r="1081" spans="1:3" x14ac:dyDescent="0.25">
      <c r="A1081" s="6"/>
      <c r="B1081" s="27"/>
      <c r="C1081" t="s">
        <v>718</v>
      </c>
    </row>
    <row r="1082" spans="1:3" x14ac:dyDescent="0.25">
      <c r="A1082" s="6"/>
      <c r="B1082" s="27"/>
    </row>
    <row r="1083" spans="1:3" x14ac:dyDescent="0.25">
      <c r="A1083" s="6"/>
      <c r="B1083" s="27"/>
      <c r="C1083" t="str">
        <f>CONCATENATE("    ",B1076)</f>
        <v xml:space="preserve">    You are in the Moderate Loss of Function category. See below for more information.</v>
      </c>
    </row>
    <row r="1084" spans="1:3" x14ac:dyDescent="0.25">
      <c r="A1084" s="6"/>
      <c r="B1084" s="27"/>
    </row>
    <row r="1085" spans="1:3" x14ac:dyDescent="0.25">
      <c r="A1085" s="5"/>
      <c r="B1085" s="27"/>
      <c r="C1085" t="s">
        <v>719</v>
      </c>
    </row>
    <row r="1086" spans="1:3" x14ac:dyDescent="0.25">
      <c r="A1086" s="5"/>
      <c r="B1086" s="27"/>
    </row>
    <row r="1087" spans="1:3" x14ac:dyDescent="0.25">
      <c r="A1087" s="5"/>
      <c r="B1087" s="27"/>
      <c r="C1087" t="str">
        <f>CONCATENATE( "    &lt;piechart percentage=",B1077," /&gt;")</f>
        <v xml:space="preserve">    &lt;piechart percentage=15.9 /&gt;</v>
      </c>
    </row>
    <row r="1088" spans="1:3" x14ac:dyDescent="0.25">
      <c r="A1088" s="5"/>
      <c r="B1088" s="27"/>
      <c r="C1088" t="str">
        <f>"  &lt;/Genotype&gt;"</f>
        <v xml:space="preserve">  &lt;/Genotype&gt;</v>
      </c>
    </row>
    <row r="1089" spans="1:3" x14ac:dyDescent="0.25">
      <c r="A1089" s="5" t="s">
        <v>50</v>
      </c>
      <c r="B1089" s="27" t="str">
        <f>CONCATENATE("Your ",B1041," gene has no variants. A normal gene is referred to as a ",CHAR(34),"wild-type",CHAR(34)," gene.")</f>
        <v>Your CHRNA3 gene has no variants. A normal gene is referred to as a "wild-type" gene.</v>
      </c>
      <c r="C1089" t="str">
        <f>CONCATENATE("  &lt;Genotype hgvs=",CHAR(34),B1061,B1063,";",B1063,CHAR(34)," name=",CHAR(34),B1049,CHAR(34),"&gt; ")</f>
        <v xml:space="preserve">  &lt;Genotype hgvs="NC_000015.10:g.[78606381=];[78606381=]" name="C78606381T"&gt; </v>
      </c>
    </row>
    <row r="1090" spans="1:3" x14ac:dyDescent="0.25">
      <c r="A1090" s="6" t="s">
        <v>51</v>
      </c>
      <c r="B1090" s="27" t="s">
        <v>152</v>
      </c>
      <c r="C1090" t="s">
        <v>17</v>
      </c>
    </row>
    <row r="1091" spans="1:3" x14ac:dyDescent="0.25">
      <c r="A1091" s="6" t="s">
        <v>47</v>
      </c>
      <c r="B1091" s="27">
        <v>46.2</v>
      </c>
      <c r="C1091" t="s">
        <v>717</v>
      </c>
    </row>
    <row r="1092" spans="1:3" x14ac:dyDescent="0.25">
      <c r="A1092" s="5"/>
      <c r="B1092" s="27"/>
    </row>
    <row r="1093" spans="1:3" x14ac:dyDescent="0.25">
      <c r="A1093" s="6"/>
      <c r="B1093" s="27"/>
      <c r="C1093" t="str">
        <f>CONCATENATE("    ",B1089)</f>
        <v xml:space="preserve">    Your CHRNA3 gene has no variants. A normal gene is referred to as a "wild-type" gene.</v>
      </c>
    </row>
    <row r="1094" spans="1:3" x14ac:dyDescent="0.25">
      <c r="A1094" s="6"/>
      <c r="B1094" s="27"/>
    </row>
    <row r="1095" spans="1:3" x14ac:dyDescent="0.25">
      <c r="A1095" s="6"/>
      <c r="B1095" s="27"/>
      <c r="C1095" t="s">
        <v>718</v>
      </c>
    </row>
    <row r="1096" spans="1:3" x14ac:dyDescent="0.25">
      <c r="A1096" s="6"/>
      <c r="B1096" s="27"/>
    </row>
    <row r="1097" spans="1:3" x14ac:dyDescent="0.25">
      <c r="A1097" s="6"/>
      <c r="B1097" s="27"/>
      <c r="C1097" t="str">
        <f>CONCATENATE("    ",B1090)</f>
        <v xml:space="preserve">    This variant is not associated with increased risk.</v>
      </c>
    </row>
    <row r="1098" spans="1:3" x14ac:dyDescent="0.25">
      <c r="A1098" s="5"/>
      <c r="B1098" s="27"/>
    </row>
    <row r="1099" spans="1:3" x14ac:dyDescent="0.25">
      <c r="A1099" s="5"/>
      <c r="B1099" s="27"/>
      <c r="C1099" t="s">
        <v>719</v>
      </c>
    </row>
    <row r="1100" spans="1:3" x14ac:dyDescent="0.25">
      <c r="A1100" s="5"/>
      <c r="B1100" s="27"/>
    </row>
    <row r="1101" spans="1:3" x14ac:dyDescent="0.25">
      <c r="A1101" s="5"/>
      <c r="B1101" s="27"/>
      <c r="C1101" t="str">
        <f>CONCATENATE( "    &lt;piechart percentage=",B1091," /&gt;")</f>
        <v xml:space="preserve">    &lt;piechart percentage=46.2 /&gt;</v>
      </c>
    </row>
    <row r="1102" spans="1:3" x14ac:dyDescent="0.25">
      <c r="A1102" s="5"/>
      <c r="B1102" s="27"/>
      <c r="C1102" t="str">
        <f>"  &lt;/Genotype&gt;"</f>
        <v xml:space="preserve">  &lt;/Genotype&gt;</v>
      </c>
    </row>
    <row r="1103" spans="1:3" x14ac:dyDescent="0.25">
      <c r="A1103" s="5"/>
      <c r="B1103" s="27"/>
      <c r="C1103" t="str">
        <f>C1053</f>
        <v>&lt;# C645T  #&gt;</v>
      </c>
    </row>
    <row r="1104" spans="1:3" x14ac:dyDescent="0.25">
      <c r="A1104" s="5" t="s">
        <v>39</v>
      </c>
      <c r="B1104" s="1" t="s">
        <v>245</v>
      </c>
      <c r="C1104" t="str">
        <f>CONCATENATE("  &lt;Genotype hgvs=",CHAR(34),B1104,B1105,";",B1106,CHAR(34)," name=",CHAR(34),B1055,CHAR(34),"&gt; ")</f>
        <v xml:space="preserve">  &lt;Genotype hgvs="NC_000017.11:g.[30237328T&gt;C];[30237328=]" name="C645T "&gt; </v>
      </c>
    </row>
    <row r="1105" spans="1:3" x14ac:dyDescent="0.25">
      <c r="A1105" s="5" t="s">
        <v>40</v>
      </c>
      <c r="B1105" s="27" t="s">
        <v>266</v>
      </c>
    </row>
    <row r="1106" spans="1:3" x14ac:dyDescent="0.25">
      <c r="A1106" s="5" t="s">
        <v>31</v>
      </c>
      <c r="B1106" s="27" t="s">
        <v>267</v>
      </c>
      <c r="C1106" t="s">
        <v>717</v>
      </c>
    </row>
    <row r="1107" spans="1:3" x14ac:dyDescent="0.25">
      <c r="A1107" s="5" t="s">
        <v>45</v>
      </c>
      <c r="B1107" s="27" t="str">
        <f>CONCATENATE("People with this variant have one copy of the ",B1058," variant. This substitution of a single nucleotide is known as a missense mutation.")</f>
        <v>People with this variant have one copy of the [C645T](https://www.ncbi.nlm.nih.gov/clinvar/variation/17503/) variant. This substitution of a single nucleotide is known as a missense mutation.</v>
      </c>
      <c r="C1107" t="s">
        <v>17</v>
      </c>
    </row>
    <row r="1108" spans="1:3" x14ac:dyDescent="0.25">
      <c r="A1108" s="6" t="s">
        <v>46</v>
      </c>
      <c r="B1108" s="27" t="s">
        <v>226</v>
      </c>
      <c r="C1108" t="str">
        <f>CONCATENATE("    ",B1107)</f>
        <v xml:space="preserve">    People with this variant have one copy of the [C645T](https://www.ncbi.nlm.nih.gov/clinvar/variation/17503/) variant. This substitution of a single nucleotide is known as a missense mutation.</v>
      </c>
    </row>
    <row r="1109" spans="1:3" x14ac:dyDescent="0.25">
      <c r="A1109" s="6" t="s">
        <v>47</v>
      </c>
      <c r="B1109" s="27">
        <v>39.700000000000003</v>
      </c>
    </row>
    <row r="1110" spans="1:3" x14ac:dyDescent="0.25">
      <c r="A1110" s="5"/>
      <c r="B1110" s="27"/>
      <c r="C1110" t="s">
        <v>718</v>
      </c>
    </row>
    <row r="1111" spans="1:3" x14ac:dyDescent="0.25">
      <c r="A1111" s="6"/>
      <c r="B1111" s="27"/>
    </row>
    <row r="1112" spans="1:3" x14ac:dyDescent="0.25">
      <c r="A1112" s="6"/>
      <c r="B1112" s="27"/>
      <c r="C1112" t="str">
        <f>CONCATENATE("    ",B1108)</f>
        <v xml:space="preserve">    You are in the Mild Loss of Function category. See below for more information.</v>
      </c>
    </row>
    <row r="1113" spans="1:3" x14ac:dyDescent="0.25">
      <c r="A1113" s="6"/>
      <c r="B1113" s="27"/>
    </row>
    <row r="1114" spans="1:3" x14ac:dyDescent="0.25">
      <c r="A1114" s="6"/>
      <c r="B1114" s="27"/>
      <c r="C1114" t="s">
        <v>719</v>
      </c>
    </row>
    <row r="1115" spans="1:3" x14ac:dyDescent="0.25">
      <c r="A1115" s="5"/>
      <c r="B1115" s="27"/>
    </row>
    <row r="1116" spans="1:3" x14ac:dyDescent="0.25">
      <c r="A1116" s="5"/>
      <c r="B1116" s="27"/>
      <c r="C1116" t="str">
        <f>CONCATENATE( "    &lt;piechart percentage=",B1109," /&gt;")</f>
        <v xml:space="preserve">    &lt;piechart percentage=39.7 /&gt;</v>
      </c>
    </row>
    <row r="1117" spans="1:3" x14ac:dyDescent="0.25">
      <c r="A1117" s="5"/>
      <c r="B1117" s="27"/>
      <c r="C1117" t="str">
        <f>"  &lt;/Genotype&gt;"</f>
        <v xml:space="preserve">  &lt;/Genotype&gt;</v>
      </c>
    </row>
    <row r="1118" spans="1:3" x14ac:dyDescent="0.25">
      <c r="A1118" s="5" t="s">
        <v>48</v>
      </c>
      <c r="B1118" s="27" t="str">
        <f>CONCATENATE("People with this variant have two copies of the ",B1058," variant. This substitution of a single nucleotide is known as a missense mutation.")</f>
        <v>People with this variant have two copies of the [C645T](https://www.ncbi.nlm.nih.gov/clinvar/variation/17503/) variant. This substitution of a single nucleotide is known as a missense mutation.</v>
      </c>
      <c r="C1118" t="str">
        <f>CONCATENATE("  &lt;Genotype hgvs=",CHAR(34),B1104,B1105,";",B1105,CHAR(34)," name=",CHAR(34),B1055,CHAR(34),"&gt; ")</f>
        <v xml:space="preserve">  &lt;Genotype hgvs="NC_000017.11:g.[30237328T&gt;C];[30237328T&gt;C]" name="C645T "&gt; </v>
      </c>
    </row>
    <row r="1119" spans="1:3" x14ac:dyDescent="0.25">
      <c r="A1119" s="6" t="s">
        <v>49</v>
      </c>
      <c r="B1119" s="27" t="s">
        <v>199</v>
      </c>
      <c r="C1119" t="s">
        <v>17</v>
      </c>
    </row>
    <row r="1120" spans="1:3" x14ac:dyDescent="0.25">
      <c r="A1120" s="6" t="s">
        <v>47</v>
      </c>
      <c r="B1120" s="27">
        <v>42.9</v>
      </c>
      <c r="C1120" t="s">
        <v>717</v>
      </c>
    </row>
    <row r="1121" spans="1:3" x14ac:dyDescent="0.25">
      <c r="A1121" s="6"/>
      <c r="B1121" s="27"/>
    </row>
    <row r="1122" spans="1:3" x14ac:dyDescent="0.25">
      <c r="A1122" s="5"/>
      <c r="B1122" s="27"/>
      <c r="C1122" t="str">
        <f>CONCATENATE("    ",B1118)</f>
        <v xml:space="preserve">    People with this variant have two copies of the [C645T](https://www.ncbi.nlm.nih.gov/clinvar/variation/17503/) variant. This substitution of a single nucleotide is known as a missense mutation.</v>
      </c>
    </row>
    <row r="1123" spans="1:3" x14ac:dyDescent="0.25">
      <c r="A1123" s="6"/>
      <c r="B1123" s="27"/>
    </row>
    <row r="1124" spans="1:3" x14ac:dyDescent="0.25">
      <c r="A1124" s="6"/>
      <c r="B1124" s="27"/>
      <c r="C1124" t="s">
        <v>718</v>
      </c>
    </row>
    <row r="1125" spans="1:3" x14ac:dyDescent="0.25">
      <c r="A1125" s="6"/>
      <c r="B1125" s="27"/>
    </row>
    <row r="1126" spans="1:3" x14ac:dyDescent="0.25">
      <c r="A1126" s="6"/>
      <c r="B1126" s="27"/>
      <c r="C1126" t="str">
        <f>CONCATENATE("    ",B1119)</f>
        <v xml:space="preserve">    You are in the Moderate Loss of Function category. See below for more information.</v>
      </c>
    </row>
    <row r="1127" spans="1:3" x14ac:dyDescent="0.25">
      <c r="A1127" s="6"/>
      <c r="B1127" s="27"/>
    </row>
    <row r="1128" spans="1:3" x14ac:dyDescent="0.25">
      <c r="A1128" s="5"/>
      <c r="B1128" s="27"/>
      <c r="C1128" t="s">
        <v>719</v>
      </c>
    </row>
    <row r="1129" spans="1:3" x14ac:dyDescent="0.25">
      <c r="A1129" s="5"/>
      <c r="B1129" s="27"/>
    </row>
    <row r="1130" spans="1:3" x14ac:dyDescent="0.25">
      <c r="A1130" s="5"/>
      <c r="B1130" s="27"/>
      <c r="C1130" t="str">
        <f>CONCATENATE( "    &lt;piechart percentage=",B1120," /&gt;")</f>
        <v xml:space="preserve">    &lt;piechart percentage=42.9 /&gt;</v>
      </c>
    </row>
    <row r="1131" spans="1:3" x14ac:dyDescent="0.25">
      <c r="A1131" s="5"/>
      <c r="B1131" s="27"/>
      <c r="C1131" t="str">
        <f>"  &lt;/Genotype&gt;"</f>
        <v xml:space="preserve">  &lt;/Genotype&gt;</v>
      </c>
    </row>
    <row r="1132" spans="1:3" x14ac:dyDescent="0.25">
      <c r="A1132" s="5" t="s">
        <v>50</v>
      </c>
      <c r="B1132" s="27" t="str">
        <f>CONCATENATE("Your ",B1041," gene has no variants. A normal gene is referred to as a ",CHAR(34),"wild-type",CHAR(34)," gene.")</f>
        <v>Your CHRNA3 gene has no variants. A normal gene is referred to as a "wild-type" gene.</v>
      </c>
      <c r="C1132" t="str">
        <f>CONCATENATE("  &lt;Genotype hgvs=",CHAR(34),B1104,B1106,";",B1106,CHAR(34)," name=",CHAR(34),B1055,CHAR(34),"&gt; ")</f>
        <v xml:space="preserve">  &lt;Genotype hgvs="NC_000017.11:g.[30237328=];[30237328=]" name="C645T "&gt; </v>
      </c>
    </row>
    <row r="1133" spans="1:3" x14ac:dyDescent="0.25">
      <c r="A1133" s="6" t="s">
        <v>51</v>
      </c>
      <c r="B1133" s="27" t="s">
        <v>152</v>
      </c>
      <c r="C1133" t="s">
        <v>17</v>
      </c>
    </row>
    <row r="1134" spans="1:3" x14ac:dyDescent="0.25">
      <c r="A1134" s="6" t="s">
        <v>47</v>
      </c>
      <c r="B1134" s="27">
        <v>17.399999999999999</v>
      </c>
      <c r="C1134" t="s">
        <v>717</v>
      </c>
    </row>
    <row r="1135" spans="1:3" x14ac:dyDescent="0.25">
      <c r="A1135" s="5"/>
      <c r="B1135" s="27"/>
    </row>
    <row r="1136" spans="1:3" x14ac:dyDescent="0.25">
      <c r="A1136" s="6"/>
      <c r="B1136" s="27"/>
      <c r="C1136" t="str">
        <f>CONCATENATE("    ",B1132)</f>
        <v xml:space="preserve">    Your CHRNA3 gene has no variants. A normal gene is referred to as a "wild-type" gene.</v>
      </c>
    </row>
    <row r="1137" spans="1:3" x14ac:dyDescent="0.25">
      <c r="A1137" s="6"/>
      <c r="B1137" s="27"/>
    </row>
    <row r="1138" spans="1:3" x14ac:dyDescent="0.25">
      <c r="A1138" s="6"/>
      <c r="B1138" s="27"/>
      <c r="C1138" t="s">
        <v>718</v>
      </c>
    </row>
    <row r="1139" spans="1:3" x14ac:dyDescent="0.25">
      <c r="A1139" s="6"/>
      <c r="B1139" s="27"/>
    </row>
    <row r="1140" spans="1:3" x14ac:dyDescent="0.25">
      <c r="A1140" s="6"/>
      <c r="B1140" s="27"/>
      <c r="C1140" t="str">
        <f>CONCATENATE("    ",B1133)</f>
        <v xml:space="preserve">    This variant is not associated with increased risk.</v>
      </c>
    </row>
    <row r="1141" spans="1:3" x14ac:dyDescent="0.25">
      <c r="A1141" s="5"/>
      <c r="B1141" s="27"/>
    </row>
    <row r="1142" spans="1:3" x14ac:dyDescent="0.25">
      <c r="A1142" s="5"/>
      <c r="B1142" s="27"/>
      <c r="C1142" t="s">
        <v>719</v>
      </c>
    </row>
    <row r="1143" spans="1:3" x14ac:dyDescent="0.25">
      <c r="A1143" s="5"/>
      <c r="B1143" s="27"/>
    </row>
    <row r="1144" spans="1:3" x14ac:dyDescent="0.25">
      <c r="A1144" s="5"/>
      <c r="B1144" s="27"/>
      <c r="C1144" t="str">
        <f>CONCATENATE( "    &lt;piechart percentage=",B1134," /&gt;")</f>
        <v xml:space="preserve">    &lt;piechart percentage=17.4 /&gt;</v>
      </c>
    </row>
    <row r="1145" spans="1:3" x14ac:dyDescent="0.25">
      <c r="A1145" s="5"/>
      <c r="B1145" s="27"/>
      <c r="C1145" t="str">
        <f>"  &lt;/Genotype&gt;"</f>
        <v xml:space="preserve">  &lt;/Genotype&gt;</v>
      </c>
    </row>
    <row r="1146" spans="1:3" x14ac:dyDescent="0.25">
      <c r="A1146" s="5" t="s">
        <v>52</v>
      </c>
      <c r="B1146" s="27" t="str">
        <f>CONCATENATE("Your ",B1041," gene has an unknown variant.")</f>
        <v>Your CHRNA3 gene has an unknown variant.</v>
      </c>
      <c r="C1146" t="str">
        <f>CONCATENATE("  &lt;Genotype hgvs=",CHAR(34),"unknown",CHAR(34),"&gt; ")</f>
        <v xml:space="preserve">  &lt;Genotype hgvs="unknown"&gt; </v>
      </c>
    </row>
    <row r="1147" spans="1:3" x14ac:dyDescent="0.25">
      <c r="A1147" s="6" t="s">
        <v>52</v>
      </c>
      <c r="B1147" s="27" t="s">
        <v>154</v>
      </c>
      <c r="C1147" t="s">
        <v>17</v>
      </c>
    </row>
    <row r="1148" spans="1:3" x14ac:dyDescent="0.25">
      <c r="A1148" s="6" t="s">
        <v>47</v>
      </c>
      <c r="B1148" s="27"/>
      <c r="C1148" t="s">
        <v>717</v>
      </c>
    </row>
    <row r="1149" spans="1:3" x14ac:dyDescent="0.25">
      <c r="A1149" s="6"/>
      <c r="B1149" s="27"/>
    </row>
    <row r="1150" spans="1:3" x14ac:dyDescent="0.25">
      <c r="A1150" s="6"/>
      <c r="B1150" s="27"/>
      <c r="C1150" t="str">
        <f>CONCATENATE("    ",B1146)</f>
        <v xml:space="preserve">    Your CHRNA3 gene has an unknown variant.</v>
      </c>
    </row>
    <row r="1151" spans="1:3" x14ac:dyDescent="0.25">
      <c r="A1151" s="6"/>
      <c r="B1151" s="27"/>
    </row>
    <row r="1152" spans="1:3" x14ac:dyDescent="0.25">
      <c r="A1152" s="6"/>
      <c r="B1152" s="27"/>
      <c r="C1152" t="s">
        <v>718</v>
      </c>
    </row>
    <row r="1153" spans="1:3" x14ac:dyDescent="0.25">
      <c r="A1153" s="6"/>
      <c r="B1153" s="27"/>
    </row>
    <row r="1154" spans="1:3" x14ac:dyDescent="0.25">
      <c r="A1154" s="5"/>
      <c r="B1154" s="27"/>
      <c r="C1154" t="str">
        <f>CONCATENATE("    ",B1147)</f>
        <v xml:space="preserve">    The effect is unknown.</v>
      </c>
    </row>
    <row r="1155" spans="1:3" x14ac:dyDescent="0.25">
      <c r="A1155" s="6"/>
      <c r="B1155" s="27"/>
    </row>
    <row r="1156" spans="1:3" x14ac:dyDescent="0.25">
      <c r="A1156" s="5"/>
      <c r="B1156" s="27"/>
      <c r="C1156" t="s">
        <v>719</v>
      </c>
    </row>
    <row r="1157" spans="1:3" x14ac:dyDescent="0.25">
      <c r="A1157" s="5"/>
      <c r="B1157" s="27"/>
    </row>
    <row r="1158" spans="1:3" x14ac:dyDescent="0.25">
      <c r="A1158" s="5"/>
      <c r="B1158" s="27"/>
      <c r="C1158" t="str">
        <f>CONCATENATE( "    &lt;piechart percentage=",B1148," /&gt;")</f>
        <v xml:space="preserve">    &lt;piechart percentage= /&gt;</v>
      </c>
    </row>
    <row r="1159" spans="1:3" x14ac:dyDescent="0.25">
      <c r="A1159" s="5"/>
      <c r="B1159" s="27"/>
      <c r="C1159" t="str">
        <f>"  &lt;/Genotype&gt;"</f>
        <v xml:space="preserve">  &lt;/Genotype&gt;</v>
      </c>
    </row>
    <row r="1160" spans="1:3" x14ac:dyDescent="0.25">
      <c r="A1160" s="5" t="s">
        <v>50</v>
      </c>
      <c r="B1160" s="27" t="str">
        <f>CONCATENATE("Your ",B1041," gene has no variants. A normal gene is referred to as a ",CHAR(34),"wild-type",CHAR(34)," gene.")</f>
        <v>Your CHRNA3 gene has no variants. A normal gene is referred to as a "wild-type" gene.</v>
      </c>
      <c r="C1160" t="str">
        <f>CONCATENATE("  &lt;Genotype hgvs=",CHAR(34),"wild-type",CHAR(34),"&gt;")</f>
        <v xml:space="preserve">  &lt;Genotype hgvs="wild-type"&gt;</v>
      </c>
    </row>
    <row r="1161" spans="1:3" x14ac:dyDescent="0.25">
      <c r="A1161" s="6" t="s">
        <v>51</v>
      </c>
      <c r="B1161" s="27" t="s">
        <v>227</v>
      </c>
      <c r="C1161" t="s">
        <v>17</v>
      </c>
    </row>
    <row r="1162" spans="1:3" x14ac:dyDescent="0.25">
      <c r="A1162" s="6" t="s">
        <v>47</v>
      </c>
      <c r="B1162" s="27"/>
      <c r="C1162" t="s">
        <v>717</v>
      </c>
    </row>
    <row r="1163" spans="1:3" x14ac:dyDescent="0.25">
      <c r="A1163" s="6"/>
      <c r="B1163" s="27"/>
    </row>
    <row r="1164" spans="1:3" x14ac:dyDescent="0.25">
      <c r="A1164" s="6"/>
      <c r="B1164" s="27"/>
      <c r="C1164" t="str">
        <f>CONCATENATE("    ",B1160)</f>
        <v xml:space="preserve">    Your CHRNA3 gene has no variants. A normal gene is referred to as a "wild-type" gene.</v>
      </c>
    </row>
    <row r="1165" spans="1:3" x14ac:dyDescent="0.25">
      <c r="A1165" s="6"/>
      <c r="B1165" s="27"/>
    </row>
    <row r="1166" spans="1:3" x14ac:dyDescent="0.25">
      <c r="A1166" s="6"/>
      <c r="B1166" s="27"/>
      <c r="C1166" t="s">
        <v>718</v>
      </c>
    </row>
    <row r="1167" spans="1:3" x14ac:dyDescent="0.25">
      <c r="A1167" s="6"/>
      <c r="B1167" s="27"/>
    </row>
    <row r="1168" spans="1:3" x14ac:dyDescent="0.25">
      <c r="A1168" s="6"/>
      <c r="B1168" s="27"/>
      <c r="C1168" t="str">
        <f>CONCATENATE("    ",B1161)</f>
        <v xml:space="preserve">    Your variant is not associated with any loss of function.</v>
      </c>
    </row>
    <row r="1169" spans="1:3" x14ac:dyDescent="0.25">
      <c r="A1169" s="6"/>
      <c r="B1169" s="27"/>
    </row>
    <row r="1170" spans="1:3" x14ac:dyDescent="0.25">
      <c r="A1170" s="6"/>
      <c r="B1170" s="27"/>
      <c r="C1170" t="s">
        <v>719</v>
      </c>
    </row>
    <row r="1171" spans="1:3" x14ac:dyDescent="0.25">
      <c r="A1171" s="5"/>
      <c r="B1171" s="27"/>
    </row>
    <row r="1172" spans="1:3" x14ac:dyDescent="0.25">
      <c r="A1172" s="6"/>
      <c r="B1172" s="27"/>
      <c r="C1172" t="str">
        <f>CONCATENATE( "    &lt;piechart percentage=",B1162," /&gt;")</f>
        <v xml:space="preserve">    &lt;piechart percentage= /&gt;</v>
      </c>
    </row>
    <row r="1173" spans="1:3" x14ac:dyDescent="0.25">
      <c r="A1173" s="6"/>
      <c r="B1173" s="27"/>
      <c r="C1173" t="str">
        <f>"  &lt;/Genotype&gt;"</f>
        <v xml:space="preserve">  &lt;/Genotype&gt;</v>
      </c>
    </row>
    <row r="1174" spans="1:3" x14ac:dyDescent="0.25">
      <c r="A1174" s="6"/>
      <c r="B1174" s="27"/>
      <c r="C1174" t="str">
        <f>"&lt;/GeneAnalysis&gt;"</f>
        <v>&lt;/GeneAnalysis&gt;</v>
      </c>
    </row>
    <row r="1175" spans="1:3" s="33" customFormat="1" x14ac:dyDescent="0.25"/>
    <row r="1176" spans="1:3" s="33" customFormat="1" x14ac:dyDescent="0.25">
      <c r="A1176" s="34"/>
      <c r="B1176" s="32"/>
    </row>
    <row r="1177" spans="1:3" x14ac:dyDescent="0.25">
      <c r="A1177" s="6" t="s">
        <v>4</v>
      </c>
      <c r="B1177" s="27" t="s">
        <v>354</v>
      </c>
      <c r="C1177" t="str">
        <f>CONCATENATE("&lt;GeneAnalysis gene=",CHAR(34),B1177,CHAR(34)," interval=",CHAR(34),B1178,CHAR(34),"&gt; ")</f>
        <v xml:space="preserve">&lt;GeneAnalysis gene="CHRNA3" interval="NC_000015.10:g.78593052_78621295"&gt; </v>
      </c>
    </row>
    <row r="1178" spans="1:3" x14ac:dyDescent="0.25">
      <c r="A1178" s="6" t="s">
        <v>27</v>
      </c>
      <c r="B1178" s="27" t="s">
        <v>355</v>
      </c>
    </row>
    <row r="1179" spans="1:3" x14ac:dyDescent="0.25">
      <c r="A1179" s="6" t="s">
        <v>28</v>
      </c>
      <c r="B1179" s="27" t="s">
        <v>351</v>
      </c>
      <c r="C1179" t="str">
        <f>CONCATENATE("# What are some common mutations of ",B1177,"?")</f>
        <v># What are some common mutations of CHRNA3?</v>
      </c>
    </row>
    <row r="1180" spans="1:3" x14ac:dyDescent="0.25">
      <c r="A1180" s="6" t="s">
        <v>24</v>
      </c>
      <c r="B1180" s="27" t="s">
        <v>25</v>
      </c>
      <c r="C1180" t="s">
        <v>17</v>
      </c>
    </row>
    <row r="1181" spans="1:3" x14ac:dyDescent="0.25">
      <c r="B1181" s="27"/>
      <c r="C1181" t="str">
        <f>CONCATENATE("There are ",B1179," well-known variants in ",B1177,": ",B1188," and ",B1194,".")</f>
        <v>There are two well-known variants in CHRNA3: [C78606381T](https://www.ncbi.nlm.nih.gov/projects/SNP/snp_ref.cgi?rs=12914385) and [C645T](https://www.ncbi.nlm.nih.gov/clinvar/variation/17503/).</v>
      </c>
    </row>
    <row r="1182" spans="1:3" x14ac:dyDescent="0.25">
      <c r="B1182" s="27"/>
    </row>
    <row r="1183" spans="1:3" x14ac:dyDescent="0.25">
      <c r="A1183" s="6"/>
      <c r="B1183" s="27"/>
      <c r="C1183" t="str">
        <f>CONCATENATE("&lt;# ",B1185," #&gt;")</f>
        <v>&lt;# C78606381T #&gt;</v>
      </c>
    </row>
    <row r="1184" spans="1:3" x14ac:dyDescent="0.25">
      <c r="A1184" s="6" t="s">
        <v>29</v>
      </c>
      <c r="B1184" s="1" t="s">
        <v>356</v>
      </c>
      <c r="C1184" t="str">
        <f>CONCATENATE("  &lt;Variant hgvs=",CHAR(34),B1184,CHAR(34)," name=",CHAR(34),B1185,CHAR(34),"&gt; ")</f>
        <v xml:space="preserve">  &lt;Variant hgvs="NC_000015.10:g.78606381C&gt;T" name="C78606381T"&gt; </v>
      </c>
    </row>
    <row r="1185" spans="1:3" x14ac:dyDescent="0.25">
      <c r="A1185" s="5" t="s">
        <v>30</v>
      </c>
      <c r="B1185" s="30" t="s">
        <v>358</v>
      </c>
    </row>
    <row r="1186" spans="1:3" x14ac:dyDescent="0.25">
      <c r="A1186" s="5" t="s">
        <v>31</v>
      </c>
      <c r="B1186" s="27" t="s">
        <v>217</v>
      </c>
      <c r="C1186" t="str">
        <f>CONCATENATE("    This variant is a change at a specific point in the ",B1177," gene from ",B1186," to ",B1187," resulting in incorrect ",B1180,"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187" spans="1:3" x14ac:dyDescent="0.25">
      <c r="A1187" s="5" t="s">
        <v>32</v>
      </c>
      <c r="B1187" s="27" t="s">
        <v>37</v>
      </c>
      <c r="C1187" t="s">
        <v>17</v>
      </c>
    </row>
    <row r="1188" spans="1:3" x14ac:dyDescent="0.25">
      <c r="A1188" s="5" t="s">
        <v>40</v>
      </c>
      <c r="B1188" s="30" t="s">
        <v>360</v>
      </c>
      <c r="C1188" t="str">
        <f>"  &lt;/Variant&gt;"</f>
        <v xml:space="preserve">  &lt;/Variant&gt;</v>
      </c>
    </row>
    <row r="1189" spans="1:3" x14ac:dyDescent="0.25">
      <c r="B1189" s="27"/>
      <c r="C1189" t="str">
        <f>CONCATENATE("&lt;# ",B1191," #&gt;")</f>
        <v>&lt;# C645T  #&gt;</v>
      </c>
    </row>
    <row r="1190" spans="1:3" x14ac:dyDescent="0.25">
      <c r="A1190" s="6" t="s">
        <v>29</v>
      </c>
      <c r="B1190" s="1" t="s">
        <v>357</v>
      </c>
      <c r="C1190" t="str">
        <f>CONCATENATE("  &lt;Variant hgvs=",CHAR(34),B1190,CHAR(34)," name=",CHAR(34),B1191,CHAR(34),"&gt; ")</f>
        <v xml:space="preserve">  &lt;Variant hgvs="NC_000015.10:g.78601997G&gt;A" name="C645T "&gt; </v>
      </c>
    </row>
    <row r="1191" spans="1:3" x14ac:dyDescent="0.25">
      <c r="A1191" s="5" t="s">
        <v>30</v>
      </c>
      <c r="B1191" s="30" t="s">
        <v>359</v>
      </c>
    </row>
    <row r="1192" spans="1:3" x14ac:dyDescent="0.25">
      <c r="A1192" s="5" t="s">
        <v>31</v>
      </c>
      <c r="B1192" s="27" t="s">
        <v>38</v>
      </c>
      <c r="C1192" t="str">
        <f>CONCATENATE("    This variant is a change at a specific point in the ",B1177," gene from ",B1192," to ",B1193," resulting in incorrect ",B1180,"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193" spans="1:3" x14ac:dyDescent="0.25">
      <c r="A1193" s="5" t="s">
        <v>32</v>
      </c>
      <c r="B1193" s="27" t="s">
        <v>66</v>
      </c>
    </row>
    <row r="1194" spans="1:3" x14ac:dyDescent="0.25">
      <c r="A1194" s="6" t="s">
        <v>40</v>
      </c>
      <c r="B1194" s="30" t="s">
        <v>370</v>
      </c>
      <c r="C1194" t="str">
        <f>"  &lt;/Variant&gt;"</f>
        <v xml:space="preserve">  &lt;/Variant&gt;</v>
      </c>
    </row>
    <row r="1195" spans="1:3" s="33" customFormat="1" x14ac:dyDescent="0.25">
      <c r="A1195" s="31"/>
      <c r="B1195" s="32"/>
    </row>
    <row r="1196" spans="1:3" s="33" customFormat="1" x14ac:dyDescent="0.25">
      <c r="A1196" s="31"/>
      <c r="B1196" s="32"/>
      <c r="C1196" t="str">
        <f>C1183</f>
        <v>&lt;# C78606381T #&gt;</v>
      </c>
    </row>
    <row r="1197" spans="1:3" x14ac:dyDescent="0.25">
      <c r="A1197" s="5" t="s">
        <v>39</v>
      </c>
      <c r="B1197" s="40" t="s">
        <v>361</v>
      </c>
      <c r="C1197" t="str">
        <f>CONCATENATE("  &lt;Genotype hgvs=",CHAR(34),B1197,B1198,";",B1199,CHAR(34)," name=",CHAR(34),B1185,CHAR(34),"&gt; ")</f>
        <v xml:space="preserve">  &lt;Genotype hgvs="NC_000015.10:g.[78606381C&gt;T];[78606381=]" name="C78606381T"&gt; </v>
      </c>
    </row>
    <row r="1198" spans="1:3" x14ac:dyDescent="0.25">
      <c r="A1198" s="5" t="s">
        <v>40</v>
      </c>
      <c r="B1198" s="27" t="s">
        <v>362</v>
      </c>
    </row>
    <row r="1199" spans="1:3" x14ac:dyDescent="0.25">
      <c r="A1199" s="5" t="s">
        <v>31</v>
      </c>
      <c r="B1199" s="27" t="s">
        <v>363</v>
      </c>
      <c r="C1199" t="s">
        <v>717</v>
      </c>
    </row>
    <row r="1200" spans="1:3" x14ac:dyDescent="0.25">
      <c r="A1200" s="5" t="s">
        <v>45</v>
      </c>
      <c r="B1200" s="27" t="str">
        <f>CONCATENATE("People with this variant have one copy of the ",B1188,"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200" t="s">
        <v>17</v>
      </c>
    </row>
    <row r="1201" spans="1:3" x14ac:dyDescent="0.25">
      <c r="A1201" s="6" t="s">
        <v>46</v>
      </c>
      <c r="B1201" s="27" t="s">
        <v>226</v>
      </c>
      <c r="C1201" t="str">
        <f>CONCATENATE("    ",B1200)</f>
        <v xml:space="preserve">    People with this variant have one copy of the [C78606381T](https://www.ncbi.nlm.nih.gov/projects/SNP/snp_ref.cgi?rs=12914385) variant. This substitution of a single nucleotide is known as a missense mutation.</v>
      </c>
    </row>
    <row r="1202" spans="1:3" x14ac:dyDescent="0.25">
      <c r="A1202" s="6" t="s">
        <v>47</v>
      </c>
      <c r="B1202" s="27">
        <v>37.9</v>
      </c>
    </row>
    <row r="1203" spans="1:3" x14ac:dyDescent="0.25">
      <c r="A1203" s="5"/>
      <c r="B1203" s="27"/>
      <c r="C1203" t="s">
        <v>718</v>
      </c>
    </row>
    <row r="1204" spans="1:3" x14ac:dyDescent="0.25">
      <c r="A1204" s="6"/>
      <c r="B1204" s="27"/>
    </row>
    <row r="1205" spans="1:3" x14ac:dyDescent="0.25">
      <c r="A1205" s="6"/>
      <c r="B1205" s="27"/>
      <c r="C1205" t="str">
        <f>CONCATENATE("    ",B1201)</f>
        <v xml:space="preserve">    You are in the Mild Loss of Function category. See below for more information.</v>
      </c>
    </row>
    <row r="1206" spans="1:3" x14ac:dyDescent="0.25">
      <c r="A1206" s="6"/>
      <c r="B1206" s="27"/>
    </row>
    <row r="1207" spans="1:3" x14ac:dyDescent="0.25">
      <c r="A1207" s="6"/>
      <c r="B1207" s="27"/>
      <c r="C1207" t="s">
        <v>719</v>
      </c>
    </row>
    <row r="1208" spans="1:3" x14ac:dyDescent="0.25">
      <c r="A1208" s="5"/>
      <c r="B1208" s="27"/>
    </row>
    <row r="1209" spans="1:3" x14ac:dyDescent="0.25">
      <c r="A1209" s="5"/>
      <c r="B1209" s="27"/>
      <c r="C1209" t="str">
        <f>CONCATENATE( "    &lt;piechart percentage=",B1202," /&gt;")</f>
        <v xml:space="preserve">    &lt;piechart percentage=37.9 /&gt;</v>
      </c>
    </row>
    <row r="1210" spans="1:3" x14ac:dyDescent="0.25">
      <c r="A1210" s="5"/>
      <c r="B1210" s="27"/>
      <c r="C1210" t="str">
        <f>"  &lt;/Genotype&gt;"</f>
        <v xml:space="preserve">  &lt;/Genotype&gt;</v>
      </c>
    </row>
    <row r="1211" spans="1:3" x14ac:dyDescent="0.25">
      <c r="A1211" s="5" t="s">
        <v>48</v>
      </c>
      <c r="B1211" s="27" t="s">
        <v>364</v>
      </c>
      <c r="C1211" t="str">
        <f>CONCATENATE("  &lt;Genotype hgvs=",CHAR(34),B1197,B1198,";",B1198,CHAR(34)," name=",CHAR(34),B1185,CHAR(34),"&gt; ")</f>
        <v xml:space="preserve">  &lt;Genotype hgvs="NC_000015.10:g.[78606381C&gt;T];[78606381C&gt;T]" name="C78606381T"&gt; </v>
      </c>
    </row>
    <row r="1212" spans="1:3" x14ac:dyDescent="0.25">
      <c r="A1212" s="6" t="s">
        <v>49</v>
      </c>
      <c r="B1212" s="27" t="s">
        <v>199</v>
      </c>
      <c r="C1212" t="s">
        <v>17</v>
      </c>
    </row>
    <row r="1213" spans="1:3" x14ac:dyDescent="0.25">
      <c r="A1213" s="6" t="s">
        <v>47</v>
      </c>
      <c r="B1213" s="27">
        <v>15.9</v>
      </c>
      <c r="C1213" t="s">
        <v>717</v>
      </c>
    </row>
    <row r="1214" spans="1:3" x14ac:dyDescent="0.25">
      <c r="A1214" s="6"/>
      <c r="B1214" s="27"/>
    </row>
    <row r="1215" spans="1:3" x14ac:dyDescent="0.25">
      <c r="A1215" s="5"/>
      <c r="B1215" s="27"/>
      <c r="C1215" t="str">
        <f>CONCATENATE("    ",B1211)</f>
        <v xml:space="preserve">    People with this variant have two copies of the [C78606381T](https://www.ncbi.nlm.nih.gov/projects/SNP/snp_ref.cgi?rs=12914385) variant. This substitution of a single nucleotide is known as a missense mutation.
</v>
      </c>
    </row>
    <row r="1216" spans="1:3" x14ac:dyDescent="0.25">
      <c r="A1216" s="6"/>
      <c r="B1216" s="27"/>
    </row>
    <row r="1217" spans="1:3" x14ac:dyDescent="0.25">
      <c r="A1217" s="6"/>
      <c r="B1217" s="27"/>
      <c r="C1217" t="s">
        <v>718</v>
      </c>
    </row>
    <row r="1218" spans="1:3" x14ac:dyDescent="0.25">
      <c r="A1218" s="6"/>
      <c r="B1218" s="27"/>
    </row>
    <row r="1219" spans="1:3" x14ac:dyDescent="0.25">
      <c r="A1219" s="6"/>
      <c r="B1219" s="27"/>
      <c r="C1219" t="str">
        <f>CONCATENATE("    ",B1212)</f>
        <v xml:space="preserve">    You are in the Moderate Loss of Function category. See below for more information.</v>
      </c>
    </row>
    <row r="1220" spans="1:3" x14ac:dyDescent="0.25">
      <c r="A1220" s="6"/>
      <c r="B1220" s="27"/>
    </row>
    <row r="1221" spans="1:3" x14ac:dyDescent="0.25">
      <c r="A1221" s="5"/>
      <c r="B1221" s="27"/>
      <c r="C1221" t="s">
        <v>719</v>
      </c>
    </row>
    <row r="1222" spans="1:3" x14ac:dyDescent="0.25">
      <c r="A1222" s="5"/>
      <c r="B1222" s="27"/>
    </row>
    <row r="1223" spans="1:3" x14ac:dyDescent="0.25">
      <c r="A1223" s="5"/>
      <c r="B1223" s="27"/>
      <c r="C1223" t="str">
        <f>CONCATENATE( "    &lt;piechart percentage=",B1213," /&gt;")</f>
        <v xml:space="preserve">    &lt;piechart percentage=15.9 /&gt;</v>
      </c>
    </row>
    <row r="1224" spans="1:3" x14ac:dyDescent="0.25">
      <c r="A1224" s="5"/>
      <c r="B1224" s="27"/>
      <c r="C1224" t="str">
        <f>"  &lt;/Genotype&gt;"</f>
        <v xml:space="preserve">  &lt;/Genotype&gt;</v>
      </c>
    </row>
    <row r="1225" spans="1:3" x14ac:dyDescent="0.25">
      <c r="A1225" s="5" t="s">
        <v>50</v>
      </c>
      <c r="B1225" s="27" t="str">
        <f>CONCATENATE("Your ",B1177," gene has no variants. A normal gene is referred to as a ",CHAR(34),"wild-type",CHAR(34)," gene.")</f>
        <v>Your CHRNA3 gene has no variants. A normal gene is referred to as a "wild-type" gene.</v>
      </c>
      <c r="C1225" t="str">
        <f>CONCATENATE("  &lt;Genotype hgvs=",CHAR(34),B1197,B1199,";",B1199,CHAR(34)," name=",CHAR(34),B1185,CHAR(34),"&gt; ")</f>
        <v xml:space="preserve">  &lt;Genotype hgvs="NC_000015.10:g.[78606381=];[78606381=]" name="C78606381T"&gt; </v>
      </c>
    </row>
    <row r="1226" spans="1:3" x14ac:dyDescent="0.25">
      <c r="A1226" s="6" t="s">
        <v>51</v>
      </c>
      <c r="B1226" s="27" t="s">
        <v>152</v>
      </c>
      <c r="C1226" t="s">
        <v>17</v>
      </c>
    </row>
    <row r="1227" spans="1:3" x14ac:dyDescent="0.25">
      <c r="A1227" s="6" t="s">
        <v>47</v>
      </c>
      <c r="B1227" s="27">
        <v>46.2</v>
      </c>
      <c r="C1227" t="s">
        <v>717</v>
      </c>
    </row>
    <row r="1228" spans="1:3" x14ac:dyDescent="0.25">
      <c r="A1228" s="5"/>
      <c r="B1228" s="27"/>
    </row>
    <row r="1229" spans="1:3" x14ac:dyDescent="0.25">
      <c r="A1229" s="6"/>
      <c r="B1229" s="27"/>
      <c r="C1229" t="str">
        <f>CONCATENATE("    ",B1225)</f>
        <v xml:space="preserve">    Your CHRNA3 gene has no variants. A normal gene is referred to as a "wild-type" gene.</v>
      </c>
    </row>
    <row r="1230" spans="1:3" x14ac:dyDescent="0.25">
      <c r="A1230" s="6"/>
      <c r="B1230" s="27"/>
    </row>
    <row r="1231" spans="1:3" x14ac:dyDescent="0.25">
      <c r="A1231" s="6"/>
      <c r="B1231" s="27"/>
      <c r="C1231" t="s">
        <v>718</v>
      </c>
    </row>
    <row r="1232" spans="1:3" x14ac:dyDescent="0.25">
      <c r="A1232" s="6"/>
      <c r="B1232" s="27"/>
    </row>
    <row r="1233" spans="1:3" x14ac:dyDescent="0.25">
      <c r="A1233" s="6"/>
      <c r="B1233" s="27"/>
      <c r="C1233" t="str">
        <f>CONCATENATE("    ",B1226)</f>
        <v xml:space="preserve">    This variant is not associated with increased risk.</v>
      </c>
    </row>
    <row r="1234" spans="1:3" x14ac:dyDescent="0.25">
      <c r="A1234" s="5"/>
      <c r="B1234" s="27"/>
    </row>
    <row r="1235" spans="1:3" x14ac:dyDescent="0.25">
      <c r="A1235" s="5"/>
      <c r="B1235" s="27"/>
      <c r="C1235" t="s">
        <v>719</v>
      </c>
    </row>
    <row r="1236" spans="1:3" x14ac:dyDescent="0.25">
      <c r="A1236" s="5"/>
      <c r="B1236" s="27"/>
    </row>
    <row r="1237" spans="1:3" x14ac:dyDescent="0.25">
      <c r="A1237" s="5"/>
      <c r="B1237" s="27"/>
      <c r="C1237" t="str">
        <f>CONCATENATE( "    &lt;piechart percentage=",B1227," /&gt;")</f>
        <v xml:space="preserve">    &lt;piechart percentage=46.2 /&gt;</v>
      </c>
    </row>
    <row r="1238" spans="1:3" x14ac:dyDescent="0.25">
      <c r="A1238" s="5"/>
      <c r="B1238" s="27"/>
      <c r="C1238" t="str">
        <f>"  &lt;/Genotype&gt;"</f>
        <v xml:space="preserve">  &lt;/Genotype&gt;</v>
      </c>
    </row>
    <row r="1239" spans="1:3" x14ac:dyDescent="0.25">
      <c r="A1239" s="5"/>
      <c r="B1239" s="27"/>
      <c r="C1239" t="str">
        <f>C1189</f>
        <v>&lt;# C645T  #&gt;</v>
      </c>
    </row>
    <row r="1240" spans="1:3" x14ac:dyDescent="0.25">
      <c r="A1240" s="5" t="s">
        <v>39</v>
      </c>
      <c r="B1240" s="1" t="s">
        <v>245</v>
      </c>
      <c r="C1240" t="str">
        <f>CONCATENATE("  &lt;Genotype hgvs=",CHAR(34),B1240,B1241,";",B1242,CHAR(34)," name=",CHAR(34),B1191,CHAR(34),"&gt; ")</f>
        <v xml:space="preserve">  &lt;Genotype hgvs="NC_000017.11:g.[30237328T&gt;C];[30237328=]" name="C645T "&gt; </v>
      </c>
    </row>
    <row r="1241" spans="1:3" x14ac:dyDescent="0.25">
      <c r="A1241" s="5" t="s">
        <v>40</v>
      </c>
      <c r="B1241" s="27" t="s">
        <v>266</v>
      </c>
    </row>
    <row r="1242" spans="1:3" x14ac:dyDescent="0.25">
      <c r="A1242" s="5" t="s">
        <v>31</v>
      </c>
      <c r="B1242" s="27" t="s">
        <v>267</v>
      </c>
      <c r="C1242" t="s">
        <v>717</v>
      </c>
    </row>
    <row r="1243" spans="1:3" x14ac:dyDescent="0.25">
      <c r="A1243" s="5" t="s">
        <v>45</v>
      </c>
      <c r="B1243" s="27" t="str">
        <f>CONCATENATE("People with this variant have one copy of the ",B1194," variant. This substitution of a single nucleotide is known as a missense mutation.")</f>
        <v>People with this variant have one copy of the [C645T](https://www.ncbi.nlm.nih.gov/clinvar/variation/17503/) variant. This substitution of a single nucleotide is known as a missense mutation.</v>
      </c>
      <c r="C1243" t="s">
        <v>17</v>
      </c>
    </row>
    <row r="1244" spans="1:3" x14ac:dyDescent="0.25">
      <c r="A1244" s="6" t="s">
        <v>46</v>
      </c>
      <c r="B1244" s="27" t="s">
        <v>226</v>
      </c>
      <c r="C1244" t="str">
        <f>CONCATENATE("    ",B1243)</f>
        <v xml:space="preserve">    People with this variant have one copy of the [C645T](https://www.ncbi.nlm.nih.gov/clinvar/variation/17503/) variant. This substitution of a single nucleotide is known as a missense mutation.</v>
      </c>
    </row>
    <row r="1245" spans="1:3" x14ac:dyDescent="0.25">
      <c r="A1245" s="6" t="s">
        <v>47</v>
      </c>
      <c r="B1245" s="27">
        <v>39.700000000000003</v>
      </c>
    </row>
    <row r="1246" spans="1:3" x14ac:dyDescent="0.25">
      <c r="A1246" s="5"/>
      <c r="B1246" s="27"/>
      <c r="C1246" t="s">
        <v>718</v>
      </c>
    </row>
    <row r="1247" spans="1:3" x14ac:dyDescent="0.25">
      <c r="A1247" s="6"/>
      <c r="B1247" s="27"/>
    </row>
    <row r="1248" spans="1:3" x14ac:dyDescent="0.25">
      <c r="A1248" s="6"/>
      <c r="B1248" s="27"/>
      <c r="C1248" t="str">
        <f>CONCATENATE("    ",B1244)</f>
        <v xml:space="preserve">    You are in the Mild Loss of Function category. See below for more information.</v>
      </c>
    </row>
    <row r="1249" spans="1:3" x14ac:dyDescent="0.25">
      <c r="A1249" s="6"/>
      <c r="B1249" s="27"/>
    </row>
    <row r="1250" spans="1:3" x14ac:dyDescent="0.25">
      <c r="A1250" s="6"/>
      <c r="B1250" s="27"/>
      <c r="C1250" t="s">
        <v>719</v>
      </c>
    </row>
    <row r="1251" spans="1:3" x14ac:dyDescent="0.25">
      <c r="A1251" s="5"/>
      <c r="B1251" s="27"/>
    </row>
    <row r="1252" spans="1:3" x14ac:dyDescent="0.25">
      <c r="A1252" s="5"/>
      <c r="B1252" s="27"/>
      <c r="C1252" t="str">
        <f>CONCATENATE( "    &lt;piechart percentage=",B1245," /&gt;")</f>
        <v xml:space="preserve">    &lt;piechart percentage=39.7 /&gt;</v>
      </c>
    </row>
    <row r="1253" spans="1:3" x14ac:dyDescent="0.25">
      <c r="A1253" s="5"/>
      <c r="B1253" s="27"/>
      <c r="C1253" t="str">
        <f>"  &lt;/Genotype&gt;"</f>
        <v xml:space="preserve">  &lt;/Genotype&gt;</v>
      </c>
    </row>
    <row r="1254" spans="1:3" x14ac:dyDescent="0.25">
      <c r="A1254" s="5" t="s">
        <v>48</v>
      </c>
      <c r="B1254" s="27" t="str">
        <f>CONCATENATE("People with this variant have two copies of the ",B1194," variant. This substitution of a single nucleotide is known as a missense mutation.")</f>
        <v>People with this variant have two copies of the [C645T](https://www.ncbi.nlm.nih.gov/clinvar/variation/17503/) variant. This substitution of a single nucleotide is known as a missense mutation.</v>
      </c>
      <c r="C1254" t="str">
        <f>CONCATENATE("  &lt;Genotype hgvs=",CHAR(34),B1240,B1241,";",B1241,CHAR(34)," name=",CHAR(34),B1191,CHAR(34),"&gt; ")</f>
        <v xml:space="preserve">  &lt;Genotype hgvs="NC_000017.11:g.[30237328T&gt;C];[30237328T&gt;C]" name="C645T "&gt; </v>
      </c>
    </row>
    <row r="1255" spans="1:3" x14ac:dyDescent="0.25">
      <c r="A1255" s="6" t="s">
        <v>49</v>
      </c>
      <c r="B1255" s="27" t="s">
        <v>199</v>
      </c>
      <c r="C1255" t="s">
        <v>17</v>
      </c>
    </row>
    <row r="1256" spans="1:3" x14ac:dyDescent="0.25">
      <c r="A1256" s="6" t="s">
        <v>47</v>
      </c>
      <c r="B1256" s="27">
        <v>42.9</v>
      </c>
      <c r="C1256" t="s">
        <v>717</v>
      </c>
    </row>
    <row r="1257" spans="1:3" x14ac:dyDescent="0.25">
      <c r="A1257" s="6"/>
      <c r="B1257" s="27"/>
    </row>
    <row r="1258" spans="1:3" x14ac:dyDescent="0.25">
      <c r="A1258" s="5"/>
      <c r="B1258" s="27"/>
      <c r="C1258" t="str">
        <f>CONCATENATE("    ",B1254)</f>
        <v xml:space="preserve">    People with this variant have two copies of the [C645T](https://www.ncbi.nlm.nih.gov/clinvar/variation/17503/) variant. This substitution of a single nucleotide is known as a missense mutation.</v>
      </c>
    </row>
    <row r="1259" spans="1:3" x14ac:dyDescent="0.25">
      <c r="A1259" s="6"/>
      <c r="B1259" s="27"/>
    </row>
    <row r="1260" spans="1:3" x14ac:dyDescent="0.25">
      <c r="A1260" s="6"/>
      <c r="B1260" s="27"/>
      <c r="C1260" t="s">
        <v>718</v>
      </c>
    </row>
    <row r="1261" spans="1:3" x14ac:dyDescent="0.25">
      <c r="A1261" s="6"/>
      <c r="B1261" s="27"/>
    </row>
    <row r="1262" spans="1:3" x14ac:dyDescent="0.25">
      <c r="A1262" s="6"/>
      <c r="B1262" s="27"/>
      <c r="C1262" t="str">
        <f>CONCATENATE("    ",B1255)</f>
        <v xml:space="preserve">    You are in the Moderate Loss of Function category. See below for more information.</v>
      </c>
    </row>
    <row r="1263" spans="1:3" x14ac:dyDescent="0.25">
      <c r="A1263" s="6"/>
      <c r="B1263" s="27"/>
    </row>
    <row r="1264" spans="1:3" x14ac:dyDescent="0.25">
      <c r="A1264" s="5"/>
      <c r="B1264" s="27"/>
      <c r="C1264" t="s">
        <v>719</v>
      </c>
    </row>
    <row r="1265" spans="1:3" x14ac:dyDescent="0.25">
      <c r="A1265" s="5"/>
      <c r="B1265" s="27"/>
    </row>
    <row r="1266" spans="1:3" x14ac:dyDescent="0.25">
      <c r="A1266" s="5"/>
      <c r="B1266" s="27"/>
      <c r="C1266" t="str">
        <f>CONCATENATE( "    &lt;piechart percentage=",B1256," /&gt;")</f>
        <v xml:space="preserve">    &lt;piechart percentage=42.9 /&gt;</v>
      </c>
    </row>
    <row r="1267" spans="1:3" x14ac:dyDescent="0.25">
      <c r="A1267" s="5"/>
      <c r="B1267" s="27"/>
      <c r="C1267" t="str">
        <f>"  &lt;/Genotype&gt;"</f>
        <v xml:space="preserve">  &lt;/Genotype&gt;</v>
      </c>
    </row>
    <row r="1268" spans="1:3" x14ac:dyDescent="0.25">
      <c r="A1268" s="5" t="s">
        <v>50</v>
      </c>
      <c r="B1268" s="27" t="str">
        <f>CONCATENATE("Your ",B1177," gene has no variants. A normal gene is referred to as a ",CHAR(34),"wild-type",CHAR(34)," gene.")</f>
        <v>Your CHRNA3 gene has no variants. A normal gene is referred to as a "wild-type" gene.</v>
      </c>
      <c r="C1268" t="str">
        <f>CONCATENATE("  &lt;Genotype hgvs=",CHAR(34),B1240,B1242,";",B1242,CHAR(34)," name=",CHAR(34),B1191,CHAR(34),"&gt; ")</f>
        <v xml:space="preserve">  &lt;Genotype hgvs="NC_000017.11:g.[30237328=];[30237328=]" name="C645T "&gt; </v>
      </c>
    </row>
    <row r="1269" spans="1:3" x14ac:dyDescent="0.25">
      <c r="A1269" s="6" t="s">
        <v>51</v>
      </c>
      <c r="B1269" s="27" t="s">
        <v>152</v>
      </c>
      <c r="C1269" t="s">
        <v>17</v>
      </c>
    </row>
    <row r="1270" spans="1:3" x14ac:dyDescent="0.25">
      <c r="A1270" s="6" t="s">
        <v>47</v>
      </c>
      <c r="B1270" s="27">
        <v>17.399999999999999</v>
      </c>
      <c r="C1270" t="s">
        <v>717</v>
      </c>
    </row>
    <row r="1271" spans="1:3" x14ac:dyDescent="0.25">
      <c r="A1271" s="5"/>
      <c r="B1271" s="27"/>
    </row>
    <row r="1272" spans="1:3" x14ac:dyDescent="0.25">
      <c r="A1272" s="6"/>
      <c r="B1272" s="27"/>
      <c r="C1272" t="str">
        <f>CONCATENATE("    ",B1268)</f>
        <v xml:space="preserve">    Your CHRNA3 gene has no variants. A normal gene is referred to as a "wild-type" gene.</v>
      </c>
    </row>
    <row r="1273" spans="1:3" x14ac:dyDescent="0.25">
      <c r="A1273" s="6"/>
      <c r="B1273" s="27"/>
    </row>
    <row r="1274" spans="1:3" x14ac:dyDescent="0.25">
      <c r="A1274" s="6"/>
      <c r="B1274" s="27"/>
      <c r="C1274" t="s">
        <v>718</v>
      </c>
    </row>
    <row r="1275" spans="1:3" x14ac:dyDescent="0.25">
      <c r="A1275" s="6"/>
      <c r="B1275" s="27"/>
    </row>
    <row r="1276" spans="1:3" x14ac:dyDescent="0.25">
      <c r="A1276" s="6"/>
      <c r="B1276" s="27"/>
      <c r="C1276" t="str">
        <f>CONCATENATE("    ",B1269)</f>
        <v xml:space="preserve">    This variant is not associated with increased risk.</v>
      </c>
    </row>
    <row r="1277" spans="1:3" x14ac:dyDescent="0.25">
      <c r="A1277" s="5"/>
      <c r="B1277" s="27"/>
    </row>
    <row r="1278" spans="1:3" x14ac:dyDescent="0.25">
      <c r="A1278" s="5"/>
      <c r="B1278" s="27"/>
      <c r="C1278" t="s">
        <v>719</v>
      </c>
    </row>
    <row r="1279" spans="1:3" x14ac:dyDescent="0.25">
      <c r="A1279" s="5"/>
      <c r="B1279" s="27"/>
    </row>
    <row r="1280" spans="1:3" x14ac:dyDescent="0.25">
      <c r="A1280" s="5"/>
      <c r="B1280" s="27"/>
      <c r="C1280" t="str">
        <f>CONCATENATE( "    &lt;piechart percentage=",B1270," /&gt;")</f>
        <v xml:space="preserve">    &lt;piechart percentage=17.4 /&gt;</v>
      </c>
    </row>
    <row r="1281" spans="1:3" x14ac:dyDescent="0.25">
      <c r="A1281" s="5"/>
      <c r="B1281" s="27"/>
      <c r="C1281" t="str">
        <f>"  &lt;/Genotype&gt;"</f>
        <v xml:space="preserve">  &lt;/Genotype&gt;</v>
      </c>
    </row>
    <row r="1282" spans="1:3" x14ac:dyDescent="0.25">
      <c r="A1282" s="5" t="s">
        <v>52</v>
      </c>
      <c r="B1282" s="27" t="str">
        <f>CONCATENATE("Your ",B1177," gene has an unknown variant.")</f>
        <v>Your CHRNA3 gene has an unknown variant.</v>
      </c>
      <c r="C1282" t="str">
        <f>CONCATENATE("  &lt;Genotype hgvs=",CHAR(34),"unknown",CHAR(34),"&gt; ")</f>
        <v xml:space="preserve">  &lt;Genotype hgvs="unknown"&gt; </v>
      </c>
    </row>
    <row r="1283" spans="1:3" x14ac:dyDescent="0.25">
      <c r="A1283" s="6" t="s">
        <v>52</v>
      </c>
      <c r="B1283" s="27" t="s">
        <v>154</v>
      </c>
      <c r="C1283" t="s">
        <v>17</v>
      </c>
    </row>
    <row r="1284" spans="1:3" x14ac:dyDescent="0.25">
      <c r="A1284" s="6" t="s">
        <v>47</v>
      </c>
      <c r="B1284" s="27"/>
      <c r="C1284" t="s">
        <v>717</v>
      </c>
    </row>
    <row r="1285" spans="1:3" x14ac:dyDescent="0.25">
      <c r="A1285" s="6"/>
      <c r="B1285" s="27"/>
    </row>
    <row r="1286" spans="1:3" x14ac:dyDescent="0.25">
      <c r="A1286" s="6"/>
      <c r="B1286" s="27"/>
      <c r="C1286" t="str">
        <f>CONCATENATE("    ",B1282)</f>
        <v xml:space="preserve">    Your CHRNA3 gene has an unknown variant.</v>
      </c>
    </row>
    <row r="1287" spans="1:3" x14ac:dyDescent="0.25">
      <c r="A1287" s="6"/>
      <c r="B1287" s="27"/>
    </row>
    <row r="1288" spans="1:3" x14ac:dyDescent="0.25">
      <c r="A1288" s="6"/>
      <c r="B1288" s="27"/>
      <c r="C1288" t="s">
        <v>718</v>
      </c>
    </row>
    <row r="1289" spans="1:3" x14ac:dyDescent="0.25">
      <c r="A1289" s="6"/>
      <c r="B1289" s="27"/>
    </row>
    <row r="1290" spans="1:3" x14ac:dyDescent="0.25">
      <c r="A1290" s="5"/>
      <c r="B1290" s="27"/>
      <c r="C1290" t="str">
        <f>CONCATENATE("    ",B1283)</f>
        <v xml:space="preserve">    The effect is unknown.</v>
      </c>
    </row>
    <row r="1291" spans="1:3" x14ac:dyDescent="0.25">
      <c r="A1291" s="6"/>
      <c r="B1291" s="27"/>
    </row>
    <row r="1292" spans="1:3" x14ac:dyDescent="0.25">
      <c r="A1292" s="5"/>
      <c r="B1292" s="27"/>
      <c r="C1292" t="s">
        <v>719</v>
      </c>
    </row>
    <row r="1293" spans="1:3" x14ac:dyDescent="0.25">
      <c r="A1293" s="5"/>
      <c r="B1293" s="27"/>
    </row>
    <row r="1294" spans="1:3" x14ac:dyDescent="0.25">
      <c r="A1294" s="5"/>
      <c r="B1294" s="27"/>
      <c r="C1294" t="str">
        <f>CONCATENATE( "    &lt;piechart percentage=",B1284," /&gt;")</f>
        <v xml:space="preserve">    &lt;piechart percentage= /&gt;</v>
      </c>
    </row>
    <row r="1295" spans="1:3" x14ac:dyDescent="0.25">
      <c r="A1295" s="5"/>
      <c r="B1295" s="27"/>
      <c r="C1295" t="str">
        <f>"  &lt;/Genotype&gt;"</f>
        <v xml:space="preserve">  &lt;/Genotype&gt;</v>
      </c>
    </row>
    <row r="1296" spans="1:3" x14ac:dyDescent="0.25">
      <c r="A1296" s="5" t="s">
        <v>50</v>
      </c>
      <c r="B1296" s="27" t="str">
        <f>CONCATENATE("Your ",B1177," gene has no variants. A normal gene is referred to as a ",CHAR(34),"wild-type",CHAR(34)," gene.")</f>
        <v>Your CHRNA3 gene has no variants. A normal gene is referred to as a "wild-type" gene.</v>
      </c>
      <c r="C1296" t="str">
        <f>CONCATENATE("  &lt;Genotype hgvs=",CHAR(34),"wild-type",CHAR(34),"&gt;")</f>
        <v xml:space="preserve">  &lt;Genotype hgvs="wild-type"&gt;</v>
      </c>
    </row>
    <row r="1297" spans="1:3" x14ac:dyDescent="0.25">
      <c r="A1297" s="6" t="s">
        <v>51</v>
      </c>
      <c r="B1297" s="27" t="s">
        <v>227</v>
      </c>
      <c r="C1297" t="s">
        <v>17</v>
      </c>
    </row>
    <row r="1298" spans="1:3" x14ac:dyDescent="0.25">
      <c r="A1298" s="6" t="s">
        <v>47</v>
      </c>
      <c r="B1298" s="27"/>
      <c r="C1298" t="s">
        <v>717</v>
      </c>
    </row>
    <row r="1299" spans="1:3" x14ac:dyDescent="0.25">
      <c r="A1299" s="6"/>
      <c r="B1299" s="27"/>
    </row>
    <row r="1300" spans="1:3" x14ac:dyDescent="0.25">
      <c r="A1300" s="6"/>
      <c r="B1300" s="27"/>
      <c r="C1300" t="str">
        <f>CONCATENATE("    ",B1296)</f>
        <v xml:space="preserve">    Your CHRNA3 gene has no variants. A normal gene is referred to as a "wild-type" gene.</v>
      </c>
    </row>
    <row r="1301" spans="1:3" x14ac:dyDescent="0.25">
      <c r="A1301" s="6"/>
      <c r="B1301" s="27"/>
    </row>
    <row r="1302" spans="1:3" x14ac:dyDescent="0.25">
      <c r="A1302" s="6"/>
      <c r="B1302" s="27"/>
      <c r="C1302" t="s">
        <v>718</v>
      </c>
    </row>
    <row r="1303" spans="1:3" x14ac:dyDescent="0.25">
      <c r="A1303" s="6"/>
      <c r="B1303" s="27"/>
    </row>
    <row r="1304" spans="1:3" x14ac:dyDescent="0.25">
      <c r="A1304" s="6"/>
      <c r="B1304" s="27"/>
      <c r="C1304" t="str">
        <f>CONCATENATE("    ",B1297)</f>
        <v xml:space="preserve">    Your variant is not associated with any loss of function.</v>
      </c>
    </row>
    <row r="1305" spans="1:3" x14ac:dyDescent="0.25">
      <c r="A1305" s="6"/>
      <c r="B1305" s="27"/>
    </row>
    <row r="1306" spans="1:3" x14ac:dyDescent="0.25">
      <c r="A1306" s="6"/>
      <c r="B1306" s="27"/>
      <c r="C1306" t="s">
        <v>719</v>
      </c>
    </row>
    <row r="1307" spans="1:3" x14ac:dyDescent="0.25">
      <c r="A1307" s="5"/>
      <c r="B1307" s="27"/>
    </row>
    <row r="1308" spans="1:3" x14ac:dyDescent="0.25">
      <c r="A1308" s="6"/>
      <c r="B1308" s="27"/>
      <c r="C1308" t="str">
        <f>CONCATENATE( "    &lt;piechart percentage=",B1298," /&gt;")</f>
        <v xml:space="preserve">    &lt;piechart percentage= /&gt;</v>
      </c>
    </row>
    <row r="1309" spans="1:3" x14ac:dyDescent="0.25">
      <c r="A1309" s="6"/>
      <c r="B1309" s="27"/>
      <c r="C1309" t="str">
        <f>"  &lt;/Genotype&gt;"</f>
        <v xml:space="preserve">  &lt;/Genotype&gt;</v>
      </c>
    </row>
    <row r="1310" spans="1:3" x14ac:dyDescent="0.25">
      <c r="A1310" s="6"/>
      <c r="B1310" s="27"/>
      <c r="C1310" t="str">
        <f>"&lt;/GeneAnalysis&gt;"</f>
        <v>&lt;/GeneAnalysis&gt;</v>
      </c>
    </row>
    <row r="1311" spans="1:3" s="33" customFormat="1" x14ac:dyDescent="0.25"/>
    <row r="1312" spans="1:3" s="33" customFormat="1" x14ac:dyDescent="0.25">
      <c r="A1312" s="34"/>
      <c r="B1312" s="32"/>
    </row>
    <row r="1313" spans="1:3" x14ac:dyDescent="0.25">
      <c r="A1313" s="6" t="s">
        <v>4</v>
      </c>
      <c r="B1313" s="27" t="s">
        <v>354</v>
      </c>
      <c r="C1313" t="str">
        <f>CONCATENATE("&lt;GeneAnalysis gene=",CHAR(34),B1313,CHAR(34)," interval=",CHAR(34),B1314,CHAR(34),"&gt; ")</f>
        <v xml:space="preserve">&lt;GeneAnalysis gene="CHRNA3" interval="NC_000015.10:g.78593052_78621295"&gt; </v>
      </c>
    </row>
    <row r="1314" spans="1:3" x14ac:dyDescent="0.25">
      <c r="A1314" s="6" t="s">
        <v>27</v>
      </c>
      <c r="B1314" s="27" t="s">
        <v>355</v>
      </c>
    </row>
    <row r="1315" spans="1:3" x14ac:dyDescent="0.25">
      <c r="A1315" s="6" t="s">
        <v>28</v>
      </c>
      <c r="B1315" s="27" t="s">
        <v>351</v>
      </c>
      <c r="C1315" t="str">
        <f>CONCATENATE("# What are some common mutations of ",B1313,"?")</f>
        <v># What are some common mutations of CHRNA3?</v>
      </c>
    </row>
    <row r="1316" spans="1:3" x14ac:dyDescent="0.25">
      <c r="A1316" s="6" t="s">
        <v>24</v>
      </c>
      <c r="B1316" s="27" t="s">
        <v>25</v>
      </c>
      <c r="C1316" t="s">
        <v>17</v>
      </c>
    </row>
    <row r="1317" spans="1:3" x14ac:dyDescent="0.25">
      <c r="B1317" s="27"/>
      <c r="C1317" t="str">
        <f>CONCATENATE("There are ",B1315," well-known variants in ",B1313,": ",B1324," and ",B1330,".")</f>
        <v>There are two well-known variants in CHRNA3: [C78606381T](https://www.ncbi.nlm.nih.gov/projects/SNP/snp_ref.cgi?rs=12914385) and [C645T](https://www.ncbi.nlm.nih.gov/clinvar/variation/17503/).</v>
      </c>
    </row>
    <row r="1318" spans="1:3" x14ac:dyDescent="0.25">
      <c r="B1318" s="27"/>
    </row>
    <row r="1319" spans="1:3" x14ac:dyDescent="0.25">
      <c r="A1319" s="6"/>
      <c r="B1319" s="27"/>
      <c r="C1319" t="str">
        <f>CONCATENATE("&lt;# ",B1321," #&gt;")</f>
        <v>&lt;# C78606381T #&gt;</v>
      </c>
    </row>
    <row r="1320" spans="1:3" x14ac:dyDescent="0.25">
      <c r="A1320" s="6" t="s">
        <v>29</v>
      </c>
      <c r="B1320" s="1" t="s">
        <v>356</v>
      </c>
      <c r="C1320" t="str">
        <f>CONCATENATE("  &lt;Variant hgvs=",CHAR(34),B1320,CHAR(34)," name=",CHAR(34),B1321,CHAR(34),"&gt; ")</f>
        <v xml:space="preserve">  &lt;Variant hgvs="NC_000015.10:g.78606381C&gt;T" name="C78606381T"&gt; </v>
      </c>
    </row>
    <row r="1321" spans="1:3" x14ac:dyDescent="0.25">
      <c r="A1321" s="5" t="s">
        <v>30</v>
      </c>
      <c r="B1321" s="30" t="s">
        <v>358</v>
      </c>
    </row>
    <row r="1322" spans="1:3" x14ac:dyDescent="0.25">
      <c r="A1322" s="5" t="s">
        <v>31</v>
      </c>
      <c r="B1322" s="27" t="s">
        <v>217</v>
      </c>
      <c r="C1322" t="str">
        <f>CONCATENATE("    This variant is a change at a specific point in the ",B1313," gene from ",B1322," to ",B1323," resulting in incorrect ",B1316,"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323" spans="1:3" x14ac:dyDescent="0.25">
      <c r="A1323" s="5" t="s">
        <v>32</v>
      </c>
      <c r="B1323" s="27" t="s">
        <v>37</v>
      </c>
      <c r="C1323" t="s">
        <v>17</v>
      </c>
    </row>
    <row r="1324" spans="1:3" x14ac:dyDescent="0.25">
      <c r="A1324" s="5" t="s">
        <v>40</v>
      </c>
      <c r="B1324" s="30" t="s">
        <v>360</v>
      </c>
      <c r="C1324" t="str">
        <f>"  &lt;/Variant&gt;"</f>
        <v xml:space="preserve">  &lt;/Variant&gt;</v>
      </c>
    </row>
    <row r="1325" spans="1:3" x14ac:dyDescent="0.25">
      <c r="B1325" s="27"/>
      <c r="C1325" t="str">
        <f>CONCATENATE("&lt;# ",B1327," #&gt;")</f>
        <v>&lt;# C645T  #&gt;</v>
      </c>
    </row>
    <row r="1326" spans="1:3" x14ac:dyDescent="0.25">
      <c r="A1326" s="6" t="s">
        <v>29</v>
      </c>
      <c r="B1326" s="1" t="s">
        <v>357</v>
      </c>
      <c r="C1326" t="str">
        <f>CONCATENATE("  &lt;Variant hgvs=",CHAR(34),B1326,CHAR(34)," name=",CHAR(34),B1327,CHAR(34),"&gt; ")</f>
        <v xml:space="preserve">  &lt;Variant hgvs="NC_000015.10:g.78601997G&gt;A" name="C645T "&gt; </v>
      </c>
    </row>
    <row r="1327" spans="1:3" x14ac:dyDescent="0.25">
      <c r="A1327" s="5" t="s">
        <v>30</v>
      </c>
      <c r="B1327" s="30" t="s">
        <v>359</v>
      </c>
    </row>
    <row r="1328" spans="1:3" x14ac:dyDescent="0.25">
      <c r="A1328" s="5" t="s">
        <v>31</v>
      </c>
      <c r="B1328" s="27" t="s">
        <v>38</v>
      </c>
      <c r="C1328" t="str">
        <f>CONCATENATE("    This variant is a change at a specific point in the ",B1313," gene from ",B1328," to ",B1329," resulting in incorrect ",B1316,"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329" spans="1:3" x14ac:dyDescent="0.25">
      <c r="A1329" s="5" t="s">
        <v>32</v>
      </c>
      <c r="B1329" s="27" t="s">
        <v>66</v>
      </c>
    </row>
    <row r="1330" spans="1:3" x14ac:dyDescent="0.25">
      <c r="A1330" s="6" t="s">
        <v>40</v>
      </c>
      <c r="B1330" s="30" t="s">
        <v>370</v>
      </c>
      <c r="C1330" t="str">
        <f>"  &lt;/Variant&gt;"</f>
        <v xml:space="preserve">  &lt;/Variant&gt;</v>
      </c>
    </row>
    <row r="1331" spans="1:3" s="33" customFormat="1" x14ac:dyDescent="0.25">
      <c r="A1331" s="31"/>
      <c r="B1331" s="32"/>
    </row>
    <row r="1332" spans="1:3" s="33" customFormat="1" x14ac:dyDescent="0.25">
      <c r="A1332" s="31"/>
      <c r="B1332" s="32"/>
      <c r="C1332" t="str">
        <f>C1319</f>
        <v>&lt;# C78606381T #&gt;</v>
      </c>
    </row>
    <row r="1333" spans="1:3" x14ac:dyDescent="0.25">
      <c r="A1333" s="5" t="s">
        <v>39</v>
      </c>
      <c r="B1333" s="40" t="s">
        <v>361</v>
      </c>
      <c r="C1333" t="str">
        <f>CONCATENATE("  &lt;Genotype hgvs=",CHAR(34),B1333,B1334,";",B1335,CHAR(34)," name=",CHAR(34),B1321,CHAR(34),"&gt; ")</f>
        <v xml:space="preserve">  &lt;Genotype hgvs="NC_000015.10:g.[78606381C&gt;T];[78606381=]" name="C78606381T"&gt; </v>
      </c>
    </row>
    <row r="1334" spans="1:3" x14ac:dyDescent="0.25">
      <c r="A1334" s="5" t="s">
        <v>40</v>
      </c>
      <c r="B1334" s="27" t="s">
        <v>362</v>
      </c>
    </row>
    <row r="1335" spans="1:3" x14ac:dyDescent="0.25">
      <c r="A1335" s="5" t="s">
        <v>31</v>
      </c>
      <c r="B1335" s="27" t="s">
        <v>363</v>
      </c>
      <c r="C1335" t="s">
        <v>717</v>
      </c>
    </row>
    <row r="1336" spans="1:3" x14ac:dyDescent="0.25">
      <c r="A1336" s="5" t="s">
        <v>45</v>
      </c>
      <c r="B1336" s="27" t="str">
        <f>CONCATENATE("People with this variant have one copy of the ",B1324,"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336" t="s">
        <v>17</v>
      </c>
    </row>
    <row r="1337" spans="1:3" x14ac:dyDescent="0.25">
      <c r="A1337" s="6" t="s">
        <v>46</v>
      </c>
      <c r="B1337" s="27" t="s">
        <v>226</v>
      </c>
      <c r="C1337" t="str">
        <f>CONCATENATE("    ",B1336)</f>
        <v xml:space="preserve">    People with this variant have one copy of the [C78606381T](https://www.ncbi.nlm.nih.gov/projects/SNP/snp_ref.cgi?rs=12914385) variant. This substitution of a single nucleotide is known as a missense mutation.</v>
      </c>
    </row>
    <row r="1338" spans="1:3" x14ac:dyDescent="0.25">
      <c r="A1338" s="6" t="s">
        <v>47</v>
      </c>
      <c r="B1338" s="27">
        <v>37.9</v>
      </c>
    </row>
    <row r="1339" spans="1:3" x14ac:dyDescent="0.25">
      <c r="A1339" s="5"/>
      <c r="B1339" s="27"/>
      <c r="C1339" t="s">
        <v>718</v>
      </c>
    </row>
    <row r="1340" spans="1:3" x14ac:dyDescent="0.25">
      <c r="A1340" s="6"/>
      <c r="B1340" s="27"/>
    </row>
    <row r="1341" spans="1:3" x14ac:dyDescent="0.25">
      <c r="A1341" s="6"/>
      <c r="B1341" s="27"/>
      <c r="C1341" t="str">
        <f>CONCATENATE("    ",B1337)</f>
        <v xml:space="preserve">    You are in the Mild Loss of Function category. See below for more information.</v>
      </c>
    </row>
    <row r="1342" spans="1:3" x14ac:dyDescent="0.25">
      <c r="A1342" s="6"/>
      <c r="B1342" s="27"/>
    </row>
    <row r="1343" spans="1:3" x14ac:dyDescent="0.25">
      <c r="A1343" s="6"/>
      <c r="B1343" s="27"/>
      <c r="C1343" t="s">
        <v>719</v>
      </c>
    </row>
    <row r="1344" spans="1:3" x14ac:dyDescent="0.25">
      <c r="A1344" s="5"/>
      <c r="B1344" s="27"/>
    </row>
    <row r="1345" spans="1:3" x14ac:dyDescent="0.25">
      <c r="A1345" s="5"/>
      <c r="B1345" s="27"/>
      <c r="C1345" t="str">
        <f>CONCATENATE( "    &lt;piechart percentage=",B1338," /&gt;")</f>
        <v xml:space="preserve">    &lt;piechart percentage=37.9 /&gt;</v>
      </c>
    </row>
    <row r="1346" spans="1:3" x14ac:dyDescent="0.25">
      <c r="A1346" s="5"/>
      <c r="B1346" s="27"/>
      <c r="C1346" t="str">
        <f>"  &lt;/Genotype&gt;"</f>
        <v xml:space="preserve">  &lt;/Genotype&gt;</v>
      </c>
    </row>
    <row r="1347" spans="1:3" x14ac:dyDescent="0.25">
      <c r="A1347" s="5" t="s">
        <v>48</v>
      </c>
      <c r="B1347" s="27" t="s">
        <v>364</v>
      </c>
      <c r="C1347" t="str">
        <f>CONCATENATE("  &lt;Genotype hgvs=",CHAR(34),B1333,B1334,";",B1334,CHAR(34)," name=",CHAR(34),B1321,CHAR(34),"&gt; ")</f>
        <v xml:space="preserve">  &lt;Genotype hgvs="NC_000015.10:g.[78606381C&gt;T];[78606381C&gt;T]" name="C78606381T"&gt; </v>
      </c>
    </row>
    <row r="1348" spans="1:3" x14ac:dyDescent="0.25">
      <c r="A1348" s="6" t="s">
        <v>49</v>
      </c>
      <c r="B1348" s="27" t="s">
        <v>199</v>
      </c>
      <c r="C1348" t="s">
        <v>17</v>
      </c>
    </row>
    <row r="1349" spans="1:3" x14ac:dyDescent="0.25">
      <c r="A1349" s="6" t="s">
        <v>47</v>
      </c>
      <c r="B1349" s="27">
        <v>15.9</v>
      </c>
      <c r="C1349" t="s">
        <v>717</v>
      </c>
    </row>
    <row r="1350" spans="1:3" x14ac:dyDescent="0.25">
      <c r="A1350" s="6"/>
      <c r="B1350" s="27"/>
    </row>
    <row r="1351" spans="1:3" x14ac:dyDescent="0.25">
      <c r="A1351" s="5"/>
      <c r="B1351" s="27"/>
      <c r="C1351" t="str">
        <f>CONCATENATE("    ",B1347)</f>
        <v xml:space="preserve">    People with this variant have two copies of the [C78606381T](https://www.ncbi.nlm.nih.gov/projects/SNP/snp_ref.cgi?rs=12914385) variant. This substitution of a single nucleotide is known as a missense mutation.
</v>
      </c>
    </row>
    <row r="1352" spans="1:3" x14ac:dyDescent="0.25">
      <c r="A1352" s="6"/>
      <c r="B1352" s="27"/>
    </row>
    <row r="1353" spans="1:3" x14ac:dyDescent="0.25">
      <c r="A1353" s="6"/>
      <c r="B1353" s="27"/>
      <c r="C1353" t="s">
        <v>718</v>
      </c>
    </row>
    <row r="1354" spans="1:3" x14ac:dyDescent="0.25">
      <c r="A1354" s="6"/>
      <c r="B1354" s="27"/>
    </row>
    <row r="1355" spans="1:3" x14ac:dyDescent="0.25">
      <c r="A1355" s="6"/>
      <c r="B1355" s="27"/>
      <c r="C1355" t="str">
        <f>CONCATENATE("    ",B1348)</f>
        <v xml:space="preserve">    You are in the Moderate Loss of Function category. See below for more information.</v>
      </c>
    </row>
    <row r="1356" spans="1:3" x14ac:dyDescent="0.25">
      <c r="A1356" s="6"/>
      <c r="B1356" s="27"/>
    </row>
    <row r="1357" spans="1:3" x14ac:dyDescent="0.25">
      <c r="A1357" s="5"/>
      <c r="B1357" s="27"/>
      <c r="C1357" t="s">
        <v>719</v>
      </c>
    </row>
    <row r="1358" spans="1:3" x14ac:dyDescent="0.25">
      <c r="A1358" s="5"/>
      <c r="B1358" s="27"/>
    </row>
    <row r="1359" spans="1:3" x14ac:dyDescent="0.25">
      <c r="A1359" s="5"/>
      <c r="B1359" s="27"/>
      <c r="C1359" t="str">
        <f>CONCATENATE( "    &lt;piechart percentage=",B1349," /&gt;")</f>
        <v xml:space="preserve">    &lt;piechart percentage=15.9 /&gt;</v>
      </c>
    </row>
    <row r="1360" spans="1:3" x14ac:dyDescent="0.25">
      <c r="A1360" s="5"/>
      <c r="B1360" s="27"/>
      <c r="C1360" t="str">
        <f>"  &lt;/Genotype&gt;"</f>
        <v xml:space="preserve">  &lt;/Genotype&gt;</v>
      </c>
    </row>
    <row r="1361" spans="1:3" x14ac:dyDescent="0.25">
      <c r="A1361" s="5" t="s">
        <v>50</v>
      </c>
      <c r="B1361" s="27" t="str">
        <f>CONCATENATE("Your ",B1313," gene has no variants. A normal gene is referred to as a ",CHAR(34),"wild-type",CHAR(34)," gene.")</f>
        <v>Your CHRNA3 gene has no variants. A normal gene is referred to as a "wild-type" gene.</v>
      </c>
      <c r="C1361" t="str">
        <f>CONCATENATE("  &lt;Genotype hgvs=",CHAR(34),B1333,B1335,";",B1335,CHAR(34)," name=",CHAR(34),B1321,CHAR(34),"&gt; ")</f>
        <v xml:space="preserve">  &lt;Genotype hgvs="NC_000015.10:g.[78606381=];[78606381=]" name="C78606381T"&gt; </v>
      </c>
    </row>
    <row r="1362" spans="1:3" x14ac:dyDescent="0.25">
      <c r="A1362" s="6" t="s">
        <v>51</v>
      </c>
      <c r="B1362" s="27" t="s">
        <v>152</v>
      </c>
      <c r="C1362" t="s">
        <v>17</v>
      </c>
    </row>
    <row r="1363" spans="1:3" x14ac:dyDescent="0.25">
      <c r="A1363" s="6" t="s">
        <v>47</v>
      </c>
      <c r="B1363" s="27">
        <v>46.2</v>
      </c>
      <c r="C1363" t="s">
        <v>717</v>
      </c>
    </row>
    <row r="1364" spans="1:3" x14ac:dyDescent="0.25">
      <c r="A1364" s="5"/>
      <c r="B1364" s="27"/>
    </row>
    <row r="1365" spans="1:3" x14ac:dyDescent="0.25">
      <c r="A1365" s="6"/>
      <c r="B1365" s="27"/>
      <c r="C1365" t="str">
        <f>CONCATENATE("    ",B1361)</f>
        <v xml:space="preserve">    Your CHRNA3 gene has no variants. A normal gene is referred to as a "wild-type" gene.</v>
      </c>
    </row>
    <row r="1366" spans="1:3" x14ac:dyDescent="0.25">
      <c r="A1366" s="6"/>
      <c r="B1366" s="27"/>
    </row>
    <row r="1367" spans="1:3" x14ac:dyDescent="0.25">
      <c r="A1367" s="6"/>
      <c r="B1367" s="27"/>
      <c r="C1367" t="s">
        <v>718</v>
      </c>
    </row>
    <row r="1368" spans="1:3" x14ac:dyDescent="0.25">
      <c r="A1368" s="6"/>
      <c r="B1368" s="27"/>
    </row>
    <row r="1369" spans="1:3" x14ac:dyDescent="0.25">
      <c r="A1369" s="6"/>
      <c r="B1369" s="27"/>
      <c r="C1369" t="str">
        <f>CONCATENATE("    ",B1362)</f>
        <v xml:space="preserve">    This variant is not associated with increased risk.</v>
      </c>
    </row>
    <row r="1370" spans="1:3" x14ac:dyDescent="0.25">
      <c r="A1370" s="5"/>
      <c r="B1370" s="27"/>
    </row>
    <row r="1371" spans="1:3" x14ac:dyDescent="0.25">
      <c r="A1371" s="5"/>
      <c r="B1371" s="27"/>
      <c r="C1371" t="s">
        <v>719</v>
      </c>
    </row>
    <row r="1372" spans="1:3" x14ac:dyDescent="0.25">
      <c r="A1372" s="5"/>
      <c r="B1372" s="27"/>
    </row>
    <row r="1373" spans="1:3" x14ac:dyDescent="0.25">
      <c r="A1373" s="5"/>
      <c r="B1373" s="27"/>
      <c r="C1373" t="str">
        <f>CONCATENATE( "    &lt;piechart percentage=",B1363," /&gt;")</f>
        <v xml:space="preserve">    &lt;piechart percentage=46.2 /&gt;</v>
      </c>
    </row>
    <row r="1374" spans="1:3" x14ac:dyDescent="0.25">
      <c r="A1374" s="5"/>
      <c r="B1374" s="27"/>
      <c r="C1374" t="str">
        <f>"  &lt;/Genotype&gt;"</f>
        <v xml:space="preserve">  &lt;/Genotype&gt;</v>
      </c>
    </row>
    <row r="1375" spans="1:3" x14ac:dyDescent="0.25">
      <c r="A1375" s="5"/>
      <c r="B1375" s="27"/>
      <c r="C1375" t="str">
        <f>C1325</f>
        <v>&lt;# C645T  #&gt;</v>
      </c>
    </row>
    <row r="1376" spans="1:3" x14ac:dyDescent="0.25">
      <c r="A1376" s="5" t="s">
        <v>39</v>
      </c>
      <c r="B1376" s="1" t="s">
        <v>245</v>
      </c>
      <c r="C1376" t="str">
        <f>CONCATENATE("  &lt;Genotype hgvs=",CHAR(34),B1376,B1377,";",B1378,CHAR(34)," name=",CHAR(34),B1327,CHAR(34),"&gt; ")</f>
        <v xml:space="preserve">  &lt;Genotype hgvs="NC_000017.11:g.[30237328T&gt;C];[30237328=]" name="C645T "&gt; </v>
      </c>
    </row>
    <row r="1377" spans="1:3" x14ac:dyDescent="0.25">
      <c r="A1377" s="5" t="s">
        <v>40</v>
      </c>
      <c r="B1377" s="27" t="s">
        <v>266</v>
      </c>
    </row>
    <row r="1378" spans="1:3" x14ac:dyDescent="0.25">
      <c r="A1378" s="5" t="s">
        <v>31</v>
      </c>
      <c r="B1378" s="27" t="s">
        <v>267</v>
      </c>
      <c r="C1378" t="s">
        <v>717</v>
      </c>
    </row>
    <row r="1379" spans="1:3" x14ac:dyDescent="0.25">
      <c r="A1379" s="5" t="s">
        <v>45</v>
      </c>
      <c r="B1379" s="27" t="str">
        <f>CONCATENATE("People with this variant have one copy of the ",B1330," variant. This substitution of a single nucleotide is known as a missense mutation.")</f>
        <v>People with this variant have one copy of the [C645T](https://www.ncbi.nlm.nih.gov/clinvar/variation/17503/) variant. This substitution of a single nucleotide is known as a missense mutation.</v>
      </c>
      <c r="C1379" t="s">
        <v>17</v>
      </c>
    </row>
    <row r="1380" spans="1:3" x14ac:dyDescent="0.25">
      <c r="A1380" s="6" t="s">
        <v>46</v>
      </c>
      <c r="B1380" s="27" t="s">
        <v>226</v>
      </c>
      <c r="C1380" t="str">
        <f>CONCATENATE("    ",B1379)</f>
        <v xml:space="preserve">    People with this variant have one copy of the [C645T](https://www.ncbi.nlm.nih.gov/clinvar/variation/17503/) variant. This substitution of a single nucleotide is known as a missense mutation.</v>
      </c>
    </row>
    <row r="1381" spans="1:3" x14ac:dyDescent="0.25">
      <c r="A1381" s="6" t="s">
        <v>47</v>
      </c>
      <c r="B1381" s="27">
        <v>39.700000000000003</v>
      </c>
    </row>
    <row r="1382" spans="1:3" x14ac:dyDescent="0.25">
      <c r="A1382" s="5"/>
      <c r="B1382" s="27"/>
      <c r="C1382" t="s">
        <v>718</v>
      </c>
    </row>
    <row r="1383" spans="1:3" x14ac:dyDescent="0.25">
      <c r="A1383" s="6"/>
      <c r="B1383" s="27"/>
    </row>
    <row r="1384" spans="1:3" x14ac:dyDescent="0.25">
      <c r="A1384" s="6"/>
      <c r="B1384" s="27"/>
      <c r="C1384" t="str">
        <f>CONCATENATE("    ",B1380)</f>
        <v xml:space="preserve">    You are in the Mild Loss of Function category. See below for more information.</v>
      </c>
    </row>
    <row r="1385" spans="1:3" x14ac:dyDescent="0.25">
      <c r="A1385" s="6"/>
      <c r="B1385" s="27"/>
    </row>
    <row r="1386" spans="1:3" x14ac:dyDescent="0.25">
      <c r="A1386" s="6"/>
      <c r="B1386" s="27"/>
      <c r="C1386" t="s">
        <v>719</v>
      </c>
    </row>
    <row r="1387" spans="1:3" x14ac:dyDescent="0.25">
      <c r="A1387" s="5"/>
      <c r="B1387" s="27"/>
    </row>
    <row r="1388" spans="1:3" x14ac:dyDescent="0.25">
      <c r="A1388" s="5"/>
      <c r="B1388" s="27"/>
      <c r="C1388" t="str">
        <f>CONCATENATE( "    &lt;piechart percentage=",B1381," /&gt;")</f>
        <v xml:space="preserve">    &lt;piechart percentage=39.7 /&gt;</v>
      </c>
    </row>
    <row r="1389" spans="1:3" x14ac:dyDescent="0.25">
      <c r="A1389" s="5"/>
      <c r="B1389" s="27"/>
      <c r="C1389" t="str">
        <f>"  &lt;/Genotype&gt;"</f>
        <v xml:space="preserve">  &lt;/Genotype&gt;</v>
      </c>
    </row>
    <row r="1390" spans="1:3" x14ac:dyDescent="0.25">
      <c r="A1390" s="5" t="s">
        <v>48</v>
      </c>
      <c r="B1390" s="27" t="str">
        <f>CONCATENATE("People with this variant have two copies of the ",B1330," variant. This substitution of a single nucleotide is known as a missense mutation.")</f>
        <v>People with this variant have two copies of the [C645T](https://www.ncbi.nlm.nih.gov/clinvar/variation/17503/) variant. This substitution of a single nucleotide is known as a missense mutation.</v>
      </c>
      <c r="C1390" t="str">
        <f>CONCATENATE("  &lt;Genotype hgvs=",CHAR(34),B1376,B1377,";",B1377,CHAR(34)," name=",CHAR(34),B1327,CHAR(34),"&gt; ")</f>
        <v xml:space="preserve">  &lt;Genotype hgvs="NC_000017.11:g.[30237328T&gt;C];[30237328T&gt;C]" name="C645T "&gt; </v>
      </c>
    </row>
    <row r="1391" spans="1:3" x14ac:dyDescent="0.25">
      <c r="A1391" s="6" t="s">
        <v>49</v>
      </c>
      <c r="B1391" s="27" t="s">
        <v>199</v>
      </c>
      <c r="C1391" t="s">
        <v>17</v>
      </c>
    </row>
    <row r="1392" spans="1:3" x14ac:dyDescent="0.25">
      <c r="A1392" s="6" t="s">
        <v>47</v>
      </c>
      <c r="B1392" s="27">
        <v>42.9</v>
      </c>
      <c r="C1392" t="s">
        <v>717</v>
      </c>
    </row>
    <row r="1393" spans="1:3" x14ac:dyDescent="0.25">
      <c r="A1393" s="6"/>
      <c r="B1393" s="27"/>
    </row>
    <row r="1394" spans="1:3" x14ac:dyDescent="0.25">
      <c r="A1394" s="5"/>
      <c r="B1394" s="27"/>
      <c r="C1394" t="str">
        <f>CONCATENATE("    ",B1390)</f>
        <v xml:space="preserve">    People with this variant have two copies of the [C645T](https://www.ncbi.nlm.nih.gov/clinvar/variation/17503/) variant. This substitution of a single nucleotide is known as a missense mutation.</v>
      </c>
    </row>
    <row r="1395" spans="1:3" x14ac:dyDescent="0.25">
      <c r="A1395" s="6"/>
      <c r="B1395" s="27"/>
    </row>
    <row r="1396" spans="1:3" x14ac:dyDescent="0.25">
      <c r="A1396" s="6"/>
      <c r="B1396" s="27"/>
      <c r="C1396" t="s">
        <v>718</v>
      </c>
    </row>
    <row r="1397" spans="1:3" x14ac:dyDescent="0.25">
      <c r="A1397" s="6"/>
      <c r="B1397" s="27"/>
    </row>
    <row r="1398" spans="1:3" x14ac:dyDescent="0.25">
      <c r="A1398" s="6"/>
      <c r="B1398" s="27"/>
      <c r="C1398" t="str">
        <f>CONCATENATE("    ",B1391)</f>
        <v xml:space="preserve">    You are in the Moderate Loss of Function category. See below for more information.</v>
      </c>
    </row>
    <row r="1399" spans="1:3" x14ac:dyDescent="0.25">
      <c r="A1399" s="6"/>
      <c r="B1399" s="27"/>
    </row>
    <row r="1400" spans="1:3" x14ac:dyDescent="0.25">
      <c r="A1400" s="5"/>
      <c r="B1400" s="27"/>
      <c r="C1400" t="s">
        <v>719</v>
      </c>
    </row>
    <row r="1401" spans="1:3" x14ac:dyDescent="0.25">
      <c r="A1401" s="5"/>
      <c r="B1401" s="27"/>
    </row>
    <row r="1402" spans="1:3" x14ac:dyDescent="0.25">
      <c r="A1402" s="5"/>
      <c r="B1402" s="27"/>
      <c r="C1402" t="str">
        <f>CONCATENATE( "    &lt;piechart percentage=",B1392," /&gt;")</f>
        <v xml:space="preserve">    &lt;piechart percentage=42.9 /&gt;</v>
      </c>
    </row>
    <row r="1403" spans="1:3" x14ac:dyDescent="0.25">
      <c r="A1403" s="5"/>
      <c r="B1403" s="27"/>
      <c r="C1403" t="str">
        <f>"  &lt;/Genotype&gt;"</f>
        <v xml:space="preserve">  &lt;/Genotype&gt;</v>
      </c>
    </row>
    <row r="1404" spans="1:3" x14ac:dyDescent="0.25">
      <c r="A1404" s="5" t="s">
        <v>50</v>
      </c>
      <c r="B1404" s="27" t="str">
        <f>CONCATENATE("Your ",B1313," gene has no variants. A normal gene is referred to as a ",CHAR(34),"wild-type",CHAR(34)," gene.")</f>
        <v>Your CHRNA3 gene has no variants. A normal gene is referred to as a "wild-type" gene.</v>
      </c>
      <c r="C1404" t="str">
        <f>CONCATENATE("  &lt;Genotype hgvs=",CHAR(34),B1376,B1378,";",B1378,CHAR(34)," name=",CHAR(34),B1327,CHAR(34),"&gt; ")</f>
        <v xml:space="preserve">  &lt;Genotype hgvs="NC_000017.11:g.[30237328=];[30237328=]" name="C645T "&gt; </v>
      </c>
    </row>
    <row r="1405" spans="1:3" x14ac:dyDescent="0.25">
      <c r="A1405" s="6" t="s">
        <v>51</v>
      </c>
      <c r="B1405" s="27" t="s">
        <v>152</v>
      </c>
      <c r="C1405" t="s">
        <v>17</v>
      </c>
    </row>
    <row r="1406" spans="1:3" x14ac:dyDescent="0.25">
      <c r="A1406" s="6" t="s">
        <v>47</v>
      </c>
      <c r="B1406" s="27">
        <v>17.399999999999999</v>
      </c>
      <c r="C1406" t="s">
        <v>717</v>
      </c>
    </row>
    <row r="1407" spans="1:3" x14ac:dyDescent="0.25">
      <c r="A1407" s="5"/>
      <c r="B1407" s="27"/>
    </row>
    <row r="1408" spans="1:3" x14ac:dyDescent="0.25">
      <c r="A1408" s="6"/>
      <c r="B1408" s="27"/>
      <c r="C1408" t="str">
        <f>CONCATENATE("    ",B1404)</f>
        <v xml:space="preserve">    Your CHRNA3 gene has no variants. A normal gene is referred to as a "wild-type" gene.</v>
      </c>
    </row>
    <row r="1409" spans="1:3" x14ac:dyDescent="0.25">
      <c r="A1409" s="6"/>
      <c r="B1409" s="27"/>
    </row>
    <row r="1410" spans="1:3" x14ac:dyDescent="0.25">
      <c r="A1410" s="6"/>
      <c r="B1410" s="27"/>
      <c r="C1410" t="s">
        <v>718</v>
      </c>
    </row>
    <row r="1411" spans="1:3" x14ac:dyDescent="0.25">
      <c r="A1411" s="6"/>
      <c r="B1411" s="27"/>
    </row>
    <row r="1412" spans="1:3" x14ac:dyDescent="0.25">
      <c r="A1412" s="6"/>
      <c r="B1412" s="27"/>
      <c r="C1412" t="str">
        <f>CONCATENATE("    ",B1405)</f>
        <v xml:space="preserve">    This variant is not associated with increased risk.</v>
      </c>
    </row>
    <row r="1413" spans="1:3" x14ac:dyDescent="0.25">
      <c r="A1413" s="5"/>
      <c r="B1413" s="27"/>
    </row>
    <row r="1414" spans="1:3" x14ac:dyDescent="0.25">
      <c r="A1414" s="5"/>
      <c r="B1414" s="27"/>
      <c r="C1414" t="s">
        <v>719</v>
      </c>
    </row>
    <row r="1415" spans="1:3" x14ac:dyDescent="0.25">
      <c r="A1415" s="5"/>
      <c r="B1415" s="27"/>
    </row>
    <row r="1416" spans="1:3" x14ac:dyDescent="0.25">
      <c r="A1416" s="5"/>
      <c r="B1416" s="27"/>
      <c r="C1416" t="str">
        <f>CONCATENATE( "    &lt;piechart percentage=",B1406," /&gt;")</f>
        <v xml:space="preserve">    &lt;piechart percentage=17.4 /&gt;</v>
      </c>
    </row>
    <row r="1417" spans="1:3" x14ac:dyDescent="0.25">
      <c r="A1417" s="5"/>
      <c r="B1417" s="27"/>
      <c r="C1417" t="str">
        <f>"  &lt;/Genotype&gt;"</f>
        <v xml:space="preserve">  &lt;/Genotype&gt;</v>
      </c>
    </row>
    <row r="1418" spans="1:3" x14ac:dyDescent="0.25">
      <c r="A1418" s="5" t="s">
        <v>52</v>
      </c>
      <c r="B1418" s="27" t="str">
        <f>CONCATENATE("Your ",B1313," gene has an unknown variant.")</f>
        <v>Your CHRNA3 gene has an unknown variant.</v>
      </c>
      <c r="C1418" t="str">
        <f>CONCATENATE("  &lt;Genotype hgvs=",CHAR(34),"unknown",CHAR(34),"&gt; ")</f>
        <v xml:space="preserve">  &lt;Genotype hgvs="unknown"&gt; </v>
      </c>
    </row>
    <row r="1419" spans="1:3" x14ac:dyDescent="0.25">
      <c r="A1419" s="6" t="s">
        <v>52</v>
      </c>
      <c r="B1419" s="27" t="s">
        <v>154</v>
      </c>
      <c r="C1419" t="s">
        <v>17</v>
      </c>
    </row>
    <row r="1420" spans="1:3" x14ac:dyDescent="0.25">
      <c r="A1420" s="6" t="s">
        <v>47</v>
      </c>
      <c r="B1420" s="27"/>
      <c r="C1420" t="s">
        <v>717</v>
      </c>
    </row>
    <row r="1421" spans="1:3" x14ac:dyDescent="0.25">
      <c r="A1421" s="6"/>
      <c r="B1421" s="27"/>
    </row>
    <row r="1422" spans="1:3" x14ac:dyDescent="0.25">
      <c r="A1422" s="6"/>
      <c r="B1422" s="27"/>
      <c r="C1422" t="str">
        <f>CONCATENATE("    ",B1418)</f>
        <v xml:space="preserve">    Your CHRNA3 gene has an unknown variant.</v>
      </c>
    </row>
    <row r="1423" spans="1:3" x14ac:dyDescent="0.25">
      <c r="A1423" s="6"/>
      <c r="B1423" s="27"/>
    </row>
    <row r="1424" spans="1:3" x14ac:dyDescent="0.25">
      <c r="A1424" s="6"/>
      <c r="B1424" s="27"/>
      <c r="C1424" t="s">
        <v>718</v>
      </c>
    </row>
    <row r="1425" spans="1:3" x14ac:dyDescent="0.25">
      <c r="A1425" s="6"/>
      <c r="B1425" s="27"/>
    </row>
    <row r="1426" spans="1:3" x14ac:dyDescent="0.25">
      <c r="A1426" s="5"/>
      <c r="B1426" s="27"/>
      <c r="C1426" t="str">
        <f>CONCATENATE("    ",B1419)</f>
        <v xml:space="preserve">    The effect is unknown.</v>
      </c>
    </row>
    <row r="1427" spans="1:3" x14ac:dyDescent="0.25">
      <c r="A1427" s="6"/>
      <c r="B1427" s="27"/>
    </row>
    <row r="1428" spans="1:3" x14ac:dyDescent="0.25">
      <c r="A1428" s="5"/>
      <c r="B1428" s="27"/>
      <c r="C1428" t="s">
        <v>719</v>
      </c>
    </row>
    <row r="1429" spans="1:3" x14ac:dyDescent="0.25">
      <c r="A1429" s="5"/>
      <c r="B1429" s="27"/>
    </row>
    <row r="1430" spans="1:3" x14ac:dyDescent="0.25">
      <c r="A1430" s="5"/>
      <c r="B1430" s="27"/>
      <c r="C1430" t="str">
        <f>CONCATENATE( "    &lt;piechart percentage=",B1420," /&gt;")</f>
        <v xml:space="preserve">    &lt;piechart percentage= /&gt;</v>
      </c>
    </row>
    <row r="1431" spans="1:3" x14ac:dyDescent="0.25">
      <c r="A1431" s="5"/>
      <c r="B1431" s="27"/>
      <c r="C1431" t="str">
        <f>"  &lt;/Genotype&gt;"</f>
        <v xml:space="preserve">  &lt;/Genotype&gt;</v>
      </c>
    </row>
    <row r="1432" spans="1:3" x14ac:dyDescent="0.25">
      <c r="A1432" s="5" t="s">
        <v>50</v>
      </c>
      <c r="B1432" s="27" t="str">
        <f>CONCATENATE("Your ",B1313," gene has no variants. A normal gene is referred to as a ",CHAR(34),"wild-type",CHAR(34)," gene.")</f>
        <v>Your CHRNA3 gene has no variants. A normal gene is referred to as a "wild-type" gene.</v>
      </c>
      <c r="C1432" t="str">
        <f>CONCATENATE("  &lt;Genotype hgvs=",CHAR(34),"wild-type",CHAR(34),"&gt;")</f>
        <v xml:space="preserve">  &lt;Genotype hgvs="wild-type"&gt;</v>
      </c>
    </row>
    <row r="1433" spans="1:3" x14ac:dyDescent="0.25">
      <c r="A1433" s="6" t="s">
        <v>51</v>
      </c>
      <c r="B1433" s="27" t="s">
        <v>227</v>
      </c>
      <c r="C1433" t="s">
        <v>17</v>
      </c>
    </row>
    <row r="1434" spans="1:3" x14ac:dyDescent="0.25">
      <c r="A1434" s="6" t="s">
        <v>47</v>
      </c>
      <c r="B1434" s="27"/>
      <c r="C1434" t="s">
        <v>717</v>
      </c>
    </row>
    <row r="1435" spans="1:3" x14ac:dyDescent="0.25">
      <c r="A1435" s="6"/>
      <c r="B1435" s="27"/>
    </row>
    <row r="1436" spans="1:3" x14ac:dyDescent="0.25">
      <c r="A1436" s="6"/>
      <c r="B1436" s="27"/>
      <c r="C1436" t="str">
        <f>CONCATENATE("    ",B1432)</f>
        <v xml:space="preserve">    Your CHRNA3 gene has no variants. A normal gene is referred to as a "wild-type" gene.</v>
      </c>
    </row>
    <row r="1437" spans="1:3" x14ac:dyDescent="0.25">
      <c r="A1437" s="6"/>
      <c r="B1437" s="27"/>
    </row>
    <row r="1438" spans="1:3" x14ac:dyDescent="0.25">
      <c r="A1438" s="6"/>
      <c r="B1438" s="27"/>
      <c r="C1438" t="s">
        <v>718</v>
      </c>
    </row>
    <row r="1439" spans="1:3" x14ac:dyDescent="0.25">
      <c r="A1439" s="6"/>
      <c r="B1439" s="27"/>
    </row>
    <row r="1440" spans="1:3" x14ac:dyDescent="0.25">
      <c r="A1440" s="6"/>
      <c r="B1440" s="27"/>
      <c r="C1440" t="str">
        <f>CONCATENATE("    ",B1433)</f>
        <v xml:space="preserve">    Your variant is not associated with any loss of function.</v>
      </c>
    </row>
    <row r="1441" spans="1:3" x14ac:dyDescent="0.25">
      <c r="A1441" s="6"/>
      <c r="B1441" s="27"/>
    </row>
    <row r="1442" spans="1:3" x14ac:dyDescent="0.25">
      <c r="A1442" s="6"/>
      <c r="B1442" s="27"/>
      <c r="C1442" t="s">
        <v>719</v>
      </c>
    </row>
    <row r="1443" spans="1:3" x14ac:dyDescent="0.25">
      <c r="A1443" s="5"/>
      <c r="B1443" s="27"/>
    </row>
    <row r="1444" spans="1:3" x14ac:dyDescent="0.25">
      <c r="A1444" s="6"/>
      <c r="B1444" s="27"/>
      <c r="C1444" t="str">
        <f>CONCATENATE( "    &lt;piechart percentage=",B1434," /&gt;")</f>
        <v xml:space="preserve">    &lt;piechart percentage= /&gt;</v>
      </c>
    </row>
    <row r="1445" spans="1:3" x14ac:dyDescent="0.25">
      <c r="A1445" s="6"/>
      <c r="B1445" s="27"/>
      <c r="C1445" t="str">
        <f>"  &lt;/Genotype&gt;"</f>
        <v xml:space="preserve">  &lt;/Genotype&gt;</v>
      </c>
    </row>
    <row r="1446" spans="1:3" x14ac:dyDescent="0.25">
      <c r="A1446" s="6"/>
      <c r="B1446" s="27"/>
      <c r="C1446" t="str">
        <f>"&lt;/GeneAnalysis&gt;"</f>
        <v>&lt;/GeneAnalysis&gt;</v>
      </c>
    </row>
    <row r="1447" spans="1:3" s="33" customFormat="1" x14ac:dyDescent="0.25"/>
    <row r="1448" spans="1:3" s="33" customFormat="1" x14ac:dyDescent="0.25">
      <c r="A1448" s="34"/>
      <c r="B1448" s="32"/>
    </row>
    <row r="1449" spans="1:3" x14ac:dyDescent="0.25">
      <c r="A1449" s="6" t="s">
        <v>4</v>
      </c>
      <c r="B1449" s="27" t="s">
        <v>354</v>
      </c>
      <c r="C1449" t="str">
        <f>CONCATENATE("&lt;GeneAnalysis gene=",CHAR(34),B1449,CHAR(34)," interval=",CHAR(34),B1450,CHAR(34),"&gt; ")</f>
        <v xml:space="preserve">&lt;GeneAnalysis gene="CHRNA3" interval="NC_000015.10:g.78593052_78621295"&gt; </v>
      </c>
    </row>
    <row r="1450" spans="1:3" x14ac:dyDescent="0.25">
      <c r="A1450" s="6" t="s">
        <v>27</v>
      </c>
      <c r="B1450" s="27" t="s">
        <v>355</v>
      </c>
    </row>
    <row r="1451" spans="1:3" x14ac:dyDescent="0.25">
      <c r="A1451" s="6" t="s">
        <v>28</v>
      </c>
      <c r="B1451" s="27" t="s">
        <v>351</v>
      </c>
      <c r="C1451" t="str">
        <f>CONCATENATE("# What are some common mutations of ",B1449,"?")</f>
        <v># What are some common mutations of CHRNA3?</v>
      </c>
    </row>
    <row r="1452" spans="1:3" x14ac:dyDescent="0.25">
      <c r="A1452" s="6" t="s">
        <v>24</v>
      </c>
      <c r="B1452" s="27" t="s">
        <v>25</v>
      </c>
      <c r="C1452" t="s">
        <v>17</v>
      </c>
    </row>
    <row r="1453" spans="1:3" x14ac:dyDescent="0.25">
      <c r="B1453" s="27"/>
      <c r="C1453" t="str">
        <f>CONCATENATE("There are ",B1451," well-known variants in ",B1449,": ",B1460," and ",B1466,".")</f>
        <v>There are two well-known variants in CHRNA3: [C78606381T](https://www.ncbi.nlm.nih.gov/projects/SNP/snp_ref.cgi?rs=12914385) and [C645T](https://www.ncbi.nlm.nih.gov/clinvar/variation/17503/).</v>
      </c>
    </row>
    <row r="1454" spans="1:3" x14ac:dyDescent="0.25">
      <c r="B1454" s="27"/>
    </row>
    <row r="1455" spans="1:3" x14ac:dyDescent="0.25">
      <c r="A1455" s="6"/>
      <c r="B1455" s="27"/>
      <c r="C1455" t="str">
        <f>CONCATENATE("&lt;# ",B1457," #&gt;")</f>
        <v>&lt;# C78606381T #&gt;</v>
      </c>
    </row>
    <row r="1456" spans="1:3" x14ac:dyDescent="0.25">
      <c r="A1456" s="6" t="s">
        <v>29</v>
      </c>
      <c r="B1456" s="1" t="s">
        <v>356</v>
      </c>
      <c r="C1456" t="str">
        <f>CONCATENATE("  &lt;Variant hgvs=",CHAR(34),B1456,CHAR(34)," name=",CHAR(34),B1457,CHAR(34),"&gt; ")</f>
        <v xml:space="preserve">  &lt;Variant hgvs="NC_000015.10:g.78606381C&gt;T" name="C78606381T"&gt; </v>
      </c>
    </row>
    <row r="1457" spans="1:3" x14ac:dyDescent="0.25">
      <c r="A1457" s="5" t="s">
        <v>30</v>
      </c>
      <c r="B1457" s="30" t="s">
        <v>358</v>
      </c>
    </row>
    <row r="1458" spans="1:3" x14ac:dyDescent="0.25">
      <c r="A1458" s="5" t="s">
        <v>31</v>
      </c>
      <c r="B1458" s="27" t="s">
        <v>217</v>
      </c>
      <c r="C1458" t="str">
        <f>CONCATENATE("    This variant is a change at a specific point in the ",B1449," gene from ",B1458," to ",B1459," resulting in incorrect ",B1452,"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459" spans="1:3" x14ac:dyDescent="0.25">
      <c r="A1459" s="5" t="s">
        <v>32</v>
      </c>
      <c r="B1459" s="27" t="s">
        <v>37</v>
      </c>
      <c r="C1459" t="s">
        <v>17</v>
      </c>
    </row>
    <row r="1460" spans="1:3" x14ac:dyDescent="0.25">
      <c r="A1460" s="5" t="s">
        <v>40</v>
      </c>
      <c r="B1460" s="30" t="s">
        <v>360</v>
      </c>
      <c r="C1460" t="str">
        <f>"  &lt;/Variant&gt;"</f>
        <v xml:space="preserve">  &lt;/Variant&gt;</v>
      </c>
    </row>
    <row r="1461" spans="1:3" x14ac:dyDescent="0.25">
      <c r="B1461" s="27"/>
      <c r="C1461" t="str">
        <f>CONCATENATE("&lt;# ",B1463," #&gt;")</f>
        <v>&lt;# C645T  #&gt;</v>
      </c>
    </row>
    <row r="1462" spans="1:3" x14ac:dyDescent="0.25">
      <c r="A1462" s="6" t="s">
        <v>29</v>
      </c>
      <c r="B1462" s="1" t="s">
        <v>357</v>
      </c>
      <c r="C1462" t="str">
        <f>CONCATENATE("  &lt;Variant hgvs=",CHAR(34),B1462,CHAR(34)," name=",CHAR(34),B1463,CHAR(34),"&gt; ")</f>
        <v xml:space="preserve">  &lt;Variant hgvs="NC_000015.10:g.78601997G&gt;A" name="C645T "&gt; </v>
      </c>
    </row>
    <row r="1463" spans="1:3" x14ac:dyDescent="0.25">
      <c r="A1463" s="5" t="s">
        <v>30</v>
      </c>
      <c r="B1463" s="30" t="s">
        <v>359</v>
      </c>
    </row>
    <row r="1464" spans="1:3" x14ac:dyDescent="0.25">
      <c r="A1464" s="5" t="s">
        <v>31</v>
      </c>
      <c r="B1464" s="27" t="s">
        <v>38</v>
      </c>
      <c r="C1464" t="str">
        <f>CONCATENATE("    This variant is a change at a specific point in the ",B1449," gene from ",B1464," to ",B1465," resulting in incorrect ",B1452,"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465" spans="1:3" x14ac:dyDescent="0.25">
      <c r="A1465" s="5" t="s">
        <v>32</v>
      </c>
      <c r="B1465" s="27" t="s">
        <v>66</v>
      </c>
    </row>
    <row r="1466" spans="1:3" x14ac:dyDescent="0.25">
      <c r="A1466" s="6" t="s">
        <v>40</v>
      </c>
      <c r="B1466" s="30" t="s">
        <v>370</v>
      </c>
      <c r="C1466" t="str">
        <f>"  &lt;/Variant&gt;"</f>
        <v xml:space="preserve">  &lt;/Variant&gt;</v>
      </c>
    </row>
    <row r="1467" spans="1:3" s="33" customFormat="1" x14ac:dyDescent="0.25">
      <c r="A1467" s="31"/>
      <c r="B1467" s="32"/>
    </row>
    <row r="1468" spans="1:3" s="33" customFormat="1" x14ac:dyDescent="0.25">
      <c r="A1468" s="31"/>
      <c r="B1468" s="32"/>
      <c r="C1468" t="str">
        <f>C1455</f>
        <v>&lt;# C78606381T #&gt;</v>
      </c>
    </row>
    <row r="1469" spans="1:3" x14ac:dyDescent="0.25">
      <c r="A1469" s="5" t="s">
        <v>39</v>
      </c>
      <c r="B1469" s="40" t="s">
        <v>361</v>
      </c>
      <c r="C1469" t="str">
        <f>CONCATENATE("  &lt;Genotype hgvs=",CHAR(34),B1469,B1470,";",B1471,CHAR(34)," name=",CHAR(34),B1457,CHAR(34),"&gt; ")</f>
        <v xml:space="preserve">  &lt;Genotype hgvs="NC_000015.10:g.[78606381C&gt;T];[78606381=]" name="C78606381T"&gt; </v>
      </c>
    </row>
    <row r="1470" spans="1:3" x14ac:dyDescent="0.25">
      <c r="A1470" s="5" t="s">
        <v>40</v>
      </c>
      <c r="B1470" s="27" t="s">
        <v>362</v>
      </c>
    </row>
    <row r="1471" spans="1:3" x14ac:dyDescent="0.25">
      <c r="A1471" s="5" t="s">
        <v>31</v>
      </c>
      <c r="B1471" s="27" t="s">
        <v>363</v>
      </c>
      <c r="C1471" t="s">
        <v>717</v>
      </c>
    </row>
    <row r="1472" spans="1:3" x14ac:dyDescent="0.25">
      <c r="A1472" s="5" t="s">
        <v>45</v>
      </c>
      <c r="B1472" s="27" t="str">
        <f>CONCATENATE("People with this variant have one copy of the ",B1460,"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472" t="s">
        <v>17</v>
      </c>
    </row>
    <row r="1473" spans="1:3" x14ac:dyDescent="0.25">
      <c r="A1473" s="6" t="s">
        <v>46</v>
      </c>
      <c r="B1473" s="27" t="s">
        <v>226</v>
      </c>
      <c r="C1473" t="str">
        <f>CONCATENATE("    ",B1472)</f>
        <v xml:space="preserve">    People with this variant have one copy of the [C78606381T](https://www.ncbi.nlm.nih.gov/projects/SNP/snp_ref.cgi?rs=12914385) variant. This substitution of a single nucleotide is known as a missense mutation.</v>
      </c>
    </row>
    <row r="1474" spans="1:3" x14ac:dyDescent="0.25">
      <c r="A1474" s="6" t="s">
        <v>47</v>
      </c>
      <c r="B1474" s="27">
        <v>37.9</v>
      </c>
    </row>
    <row r="1475" spans="1:3" x14ac:dyDescent="0.25">
      <c r="A1475" s="5"/>
      <c r="B1475" s="27"/>
      <c r="C1475" t="s">
        <v>718</v>
      </c>
    </row>
    <row r="1476" spans="1:3" x14ac:dyDescent="0.25">
      <c r="A1476" s="6"/>
      <c r="B1476" s="27"/>
    </row>
    <row r="1477" spans="1:3" x14ac:dyDescent="0.25">
      <c r="A1477" s="6"/>
      <c r="B1477" s="27"/>
      <c r="C1477" t="str">
        <f>CONCATENATE("    ",B1473)</f>
        <v xml:space="preserve">    You are in the Mild Loss of Function category. See below for more information.</v>
      </c>
    </row>
    <row r="1478" spans="1:3" x14ac:dyDescent="0.25">
      <c r="A1478" s="6"/>
      <c r="B1478" s="27"/>
    </row>
    <row r="1479" spans="1:3" x14ac:dyDescent="0.25">
      <c r="A1479" s="6"/>
      <c r="B1479" s="27"/>
      <c r="C1479" t="s">
        <v>719</v>
      </c>
    </row>
    <row r="1480" spans="1:3" x14ac:dyDescent="0.25">
      <c r="A1480" s="5"/>
      <c r="B1480" s="27"/>
    </row>
    <row r="1481" spans="1:3" x14ac:dyDescent="0.25">
      <c r="A1481" s="5"/>
      <c r="B1481" s="27"/>
      <c r="C1481" t="str">
        <f>CONCATENATE( "    &lt;piechart percentage=",B1474," /&gt;")</f>
        <v xml:space="preserve">    &lt;piechart percentage=37.9 /&gt;</v>
      </c>
    </row>
    <row r="1482" spans="1:3" x14ac:dyDescent="0.25">
      <c r="A1482" s="5"/>
      <c r="B1482" s="27"/>
      <c r="C1482" t="str">
        <f>"  &lt;/Genotype&gt;"</f>
        <v xml:space="preserve">  &lt;/Genotype&gt;</v>
      </c>
    </row>
    <row r="1483" spans="1:3" x14ac:dyDescent="0.25">
      <c r="A1483" s="5" t="s">
        <v>48</v>
      </c>
      <c r="B1483" s="27" t="s">
        <v>364</v>
      </c>
      <c r="C1483" t="str">
        <f>CONCATENATE("  &lt;Genotype hgvs=",CHAR(34),B1469,B1470,";",B1470,CHAR(34)," name=",CHAR(34),B1457,CHAR(34),"&gt; ")</f>
        <v xml:space="preserve">  &lt;Genotype hgvs="NC_000015.10:g.[78606381C&gt;T];[78606381C&gt;T]" name="C78606381T"&gt; </v>
      </c>
    </row>
    <row r="1484" spans="1:3" x14ac:dyDescent="0.25">
      <c r="A1484" s="6" t="s">
        <v>49</v>
      </c>
      <c r="B1484" s="27" t="s">
        <v>199</v>
      </c>
      <c r="C1484" t="s">
        <v>17</v>
      </c>
    </row>
    <row r="1485" spans="1:3" x14ac:dyDescent="0.25">
      <c r="A1485" s="6" t="s">
        <v>47</v>
      </c>
      <c r="B1485" s="27">
        <v>15.9</v>
      </c>
      <c r="C1485" t="s">
        <v>717</v>
      </c>
    </row>
    <row r="1486" spans="1:3" x14ac:dyDescent="0.25">
      <c r="A1486" s="6"/>
      <c r="B1486" s="27"/>
    </row>
    <row r="1487" spans="1:3" x14ac:dyDescent="0.25">
      <c r="A1487" s="5"/>
      <c r="B1487" s="27"/>
      <c r="C1487" t="str">
        <f>CONCATENATE("    ",B1483)</f>
        <v xml:space="preserve">    People with this variant have two copies of the [C78606381T](https://www.ncbi.nlm.nih.gov/projects/SNP/snp_ref.cgi?rs=12914385) variant. This substitution of a single nucleotide is known as a missense mutation.
</v>
      </c>
    </row>
    <row r="1488" spans="1:3" x14ac:dyDescent="0.25">
      <c r="A1488" s="6"/>
      <c r="B1488" s="27"/>
    </row>
    <row r="1489" spans="1:3" x14ac:dyDescent="0.25">
      <c r="A1489" s="6"/>
      <c r="B1489" s="27"/>
      <c r="C1489" t="s">
        <v>718</v>
      </c>
    </row>
    <row r="1490" spans="1:3" x14ac:dyDescent="0.25">
      <c r="A1490" s="6"/>
      <c r="B1490" s="27"/>
    </row>
    <row r="1491" spans="1:3" x14ac:dyDescent="0.25">
      <c r="A1491" s="6"/>
      <c r="B1491" s="27"/>
      <c r="C1491" t="str">
        <f>CONCATENATE("    ",B1484)</f>
        <v xml:space="preserve">    You are in the Moderate Loss of Function category. See below for more information.</v>
      </c>
    </row>
    <row r="1492" spans="1:3" x14ac:dyDescent="0.25">
      <c r="A1492" s="6"/>
      <c r="B1492" s="27"/>
    </row>
    <row r="1493" spans="1:3" x14ac:dyDescent="0.25">
      <c r="A1493" s="5"/>
      <c r="B1493" s="27"/>
      <c r="C1493" t="s">
        <v>719</v>
      </c>
    </row>
    <row r="1494" spans="1:3" x14ac:dyDescent="0.25">
      <c r="A1494" s="5"/>
      <c r="B1494" s="27"/>
    </row>
    <row r="1495" spans="1:3" x14ac:dyDescent="0.25">
      <c r="A1495" s="5"/>
      <c r="B1495" s="27"/>
      <c r="C1495" t="str">
        <f>CONCATENATE( "    &lt;piechart percentage=",B1485," /&gt;")</f>
        <v xml:space="preserve">    &lt;piechart percentage=15.9 /&gt;</v>
      </c>
    </row>
    <row r="1496" spans="1:3" x14ac:dyDescent="0.25">
      <c r="A1496" s="5"/>
      <c r="B1496" s="27"/>
      <c r="C1496" t="str">
        <f>"  &lt;/Genotype&gt;"</f>
        <v xml:space="preserve">  &lt;/Genotype&gt;</v>
      </c>
    </row>
    <row r="1497" spans="1:3" x14ac:dyDescent="0.25">
      <c r="A1497" s="5" t="s">
        <v>50</v>
      </c>
      <c r="B1497" s="27" t="str">
        <f>CONCATENATE("Your ",B1449," gene has no variants. A normal gene is referred to as a ",CHAR(34),"wild-type",CHAR(34)," gene.")</f>
        <v>Your CHRNA3 gene has no variants. A normal gene is referred to as a "wild-type" gene.</v>
      </c>
      <c r="C1497" t="str">
        <f>CONCATENATE("  &lt;Genotype hgvs=",CHAR(34),B1469,B1471,";",B1471,CHAR(34)," name=",CHAR(34),B1457,CHAR(34),"&gt; ")</f>
        <v xml:space="preserve">  &lt;Genotype hgvs="NC_000015.10:g.[78606381=];[78606381=]" name="C78606381T"&gt; </v>
      </c>
    </row>
    <row r="1498" spans="1:3" x14ac:dyDescent="0.25">
      <c r="A1498" s="6" t="s">
        <v>51</v>
      </c>
      <c r="B1498" s="27" t="s">
        <v>152</v>
      </c>
      <c r="C1498" t="s">
        <v>17</v>
      </c>
    </row>
    <row r="1499" spans="1:3" x14ac:dyDescent="0.25">
      <c r="A1499" s="6" t="s">
        <v>47</v>
      </c>
      <c r="B1499" s="27">
        <v>46.2</v>
      </c>
      <c r="C1499" t="s">
        <v>717</v>
      </c>
    </row>
    <row r="1500" spans="1:3" x14ac:dyDescent="0.25">
      <c r="A1500" s="5"/>
      <c r="B1500" s="27"/>
    </row>
    <row r="1501" spans="1:3" x14ac:dyDescent="0.25">
      <c r="A1501" s="6"/>
      <c r="B1501" s="27"/>
      <c r="C1501" t="str">
        <f>CONCATENATE("    ",B1497)</f>
        <v xml:space="preserve">    Your CHRNA3 gene has no variants. A normal gene is referred to as a "wild-type" gene.</v>
      </c>
    </row>
    <row r="1502" spans="1:3" x14ac:dyDescent="0.25">
      <c r="A1502" s="6"/>
      <c r="B1502" s="27"/>
    </row>
    <row r="1503" spans="1:3" x14ac:dyDescent="0.25">
      <c r="A1503" s="6"/>
      <c r="B1503" s="27"/>
      <c r="C1503" t="s">
        <v>718</v>
      </c>
    </row>
    <row r="1504" spans="1:3" x14ac:dyDescent="0.25">
      <c r="A1504" s="6"/>
      <c r="B1504" s="27"/>
    </row>
    <row r="1505" spans="1:3" x14ac:dyDescent="0.25">
      <c r="A1505" s="6"/>
      <c r="B1505" s="27"/>
      <c r="C1505" t="str">
        <f>CONCATENATE("    ",B1498)</f>
        <v xml:space="preserve">    This variant is not associated with increased risk.</v>
      </c>
    </row>
    <row r="1506" spans="1:3" x14ac:dyDescent="0.25">
      <c r="A1506" s="5"/>
      <c r="B1506" s="27"/>
    </row>
    <row r="1507" spans="1:3" x14ac:dyDescent="0.25">
      <c r="A1507" s="5"/>
      <c r="B1507" s="27"/>
      <c r="C1507" t="s">
        <v>719</v>
      </c>
    </row>
    <row r="1508" spans="1:3" x14ac:dyDescent="0.25">
      <c r="A1508" s="5"/>
      <c r="B1508" s="27"/>
    </row>
    <row r="1509" spans="1:3" x14ac:dyDescent="0.25">
      <c r="A1509" s="5"/>
      <c r="B1509" s="27"/>
      <c r="C1509" t="str">
        <f>CONCATENATE( "    &lt;piechart percentage=",B1499," /&gt;")</f>
        <v xml:space="preserve">    &lt;piechart percentage=46.2 /&gt;</v>
      </c>
    </row>
    <row r="1510" spans="1:3" x14ac:dyDescent="0.25">
      <c r="A1510" s="5"/>
      <c r="B1510" s="27"/>
      <c r="C1510" t="str">
        <f>"  &lt;/Genotype&gt;"</f>
        <v xml:space="preserve">  &lt;/Genotype&gt;</v>
      </c>
    </row>
    <row r="1511" spans="1:3" x14ac:dyDescent="0.25">
      <c r="A1511" s="5"/>
      <c r="B1511" s="27"/>
      <c r="C1511" t="str">
        <f>C1461</f>
        <v>&lt;# C645T  #&gt;</v>
      </c>
    </row>
    <row r="1512" spans="1:3" x14ac:dyDescent="0.25">
      <c r="A1512" s="5" t="s">
        <v>39</v>
      </c>
      <c r="B1512" s="1" t="s">
        <v>245</v>
      </c>
      <c r="C1512" t="str">
        <f>CONCATENATE("  &lt;Genotype hgvs=",CHAR(34),B1512,B1513,";",B1514,CHAR(34)," name=",CHAR(34),B1463,CHAR(34),"&gt; ")</f>
        <v xml:space="preserve">  &lt;Genotype hgvs="NC_000017.11:g.[30237328T&gt;C];[30237328=]" name="C645T "&gt; </v>
      </c>
    </row>
    <row r="1513" spans="1:3" x14ac:dyDescent="0.25">
      <c r="A1513" s="5" t="s">
        <v>40</v>
      </c>
      <c r="B1513" s="27" t="s">
        <v>266</v>
      </c>
    </row>
    <row r="1514" spans="1:3" x14ac:dyDescent="0.25">
      <c r="A1514" s="5" t="s">
        <v>31</v>
      </c>
      <c r="B1514" s="27" t="s">
        <v>267</v>
      </c>
      <c r="C1514" t="s">
        <v>717</v>
      </c>
    </row>
    <row r="1515" spans="1:3" x14ac:dyDescent="0.25">
      <c r="A1515" s="5" t="s">
        <v>45</v>
      </c>
      <c r="B1515" s="27" t="str">
        <f>CONCATENATE("People with this variant have one copy of the ",B1466," variant. This substitution of a single nucleotide is known as a missense mutation.")</f>
        <v>People with this variant have one copy of the [C645T](https://www.ncbi.nlm.nih.gov/clinvar/variation/17503/) variant. This substitution of a single nucleotide is known as a missense mutation.</v>
      </c>
      <c r="C1515" t="s">
        <v>17</v>
      </c>
    </row>
    <row r="1516" spans="1:3" x14ac:dyDescent="0.25">
      <c r="A1516" s="6" t="s">
        <v>46</v>
      </c>
      <c r="B1516" s="27" t="s">
        <v>226</v>
      </c>
      <c r="C1516" t="str">
        <f>CONCATENATE("    ",B1515)</f>
        <v xml:space="preserve">    People with this variant have one copy of the [C645T](https://www.ncbi.nlm.nih.gov/clinvar/variation/17503/) variant. This substitution of a single nucleotide is known as a missense mutation.</v>
      </c>
    </row>
    <row r="1517" spans="1:3" x14ac:dyDescent="0.25">
      <c r="A1517" s="6" t="s">
        <v>47</v>
      </c>
      <c r="B1517" s="27">
        <v>39.700000000000003</v>
      </c>
    </row>
    <row r="1518" spans="1:3" x14ac:dyDescent="0.25">
      <c r="A1518" s="5"/>
      <c r="B1518" s="27"/>
      <c r="C1518" t="s">
        <v>718</v>
      </c>
    </row>
    <row r="1519" spans="1:3" x14ac:dyDescent="0.25">
      <c r="A1519" s="6"/>
      <c r="B1519" s="27"/>
    </row>
    <row r="1520" spans="1:3" x14ac:dyDescent="0.25">
      <c r="A1520" s="6"/>
      <c r="B1520" s="27"/>
      <c r="C1520" t="str">
        <f>CONCATENATE("    ",B1516)</f>
        <v xml:space="preserve">    You are in the Mild Loss of Function category. See below for more information.</v>
      </c>
    </row>
    <row r="1521" spans="1:3" x14ac:dyDescent="0.25">
      <c r="A1521" s="6"/>
      <c r="B1521" s="27"/>
    </row>
    <row r="1522" spans="1:3" x14ac:dyDescent="0.25">
      <c r="A1522" s="6"/>
      <c r="B1522" s="27"/>
      <c r="C1522" t="s">
        <v>719</v>
      </c>
    </row>
    <row r="1523" spans="1:3" x14ac:dyDescent="0.25">
      <c r="A1523" s="5"/>
      <c r="B1523" s="27"/>
    </row>
    <row r="1524" spans="1:3" x14ac:dyDescent="0.25">
      <c r="A1524" s="5"/>
      <c r="B1524" s="27"/>
      <c r="C1524" t="str">
        <f>CONCATENATE( "    &lt;piechart percentage=",B1517," /&gt;")</f>
        <v xml:space="preserve">    &lt;piechart percentage=39.7 /&gt;</v>
      </c>
    </row>
    <row r="1525" spans="1:3" x14ac:dyDescent="0.25">
      <c r="A1525" s="5"/>
      <c r="B1525" s="27"/>
      <c r="C1525" t="str">
        <f>"  &lt;/Genotype&gt;"</f>
        <v xml:space="preserve">  &lt;/Genotype&gt;</v>
      </c>
    </row>
    <row r="1526" spans="1:3" x14ac:dyDescent="0.25">
      <c r="A1526" s="5" t="s">
        <v>48</v>
      </c>
      <c r="B1526" s="27" t="str">
        <f>CONCATENATE("People with this variant have two copies of the ",B1466," variant. This substitution of a single nucleotide is known as a missense mutation.")</f>
        <v>People with this variant have two copies of the [C645T](https://www.ncbi.nlm.nih.gov/clinvar/variation/17503/) variant. This substitution of a single nucleotide is known as a missense mutation.</v>
      </c>
      <c r="C1526" t="str">
        <f>CONCATENATE("  &lt;Genotype hgvs=",CHAR(34),B1512,B1513,";",B1513,CHAR(34)," name=",CHAR(34),B1463,CHAR(34),"&gt; ")</f>
        <v xml:space="preserve">  &lt;Genotype hgvs="NC_000017.11:g.[30237328T&gt;C];[30237328T&gt;C]" name="C645T "&gt; </v>
      </c>
    </row>
    <row r="1527" spans="1:3" x14ac:dyDescent="0.25">
      <c r="A1527" s="6" t="s">
        <v>49</v>
      </c>
      <c r="B1527" s="27" t="s">
        <v>199</v>
      </c>
      <c r="C1527" t="s">
        <v>17</v>
      </c>
    </row>
    <row r="1528" spans="1:3" x14ac:dyDescent="0.25">
      <c r="A1528" s="6" t="s">
        <v>47</v>
      </c>
      <c r="B1528" s="27">
        <v>42.9</v>
      </c>
      <c r="C1528" t="s">
        <v>717</v>
      </c>
    </row>
    <row r="1529" spans="1:3" x14ac:dyDescent="0.25">
      <c r="A1529" s="6"/>
      <c r="B1529" s="27"/>
    </row>
    <row r="1530" spans="1:3" x14ac:dyDescent="0.25">
      <c r="A1530" s="5"/>
      <c r="B1530" s="27"/>
      <c r="C1530" t="str">
        <f>CONCATENATE("    ",B1526)</f>
        <v xml:space="preserve">    People with this variant have two copies of the [C645T](https://www.ncbi.nlm.nih.gov/clinvar/variation/17503/) variant. This substitution of a single nucleotide is known as a missense mutation.</v>
      </c>
    </row>
    <row r="1531" spans="1:3" x14ac:dyDescent="0.25">
      <c r="A1531" s="6"/>
      <c r="B1531" s="27"/>
    </row>
    <row r="1532" spans="1:3" x14ac:dyDescent="0.25">
      <c r="A1532" s="6"/>
      <c r="B1532" s="27"/>
      <c r="C1532" t="s">
        <v>718</v>
      </c>
    </row>
    <row r="1533" spans="1:3" x14ac:dyDescent="0.25">
      <c r="A1533" s="6"/>
      <c r="B1533" s="27"/>
    </row>
    <row r="1534" spans="1:3" x14ac:dyDescent="0.25">
      <c r="A1534" s="6"/>
      <c r="B1534" s="27"/>
      <c r="C1534" t="str">
        <f>CONCATENATE("    ",B1527)</f>
        <v xml:space="preserve">    You are in the Moderate Loss of Function category. See below for more information.</v>
      </c>
    </row>
    <row r="1535" spans="1:3" x14ac:dyDescent="0.25">
      <c r="A1535" s="6"/>
      <c r="B1535" s="27"/>
    </row>
    <row r="1536" spans="1:3" x14ac:dyDescent="0.25">
      <c r="A1536" s="5"/>
      <c r="B1536" s="27"/>
      <c r="C1536" t="s">
        <v>719</v>
      </c>
    </row>
    <row r="1537" spans="1:3" x14ac:dyDescent="0.25">
      <c r="A1537" s="5"/>
      <c r="B1537" s="27"/>
    </row>
    <row r="1538" spans="1:3" x14ac:dyDescent="0.25">
      <c r="A1538" s="5"/>
      <c r="B1538" s="27"/>
      <c r="C1538" t="str">
        <f>CONCATENATE( "    &lt;piechart percentage=",B1528," /&gt;")</f>
        <v xml:space="preserve">    &lt;piechart percentage=42.9 /&gt;</v>
      </c>
    </row>
    <row r="1539" spans="1:3" x14ac:dyDescent="0.25">
      <c r="A1539" s="5"/>
      <c r="B1539" s="27"/>
      <c r="C1539" t="str">
        <f>"  &lt;/Genotype&gt;"</f>
        <v xml:space="preserve">  &lt;/Genotype&gt;</v>
      </c>
    </row>
    <row r="1540" spans="1:3" x14ac:dyDescent="0.25">
      <c r="A1540" s="5" t="s">
        <v>50</v>
      </c>
      <c r="B1540" s="27" t="str">
        <f>CONCATENATE("Your ",B1449," gene has no variants. A normal gene is referred to as a ",CHAR(34),"wild-type",CHAR(34)," gene.")</f>
        <v>Your CHRNA3 gene has no variants. A normal gene is referred to as a "wild-type" gene.</v>
      </c>
      <c r="C1540" t="str">
        <f>CONCATENATE("  &lt;Genotype hgvs=",CHAR(34),B1512,B1514,";",B1514,CHAR(34)," name=",CHAR(34),B1463,CHAR(34),"&gt; ")</f>
        <v xml:space="preserve">  &lt;Genotype hgvs="NC_000017.11:g.[30237328=];[30237328=]" name="C645T "&gt; </v>
      </c>
    </row>
    <row r="1541" spans="1:3" x14ac:dyDescent="0.25">
      <c r="A1541" s="6" t="s">
        <v>51</v>
      </c>
      <c r="B1541" s="27" t="s">
        <v>152</v>
      </c>
      <c r="C1541" t="s">
        <v>17</v>
      </c>
    </row>
    <row r="1542" spans="1:3" x14ac:dyDescent="0.25">
      <c r="A1542" s="6" t="s">
        <v>47</v>
      </c>
      <c r="B1542" s="27">
        <v>17.399999999999999</v>
      </c>
      <c r="C1542" t="s">
        <v>717</v>
      </c>
    </row>
    <row r="1543" spans="1:3" x14ac:dyDescent="0.25">
      <c r="A1543" s="5"/>
      <c r="B1543" s="27"/>
    </row>
    <row r="1544" spans="1:3" x14ac:dyDescent="0.25">
      <c r="A1544" s="6"/>
      <c r="B1544" s="27"/>
      <c r="C1544" t="str">
        <f>CONCATENATE("    ",B1540)</f>
        <v xml:space="preserve">    Your CHRNA3 gene has no variants. A normal gene is referred to as a "wild-type" gene.</v>
      </c>
    </row>
    <row r="1545" spans="1:3" x14ac:dyDescent="0.25">
      <c r="A1545" s="6"/>
      <c r="B1545" s="27"/>
    </row>
    <row r="1546" spans="1:3" x14ac:dyDescent="0.25">
      <c r="A1546" s="6"/>
      <c r="B1546" s="27"/>
      <c r="C1546" t="s">
        <v>718</v>
      </c>
    </row>
    <row r="1547" spans="1:3" x14ac:dyDescent="0.25">
      <c r="A1547" s="6"/>
      <c r="B1547" s="27"/>
    </row>
    <row r="1548" spans="1:3" x14ac:dyDescent="0.25">
      <c r="A1548" s="6"/>
      <c r="B1548" s="27"/>
      <c r="C1548" t="str">
        <f>CONCATENATE("    ",B1541)</f>
        <v xml:space="preserve">    This variant is not associated with increased risk.</v>
      </c>
    </row>
    <row r="1549" spans="1:3" x14ac:dyDescent="0.25">
      <c r="A1549" s="5"/>
      <c r="B1549" s="27"/>
    </row>
    <row r="1550" spans="1:3" x14ac:dyDescent="0.25">
      <c r="A1550" s="5"/>
      <c r="B1550" s="27"/>
      <c r="C1550" t="s">
        <v>719</v>
      </c>
    </row>
    <row r="1551" spans="1:3" x14ac:dyDescent="0.25">
      <c r="A1551" s="5"/>
      <c r="B1551" s="27"/>
    </row>
    <row r="1552" spans="1:3" x14ac:dyDescent="0.25">
      <c r="A1552" s="5"/>
      <c r="B1552" s="27"/>
      <c r="C1552" t="str">
        <f>CONCATENATE( "    &lt;piechart percentage=",B1542," /&gt;")</f>
        <v xml:space="preserve">    &lt;piechart percentage=17.4 /&gt;</v>
      </c>
    </row>
    <row r="1553" spans="1:3" x14ac:dyDescent="0.25">
      <c r="A1553" s="5"/>
      <c r="B1553" s="27"/>
      <c r="C1553" t="str">
        <f>"  &lt;/Genotype&gt;"</f>
        <v xml:space="preserve">  &lt;/Genotype&gt;</v>
      </c>
    </row>
    <row r="1554" spans="1:3" x14ac:dyDescent="0.25">
      <c r="A1554" s="5" t="s">
        <v>52</v>
      </c>
      <c r="B1554" s="27" t="str">
        <f>CONCATENATE("Your ",B1449," gene has an unknown variant.")</f>
        <v>Your CHRNA3 gene has an unknown variant.</v>
      </c>
      <c r="C1554" t="str">
        <f>CONCATENATE("  &lt;Genotype hgvs=",CHAR(34),"unknown",CHAR(34),"&gt; ")</f>
        <v xml:space="preserve">  &lt;Genotype hgvs="unknown"&gt; </v>
      </c>
    </row>
    <row r="1555" spans="1:3" x14ac:dyDescent="0.25">
      <c r="A1555" s="6" t="s">
        <v>52</v>
      </c>
      <c r="B1555" s="27" t="s">
        <v>154</v>
      </c>
      <c r="C1555" t="s">
        <v>17</v>
      </c>
    </row>
    <row r="1556" spans="1:3" x14ac:dyDescent="0.25">
      <c r="A1556" s="6" t="s">
        <v>47</v>
      </c>
      <c r="B1556" s="27"/>
      <c r="C1556" t="s">
        <v>717</v>
      </c>
    </row>
    <row r="1557" spans="1:3" x14ac:dyDescent="0.25">
      <c r="A1557" s="6"/>
      <c r="B1557" s="27"/>
    </row>
    <row r="1558" spans="1:3" x14ac:dyDescent="0.25">
      <c r="A1558" s="6"/>
      <c r="B1558" s="27"/>
      <c r="C1558" t="str">
        <f>CONCATENATE("    ",B1554)</f>
        <v xml:space="preserve">    Your CHRNA3 gene has an unknown variant.</v>
      </c>
    </row>
    <row r="1559" spans="1:3" x14ac:dyDescent="0.25">
      <c r="A1559" s="6"/>
      <c r="B1559" s="27"/>
    </row>
    <row r="1560" spans="1:3" x14ac:dyDescent="0.25">
      <c r="A1560" s="6"/>
      <c r="B1560" s="27"/>
      <c r="C1560" t="s">
        <v>718</v>
      </c>
    </row>
    <row r="1561" spans="1:3" x14ac:dyDescent="0.25">
      <c r="A1561" s="6"/>
      <c r="B1561" s="27"/>
    </row>
    <row r="1562" spans="1:3" x14ac:dyDescent="0.25">
      <c r="A1562" s="5"/>
      <c r="B1562" s="27"/>
      <c r="C1562" t="str">
        <f>CONCATENATE("    ",B1555)</f>
        <v xml:space="preserve">    The effect is unknown.</v>
      </c>
    </row>
    <row r="1563" spans="1:3" x14ac:dyDescent="0.25">
      <c r="A1563" s="6"/>
      <c r="B1563" s="27"/>
    </row>
    <row r="1564" spans="1:3" x14ac:dyDescent="0.25">
      <c r="A1564" s="5"/>
      <c r="B1564" s="27"/>
      <c r="C1564" t="s">
        <v>719</v>
      </c>
    </row>
    <row r="1565" spans="1:3" x14ac:dyDescent="0.25">
      <c r="A1565" s="5"/>
      <c r="B1565" s="27"/>
    </row>
    <row r="1566" spans="1:3" x14ac:dyDescent="0.25">
      <c r="A1566" s="5"/>
      <c r="B1566" s="27"/>
      <c r="C1566" t="str">
        <f>CONCATENATE( "    &lt;piechart percentage=",B1556," /&gt;")</f>
        <v xml:space="preserve">    &lt;piechart percentage= /&gt;</v>
      </c>
    </row>
    <row r="1567" spans="1:3" x14ac:dyDescent="0.25">
      <c r="A1567" s="5"/>
      <c r="B1567" s="27"/>
      <c r="C1567" t="str">
        <f>"  &lt;/Genotype&gt;"</f>
        <v xml:space="preserve">  &lt;/Genotype&gt;</v>
      </c>
    </row>
    <row r="1568" spans="1:3" x14ac:dyDescent="0.25">
      <c r="A1568" s="5" t="s">
        <v>50</v>
      </c>
      <c r="B1568" s="27" t="str">
        <f>CONCATENATE("Your ",B1449," gene has no variants. A normal gene is referred to as a ",CHAR(34),"wild-type",CHAR(34)," gene.")</f>
        <v>Your CHRNA3 gene has no variants. A normal gene is referred to as a "wild-type" gene.</v>
      </c>
      <c r="C1568" t="str">
        <f>CONCATENATE("  &lt;Genotype hgvs=",CHAR(34),"wild-type",CHAR(34),"&gt;")</f>
        <v xml:space="preserve">  &lt;Genotype hgvs="wild-type"&gt;</v>
      </c>
    </row>
    <row r="1569" spans="1:3" x14ac:dyDescent="0.25">
      <c r="A1569" s="6" t="s">
        <v>51</v>
      </c>
      <c r="B1569" s="27" t="s">
        <v>227</v>
      </c>
      <c r="C1569" t="s">
        <v>17</v>
      </c>
    </row>
    <row r="1570" spans="1:3" x14ac:dyDescent="0.25">
      <c r="A1570" s="6" t="s">
        <v>47</v>
      </c>
      <c r="B1570" s="27"/>
      <c r="C1570" t="s">
        <v>717</v>
      </c>
    </row>
    <row r="1571" spans="1:3" x14ac:dyDescent="0.25">
      <c r="A1571" s="6"/>
      <c r="B1571" s="27"/>
    </row>
    <row r="1572" spans="1:3" x14ac:dyDescent="0.25">
      <c r="A1572" s="6"/>
      <c r="B1572" s="27"/>
      <c r="C1572" t="str">
        <f>CONCATENATE("    ",B1568)</f>
        <v xml:space="preserve">    Your CHRNA3 gene has no variants. A normal gene is referred to as a "wild-type" gene.</v>
      </c>
    </row>
    <row r="1573" spans="1:3" x14ac:dyDescent="0.25">
      <c r="A1573" s="6"/>
      <c r="B1573" s="27"/>
    </row>
    <row r="1574" spans="1:3" x14ac:dyDescent="0.25">
      <c r="A1574" s="6"/>
      <c r="B1574" s="27"/>
      <c r="C1574" t="s">
        <v>718</v>
      </c>
    </row>
    <row r="1575" spans="1:3" x14ac:dyDescent="0.25">
      <c r="A1575" s="6"/>
      <c r="B1575" s="27"/>
    </row>
    <row r="1576" spans="1:3" x14ac:dyDescent="0.25">
      <c r="A1576" s="6"/>
      <c r="B1576" s="27"/>
      <c r="C1576" t="str">
        <f>CONCATENATE("    ",B1569)</f>
        <v xml:space="preserve">    Your variant is not associated with any loss of function.</v>
      </c>
    </row>
    <row r="1577" spans="1:3" x14ac:dyDescent="0.25">
      <c r="A1577" s="6"/>
      <c r="B1577" s="27"/>
    </row>
    <row r="1578" spans="1:3" x14ac:dyDescent="0.25">
      <c r="A1578" s="6"/>
      <c r="B1578" s="27"/>
      <c r="C1578" t="s">
        <v>719</v>
      </c>
    </row>
    <row r="1579" spans="1:3" x14ac:dyDescent="0.25">
      <c r="A1579" s="5"/>
      <c r="B1579" s="27"/>
    </row>
    <row r="1580" spans="1:3" x14ac:dyDescent="0.25">
      <c r="A1580" s="6"/>
      <c r="B1580" s="27"/>
      <c r="C1580" t="str">
        <f>CONCATENATE( "    &lt;piechart percentage=",B1570," /&gt;")</f>
        <v xml:space="preserve">    &lt;piechart percentage= /&gt;</v>
      </c>
    </row>
    <row r="1581" spans="1:3" x14ac:dyDescent="0.25">
      <c r="A1581" s="6"/>
      <c r="B1581" s="27"/>
      <c r="C1581" t="str">
        <f>"  &lt;/Genotype&gt;"</f>
        <v xml:space="preserve">  &lt;/Genotype&gt;</v>
      </c>
    </row>
    <row r="1582" spans="1:3" x14ac:dyDescent="0.25">
      <c r="A1582" s="6"/>
      <c r="B1582" s="27"/>
      <c r="C1582" t="str">
        <f>"&lt;/GeneAnalysis&gt;"</f>
        <v>&lt;/GeneAnalysis&gt;</v>
      </c>
    </row>
    <row r="1583" spans="1:3" s="33" customFormat="1" x14ac:dyDescent="0.25"/>
    <row r="1584" spans="1:3" s="33" customFormat="1" x14ac:dyDescent="0.25">
      <c r="A1584" s="34"/>
      <c r="B1584" s="32"/>
    </row>
    <row r="1585" spans="1:3" x14ac:dyDescent="0.25">
      <c r="A1585" s="6" t="s">
        <v>4</v>
      </c>
      <c r="B1585" s="27" t="s">
        <v>354</v>
      </c>
      <c r="C1585" t="str">
        <f>CONCATENATE("&lt;GeneAnalysis gene=",CHAR(34),B1585,CHAR(34)," interval=",CHAR(34),B1586,CHAR(34),"&gt; ")</f>
        <v xml:space="preserve">&lt;GeneAnalysis gene="CHRNA3" interval="NC_000015.10:g.78593052_78621295"&gt; </v>
      </c>
    </row>
    <row r="1586" spans="1:3" x14ac:dyDescent="0.25">
      <c r="A1586" s="6" t="s">
        <v>27</v>
      </c>
      <c r="B1586" s="27" t="s">
        <v>355</v>
      </c>
    </row>
    <row r="1587" spans="1:3" x14ac:dyDescent="0.25">
      <c r="A1587" s="6" t="s">
        <v>28</v>
      </c>
      <c r="B1587" s="27" t="s">
        <v>351</v>
      </c>
      <c r="C1587" t="str">
        <f>CONCATENATE("# What are some common mutations of ",B1585,"?")</f>
        <v># What are some common mutations of CHRNA3?</v>
      </c>
    </row>
    <row r="1588" spans="1:3" x14ac:dyDescent="0.25">
      <c r="A1588" s="6" t="s">
        <v>24</v>
      </c>
      <c r="B1588" s="27" t="s">
        <v>25</v>
      </c>
      <c r="C1588" t="s">
        <v>17</v>
      </c>
    </row>
    <row r="1589" spans="1:3" x14ac:dyDescent="0.25">
      <c r="B1589" s="27"/>
      <c r="C1589" t="str">
        <f>CONCATENATE("There are ",B1587," well-known variants in ",B1585,": ",B1596," and ",B1602,".")</f>
        <v>There are two well-known variants in CHRNA3: [C78606381T](https://www.ncbi.nlm.nih.gov/projects/SNP/snp_ref.cgi?rs=12914385) and [C645T](https://www.ncbi.nlm.nih.gov/clinvar/variation/17503/).</v>
      </c>
    </row>
    <row r="1590" spans="1:3" x14ac:dyDescent="0.25">
      <c r="B1590" s="27"/>
    </row>
    <row r="1591" spans="1:3" x14ac:dyDescent="0.25">
      <c r="A1591" s="6"/>
      <c r="B1591" s="27"/>
      <c r="C1591" t="str">
        <f>CONCATENATE("&lt;# ",B1593," #&gt;")</f>
        <v>&lt;# C78606381T #&gt;</v>
      </c>
    </row>
    <row r="1592" spans="1:3" x14ac:dyDescent="0.25">
      <c r="A1592" s="6" t="s">
        <v>29</v>
      </c>
      <c r="B1592" s="1" t="s">
        <v>356</v>
      </c>
      <c r="C1592" t="str">
        <f>CONCATENATE("  &lt;Variant hgvs=",CHAR(34),B1592,CHAR(34)," name=",CHAR(34),B1593,CHAR(34),"&gt; ")</f>
        <v xml:space="preserve">  &lt;Variant hgvs="NC_000015.10:g.78606381C&gt;T" name="C78606381T"&gt; </v>
      </c>
    </row>
    <row r="1593" spans="1:3" x14ac:dyDescent="0.25">
      <c r="A1593" s="5" t="s">
        <v>30</v>
      </c>
      <c r="B1593" s="30" t="s">
        <v>358</v>
      </c>
    </row>
    <row r="1594" spans="1:3" x14ac:dyDescent="0.25">
      <c r="A1594" s="5" t="s">
        <v>31</v>
      </c>
      <c r="B1594" s="27" t="s">
        <v>217</v>
      </c>
      <c r="C1594" t="str">
        <f>CONCATENATE("    This variant is a change at a specific point in the ",B1585," gene from ",B1594," to ",B1595," resulting in incorrect ",B1588,"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595" spans="1:3" x14ac:dyDescent="0.25">
      <c r="A1595" s="5" t="s">
        <v>32</v>
      </c>
      <c r="B1595" s="27" t="s">
        <v>37</v>
      </c>
      <c r="C1595" t="s">
        <v>17</v>
      </c>
    </row>
    <row r="1596" spans="1:3" x14ac:dyDescent="0.25">
      <c r="A1596" s="5" t="s">
        <v>40</v>
      </c>
      <c r="B1596" s="30" t="s">
        <v>360</v>
      </c>
      <c r="C1596" t="str">
        <f>"  &lt;/Variant&gt;"</f>
        <v xml:space="preserve">  &lt;/Variant&gt;</v>
      </c>
    </row>
    <row r="1597" spans="1:3" x14ac:dyDescent="0.25">
      <c r="B1597" s="27"/>
      <c r="C1597" t="str">
        <f>CONCATENATE("&lt;# ",B1599," #&gt;")</f>
        <v>&lt;# C645T  #&gt;</v>
      </c>
    </row>
    <row r="1598" spans="1:3" x14ac:dyDescent="0.25">
      <c r="A1598" s="6" t="s">
        <v>29</v>
      </c>
      <c r="B1598" s="1" t="s">
        <v>357</v>
      </c>
      <c r="C1598" t="str">
        <f>CONCATENATE("  &lt;Variant hgvs=",CHAR(34),B1598,CHAR(34)," name=",CHAR(34),B1599,CHAR(34),"&gt; ")</f>
        <v xml:space="preserve">  &lt;Variant hgvs="NC_000015.10:g.78601997G&gt;A" name="C645T "&gt; </v>
      </c>
    </row>
    <row r="1599" spans="1:3" x14ac:dyDescent="0.25">
      <c r="A1599" s="5" t="s">
        <v>30</v>
      </c>
      <c r="B1599" s="30" t="s">
        <v>359</v>
      </c>
    </row>
    <row r="1600" spans="1:3" x14ac:dyDescent="0.25">
      <c r="A1600" s="5" t="s">
        <v>31</v>
      </c>
      <c r="B1600" s="27" t="s">
        <v>38</v>
      </c>
      <c r="C1600" t="str">
        <f>CONCATENATE("    This variant is a change at a specific point in the ",B1585," gene from ",B1600," to ",B1601," resulting in incorrect ",B1588,"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601" spans="1:3" x14ac:dyDescent="0.25">
      <c r="A1601" s="5" t="s">
        <v>32</v>
      </c>
      <c r="B1601" s="27" t="s">
        <v>66</v>
      </c>
    </row>
    <row r="1602" spans="1:3" x14ac:dyDescent="0.25">
      <c r="A1602" s="6" t="s">
        <v>40</v>
      </c>
      <c r="B1602" s="30" t="s">
        <v>370</v>
      </c>
      <c r="C1602" t="str">
        <f>"  &lt;/Variant&gt;"</f>
        <v xml:space="preserve">  &lt;/Variant&gt;</v>
      </c>
    </row>
    <row r="1603" spans="1:3" s="33" customFormat="1" x14ac:dyDescent="0.25">
      <c r="A1603" s="31"/>
      <c r="B1603" s="32"/>
    </row>
    <row r="1604" spans="1:3" s="33" customFormat="1" x14ac:dyDescent="0.25">
      <c r="A1604" s="31"/>
      <c r="B1604" s="32"/>
      <c r="C1604" t="str">
        <f>C1591</f>
        <v>&lt;# C78606381T #&gt;</v>
      </c>
    </row>
    <row r="1605" spans="1:3" x14ac:dyDescent="0.25">
      <c r="A1605" s="5" t="s">
        <v>39</v>
      </c>
      <c r="B1605" s="40" t="s">
        <v>361</v>
      </c>
      <c r="C1605" t="str">
        <f>CONCATENATE("  &lt;Genotype hgvs=",CHAR(34),B1605,B1606,";",B1607,CHAR(34)," name=",CHAR(34),B1593,CHAR(34),"&gt; ")</f>
        <v xml:space="preserve">  &lt;Genotype hgvs="NC_000015.10:g.[78606381C&gt;T];[78606381=]" name="C78606381T"&gt; </v>
      </c>
    </row>
    <row r="1606" spans="1:3" x14ac:dyDescent="0.25">
      <c r="A1606" s="5" t="s">
        <v>40</v>
      </c>
      <c r="B1606" s="27" t="s">
        <v>362</v>
      </c>
    </row>
    <row r="1607" spans="1:3" x14ac:dyDescent="0.25">
      <c r="A1607" s="5" t="s">
        <v>31</v>
      </c>
      <c r="B1607" s="27" t="s">
        <v>363</v>
      </c>
      <c r="C1607" t="s">
        <v>717</v>
      </c>
    </row>
    <row r="1608" spans="1:3" x14ac:dyDescent="0.25">
      <c r="A1608" s="5" t="s">
        <v>45</v>
      </c>
      <c r="B1608" s="27" t="str">
        <f>CONCATENATE("People with this variant have one copy of the ",B1596,"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608" t="s">
        <v>17</v>
      </c>
    </row>
    <row r="1609" spans="1:3" x14ac:dyDescent="0.25">
      <c r="A1609" s="6" t="s">
        <v>46</v>
      </c>
      <c r="B1609" s="27" t="s">
        <v>226</v>
      </c>
      <c r="C1609" t="str">
        <f>CONCATENATE("    ",B1608)</f>
        <v xml:space="preserve">    People with this variant have one copy of the [C78606381T](https://www.ncbi.nlm.nih.gov/projects/SNP/snp_ref.cgi?rs=12914385) variant. This substitution of a single nucleotide is known as a missense mutation.</v>
      </c>
    </row>
    <row r="1610" spans="1:3" x14ac:dyDescent="0.25">
      <c r="A1610" s="6" t="s">
        <v>47</v>
      </c>
      <c r="B1610" s="27">
        <v>37.9</v>
      </c>
    </row>
    <row r="1611" spans="1:3" x14ac:dyDescent="0.25">
      <c r="A1611" s="5"/>
      <c r="B1611" s="27"/>
      <c r="C1611" t="s">
        <v>718</v>
      </c>
    </row>
    <row r="1612" spans="1:3" x14ac:dyDescent="0.25">
      <c r="A1612" s="6"/>
      <c r="B1612" s="27"/>
    </row>
    <row r="1613" spans="1:3" x14ac:dyDescent="0.25">
      <c r="A1613" s="6"/>
      <c r="B1613" s="27"/>
      <c r="C1613" t="str">
        <f>CONCATENATE("    ",B1609)</f>
        <v xml:space="preserve">    You are in the Mild Loss of Function category. See below for more information.</v>
      </c>
    </row>
    <row r="1614" spans="1:3" x14ac:dyDescent="0.25">
      <c r="A1614" s="6"/>
      <c r="B1614" s="27"/>
    </row>
    <row r="1615" spans="1:3" x14ac:dyDescent="0.25">
      <c r="A1615" s="6"/>
      <c r="B1615" s="27"/>
      <c r="C1615" t="s">
        <v>719</v>
      </c>
    </row>
    <row r="1616" spans="1:3" x14ac:dyDescent="0.25">
      <c r="A1616" s="5"/>
      <c r="B1616" s="27"/>
    </row>
    <row r="1617" spans="1:3" x14ac:dyDescent="0.25">
      <c r="A1617" s="5"/>
      <c r="B1617" s="27"/>
      <c r="C1617" t="str">
        <f>CONCATENATE( "    &lt;piechart percentage=",B1610," /&gt;")</f>
        <v xml:space="preserve">    &lt;piechart percentage=37.9 /&gt;</v>
      </c>
    </row>
    <row r="1618" spans="1:3" x14ac:dyDescent="0.25">
      <c r="A1618" s="5"/>
      <c r="B1618" s="27"/>
      <c r="C1618" t="str">
        <f>"  &lt;/Genotype&gt;"</f>
        <v xml:space="preserve">  &lt;/Genotype&gt;</v>
      </c>
    </row>
    <row r="1619" spans="1:3" x14ac:dyDescent="0.25">
      <c r="A1619" s="5" t="s">
        <v>48</v>
      </c>
      <c r="B1619" s="27" t="s">
        <v>364</v>
      </c>
      <c r="C1619" t="str">
        <f>CONCATENATE("  &lt;Genotype hgvs=",CHAR(34),B1605,B1606,";",B1606,CHAR(34)," name=",CHAR(34),B1593,CHAR(34),"&gt; ")</f>
        <v xml:space="preserve">  &lt;Genotype hgvs="NC_000015.10:g.[78606381C&gt;T];[78606381C&gt;T]" name="C78606381T"&gt; </v>
      </c>
    </row>
    <row r="1620" spans="1:3" x14ac:dyDescent="0.25">
      <c r="A1620" s="6" t="s">
        <v>49</v>
      </c>
      <c r="B1620" s="27" t="s">
        <v>199</v>
      </c>
      <c r="C1620" t="s">
        <v>17</v>
      </c>
    </row>
    <row r="1621" spans="1:3" x14ac:dyDescent="0.25">
      <c r="A1621" s="6" t="s">
        <v>47</v>
      </c>
      <c r="B1621" s="27">
        <v>15.9</v>
      </c>
      <c r="C1621" t="s">
        <v>717</v>
      </c>
    </row>
    <row r="1622" spans="1:3" x14ac:dyDescent="0.25">
      <c r="A1622" s="6"/>
      <c r="B1622" s="27"/>
    </row>
    <row r="1623" spans="1:3" x14ac:dyDescent="0.25">
      <c r="A1623" s="5"/>
      <c r="B1623" s="27"/>
      <c r="C1623" t="str">
        <f>CONCATENATE("    ",B1619)</f>
        <v xml:space="preserve">    People with this variant have two copies of the [C78606381T](https://www.ncbi.nlm.nih.gov/projects/SNP/snp_ref.cgi?rs=12914385) variant. This substitution of a single nucleotide is known as a missense mutation.
</v>
      </c>
    </row>
    <row r="1624" spans="1:3" x14ac:dyDescent="0.25">
      <c r="A1624" s="6"/>
      <c r="B1624" s="27"/>
    </row>
    <row r="1625" spans="1:3" x14ac:dyDescent="0.25">
      <c r="A1625" s="6"/>
      <c r="B1625" s="27"/>
      <c r="C1625" t="s">
        <v>718</v>
      </c>
    </row>
    <row r="1626" spans="1:3" x14ac:dyDescent="0.25">
      <c r="A1626" s="6"/>
      <c r="B1626" s="27"/>
    </row>
    <row r="1627" spans="1:3" x14ac:dyDescent="0.25">
      <c r="A1627" s="6"/>
      <c r="B1627" s="27"/>
      <c r="C1627" t="str">
        <f>CONCATENATE("    ",B1620)</f>
        <v xml:space="preserve">    You are in the Moderate Loss of Function category. See below for more information.</v>
      </c>
    </row>
    <row r="1628" spans="1:3" x14ac:dyDescent="0.25">
      <c r="A1628" s="6"/>
      <c r="B1628" s="27"/>
    </row>
    <row r="1629" spans="1:3" x14ac:dyDescent="0.25">
      <c r="A1629" s="5"/>
      <c r="B1629" s="27"/>
      <c r="C1629" t="s">
        <v>719</v>
      </c>
    </row>
    <row r="1630" spans="1:3" x14ac:dyDescent="0.25">
      <c r="A1630" s="5"/>
      <c r="B1630" s="27"/>
    </row>
    <row r="1631" spans="1:3" x14ac:dyDescent="0.25">
      <c r="A1631" s="5"/>
      <c r="B1631" s="27"/>
      <c r="C1631" t="str">
        <f>CONCATENATE( "    &lt;piechart percentage=",B1621," /&gt;")</f>
        <v xml:space="preserve">    &lt;piechart percentage=15.9 /&gt;</v>
      </c>
    </row>
    <row r="1632" spans="1:3" x14ac:dyDescent="0.25">
      <c r="A1632" s="5"/>
      <c r="B1632" s="27"/>
      <c r="C1632" t="str">
        <f>"  &lt;/Genotype&gt;"</f>
        <v xml:space="preserve">  &lt;/Genotype&gt;</v>
      </c>
    </row>
    <row r="1633" spans="1:3" x14ac:dyDescent="0.25">
      <c r="A1633" s="5" t="s">
        <v>50</v>
      </c>
      <c r="B1633" s="27" t="str">
        <f>CONCATENATE("Your ",B1585," gene has no variants. A normal gene is referred to as a ",CHAR(34),"wild-type",CHAR(34)," gene.")</f>
        <v>Your CHRNA3 gene has no variants. A normal gene is referred to as a "wild-type" gene.</v>
      </c>
      <c r="C1633" t="str">
        <f>CONCATENATE("  &lt;Genotype hgvs=",CHAR(34),B1605,B1607,";",B1607,CHAR(34)," name=",CHAR(34),B1593,CHAR(34),"&gt; ")</f>
        <v xml:space="preserve">  &lt;Genotype hgvs="NC_000015.10:g.[78606381=];[78606381=]" name="C78606381T"&gt; </v>
      </c>
    </row>
    <row r="1634" spans="1:3" x14ac:dyDescent="0.25">
      <c r="A1634" s="6" t="s">
        <v>51</v>
      </c>
      <c r="B1634" s="27" t="s">
        <v>152</v>
      </c>
      <c r="C1634" t="s">
        <v>17</v>
      </c>
    </row>
    <row r="1635" spans="1:3" x14ac:dyDescent="0.25">
      <c r="A1635" s="6" t="s">
        <v>47</v>
      </c>
      <c r="B1635" s="27">
        <v>46.2</v>
      </c>
      <c r="C1635" t="s">
        <v>717</v>
      </c>
    </row>
    <row r="1636" spans="1:3" x14ac:dyDescent="0.25">
      <c r="A1636" s="5"/>
      <c r="B1636" s="27"/>
    </row>
    <row r="1637" spans="1:3" x14ac:dyDescent="0.25">
      <c r="A1637" s="6"/>
      <c r="B1637" s="27"/>
      <c r="C1637" t="str">
        <f>CONCATENATE("    ",B1633)</f>
        <v xml:space="preserve">    Your CHRNA3 gene has no variants. A normal gene is referred to as a "wild-type" gene.</v>
      </c>
    </row>
    <row r="1638" spans="1:3" x14ac:dyDescent="0.25">
      <c r="A1638" s="6"/>
      <c r="B1638" s="27"/>
    </row>
    <row r="1639" spans="1:3" x14ac:dyDescent="0.25">
      <c r="A1639" s="6"/>
      <c r="B1639" s="27"/>
      <c r="C1639" t="s">
        <v>718</v>
      </c>
    </row>
    <row r="1640" spans="1:3" x14ac:dyDescent="0.25">
      <c r="A1640" s="6"/>
      <c r="B1640" s="27"/>
    </row>
    <row r="1641" spans="1:3" x14ac:dyDescent="0.25">
      <c r="A1641" s="6"/>
      <c r="B1641" s="27"/>
      <c r="C1641" t="str">
        <f>CONCATENATE("    ",B1634)</f>
        <v xml:space="preserve">    This variant is not associated with increased risk.</v>
      </c>
    </row>
    <row r="1642" spans="1:3" x14ac:dyDescent="0.25">
      <c r="A1642" s="5"/>
      <c r="B1642" s="27"/>
    </row>
    <row r="1643" spans="1:3" x14ac:dyDescent="0.25">
      <c r="A1643" s="5"/>
      <c r="B1643" s="27"/>
      <c r="C1643" t="s">
        <v>719</v>
      </c>
    </row>
    <row r="1644" spans="1:3" x14ac:dyDescent="0.25">
      <c r="A1644" s="5"/>
      <c r="B1644" s="27"/>
    </row>
    <row r="1645" spans="1:3" x14ac:dyDescent="0.25">
      <c r="A1645" s="5"/>
      <c r="B1645" s="27"/>
      <c r="C1645" t="str">
        <f>CONCATENATE( "    &lt;piechart percentage=",B1635," /&gt;")</f>
        <v xml:space="preserve">    &lt;piechart percentage=46.2 /&gt;</v>
      </c>
    </row>
    <row r="1646" spans="1:3" x14ac:dyDescent="0.25">
      <c r="A1646" s="5"/>
      <c r="B1646" s="27"/>
      <c r="C1646" t="str">
        <f>"  &lt;/Genotype&gt;"</f>
        <v xml:space="preserve">  &lt;/Genotype&gt;</v>
      </c>
    </row>
    <row r="1647" spans="1:3" x14ac:dyDescent="0.25">
      <c r="A1647" s="5"/>
      <c r="B1647" s="27"/>
      <c r="C1647" t="str">
        <f>C1597</f>
        <v>&lt;# C645T  #&gt;</v>
      </c>
    </row>
    <row r="1648" spans="1:3" x14ac:dyDescent="0.25">
      <c r="A1648" s="5" t="s">
        <v>39</v>
      </c>
      <c r="B1648" s="1" t="s">
        <v>245</v>
      </c>
      <c r="C1648" t="str">
        <f>CONCATENATE("  &lt;Genotype hgvs=",CHAR(34),B1648,B1649,";",B1650,CHAR(34)," name=",CHAR(34),B1599,CHAR(34),"&gt; ")</f>
        <v xml:space="preserve">  &lt;Genotype hgvs="NC_000017.11:g.[30237328T&gt;C];[30237328=]" name="C645T "&gt; </v>
      </c>
    </row>
    <row r="1649" spans="1:3" x14ac:dyDescent="0.25">
      <c r="A1649" s="5" t="s">
        <v>40</v>
      </c>
      <c r="B1649" s="27" t="s">
        <v>266</v>
      </c>
    </row>
    <row r="1650" spans="1:3" x14ac:dyDescent="0.25">
      <c r="A1650" s="5" t="s">
        <v>31</v>
      </c>
      <c r="B1650" s="27" t="s">
        <v>267</v>
      </c>
      <c r="C1650" t="s">
        <v>717</v>
      </c>
    </row>
    <row r="1651" spans="1:3" x14ac:dyDescent="0.25">
      <c r="A1651" s="5" t="s">
        <v>45</v>
      </c>
      <c r="B1651" s="27" t="str">
        <f>CONCATENATE("People with this variant have one copy of the ",B1602," variant. This substitution of a single nucleotide is known as a missense mutation.")</f>
        <v>People with this variant have one copy of the [C645T](https://www.ncbi.nlm.nih.gov/clinvar/variation/17503/) variant. This substitution of a single nucleotide is known as a missense mutation.</v>
      </c>
      <c r="C1651" t="s">
        <v>17</v>
      </c>
    </row>
    <row r="1652" spans="1:3" x14ac:dyDescent="0.25">
      <c r="A1652" s="6" t="s">
        <v>46</v>
      </c>
      <c r="B1652" s="27" t="s">
        <v>226</v>
      </c>
      <c r="C1652" t="str">
        <f>CONCATENATE("    ",B1651)</f>
        <v xml:space="preserve">    People with this variant have one copy of the [C645T](https://www.ncbi.nlm.nih.gov/clinvar/variation/17503/) variant. This substitution of a single nucleotide is known as a missense mutation.</v>
      </c>
    </row>
    <row r="1653" spans="1:3" x14ac:dyDescent="0.25">
      <c r="A1653" s="6" t="s">
        <v>47</v>
      </c>
      <c r="B1653" s="27">
        <v>39.700000000000003</v>
      </c>
    </row>
    <row r="1654" spans="1:3" x14ac:dyDescent="0.25">
      <c r="A1654" s="5"/>
      <c r="B1654" s="27"/>
      <c r="C1654" t="s">
        <v>718</v>
      </c>
    </row>
    <row r="1655" spans="1:3" x14ac:dyDescent="0.25">
      <c r="A1655" s="6"/>
      <c r="B1655" s="27"/>
    </row>
    <row r="1656" spans="1:3" x14ac:dyDescent="0.25">
      <c r="A1656" s="6"/>
      <c r="B1656" s="27"/>
      <c r="C1656" t="str">
        <f>CONCATENATE("    ",B1652)</f>
        <v xml:space="preserve">    You are in the Mild Loss of Function category. See below for more information.</v>
      </c>
    </row>
    <row r="1657" spans="1:3" x14ac:dyDescent="0.25">
      <c r="A1657" s="6"/>
      <c r="B1657" s="27"/>
    </row>
    <row r="1658" spans="1:3" x14ac:dyDescent="0.25">
      <c r="A1658" s="6"/>
      <c r="B1658" s="27"/>
      <c r="C1658" t="s">
        <v>719</v>
      </c>
    </row>
    <row r="1659" spans="1:3" x14ac:dyDescent="0.25">
      <c r="A1659" s="5"/>
      <c r="B1659" s="27"/>
    </row>
    <row r="1660" spans="1:3" x14ac:dyDescent="0.25">
      <c r="A1660" s="5"/>
      <c r="B1660" s="27"/>
      <c r="C1660" t="str">
        <f>CONCATENATE( "    &lt;piechart percentage=",B1653," /&gt;")</f>
        <v xml:space="preserve">    &lt;piechart percentage=39.7 /&gt;</v>
      </c>
    </row>
    <row r="1661" spans="1:3" x14ac:dyDescent="0.25">
      <c r="A1661" s="5"/>
      <c r="B1661" s="27"/>
      <c r="C1661" t="str">
        <f>"  &lt;/Genotype&gt;"</f>
        <v xml:space="preserve">  &lt;/Genotype&gt;</v>
      </c>
    </row>
    <row r="1662" spans="1:3" x14ac:dyDescent="0.25">
      <c r="A1662" s="5" t="s">
        <v>48</v>
      </c>
      <c r="B1662" s="27" t="str">
        <f>CONCATENATE("People with this variant have two copies of the ",B1602," variant. This substitution of a single nucleotide is known as a missense mutation.")</f>
        <v>People with this variant have two copies of the [C645T](https://www.ncbi.nlm.nih.gov/clinvar/variation/17503/) variant. This substitution of a single nucleotide is known as a missense mutation.</v>
      </c>
      <c r="C1662" t="str">
        <f>CONCATENATE("  &lt;Genotype hgvs=",CHAR(34),B1648,B1649,";",B1649,CHAR(34)," name=",CHAR(34),B1599,CHAR(34),"&gt; ")</f>
        <v xml:space="preserve">  &lt;Genotype hgvs="NC_000017.11:g.[30237328T&gt;C];[30237328T&gt;C]" name="C645T "&gt; </v>
      </c>
    </row>
    <row r="1663" spans="1:3" x14ac:dyDescent="0.25">
      <c r="A1663" s="6" t="s">
        <v>49</v>
      </c>
      <c r="B1663" s="27" t="s">
        <v>199</v>
      </c>
      <c r="C1663" t="s">
        <v>17</v>
      </c>
    </row>
    <row r="1664" spans="1:3" x14ac:dyDescent="0.25">
      <c r="A1664" s="6" t="s">
        <v>47</v>
      </c>
      <c r="B1664" s="27">
        <v>42.9</v>
      </c>
      <c r="C1664" t="s">
        <v>717</v>
      </c>
    </row>
    <row r="1665" spans="1:3" x14ac:dyDescent="0.25">
      <c r="A1665" s="6"/>
      <c r="B1665" s="27"/>
    </row>
    <row r="1666" spans="1:3" x14ac:dyDescent="0.25">
      <c r="A1666" s="5"/>
      <c r="B1666" s="27"/>
      <c r="C1666" t="str">
        <f>CONCATENATE("    ",B1662)</f>
        <v xml:space="preserve">    People with this variant have two copies of the [C645T](https://www.ncbi.nlm.nih.gov/clinvar/variation/17503/) variant. This substitution of a single nucleotide is known as a missense mutation.</v>
      </c>
    </row>
    <row r="1667" spans="1:3" x14ac:dyDescent="0.25">
      <c r="A1667" s="6"/>
      <c r="B1667" s="27"/>
    </row>
    <row r="1668" spans="1:3" x14ac:dyDescent="0.25">
      <c r="A1668" s="6"/>
      <c r="B1668" s="27"/>
      <c r="C1668" t="s">
        <v>718</v>
      </c>
    </row>
    <row r="1669" spans="1:3" x14ac:dyDescent="0.25">
      <c r="A1669" s="6"/>
      <c r="B1669" s="27"/>
    </row>
    <row r="1670" spans="1:3" x14ac:dyDescent="0.25">
      <c r="A1670" s="6"/>
      <c r="B1670" s="27"/>
      <c r="C1670" t="str">
        <f>CONCATENATE("    ",B1663)</f>
        <v xml:space="preserve">    You are in the Moderate Loss of Function category. See below for more information.</v>
      </c>
    </row>
    <row r="1671" spans="1:3" x14ac:dyDescent="0.25">
      <c r="A1671" s="6"/>
      <c r="B1671" s="27"/>
    </row>
    <row r="1672" spans="1:3" x14ac:dyDescent="0.25">
      <c r="A1672" s="5"/>
      <c r="B1672" s="27"/>
      <c r="C1672" t="s">
        <v>719</v>
      </c>
    </row>
    <row r="1673" spans="1:3" x14ac:dyDescent="0.25">
      <c r="A1673" s="5"/>
      <c r="B1673" s="27"/>
    </row>
    <row r="1674" spans="1:3" x14ac:dyDescent="0.25">
      <c r="A1674" s="5"/>
      <c r="B1674" s="27"/>
      <c r="C1674" t="str">
        <f>CONCATENATE( "    &lt;piechart percentage=",B1664," /&gt;")</f>
        <v xml:space="preserve">    &lt;piechart percentage=42.9 /&gt;</v>
      </c>
    </row>
    <row r="1675" spans="1:3" x14ac:dyDescent="0.25">
      <c r="A1675" s="5"/>
      <c r="B1675" s="27"/>
      <c r="C1675" t="str">
        <f>"  &lt;/Genotype&gt;"</f>
        <v xml:space="preserve">  &lt;/Genotype&gt;</v>
      </c>
    </row>
    <row r="1676" spans="1:3" x14ac:dyDescent="0.25">
      <c r="A1676" s="5" t="s">
        <v>50</v>
      </c>
      <c r="B1676" s="27" t="str">
        <f>CONCATENATE("Your ",B1585," gene has no variants. A normal gene is referred to as a ",CHAR(34),"wild-type",CHAR(34)," gene.")</f>
        <v>Your CHRNA3 gene has no variants. A normal gene is referred to as a "wild-type" gene.</v>
      </c>
      <c r="C1676" t="str">
        <f>CONCATENATE("  &lt;Genotype hgvs=",CHAR(34),B1648,B1650,";",B1650,CHAR(34)," name=",CHAR(34),B1599,CHAR(34),"&gt; ")</f>
        <v xml:space="preserve">  &lt;Genotype hgvs="NC_000017.11:g.[30237328=];[30237328=]" name="C645T "&gt; </v>
      </c>
    </row>
    <row r="1677" spans="1:3" x14ac:dyDescent="0.25">
      <c r="A1677" s="6" t="s">
        <v>51</v>
      </c>
      <c r="B1677" s="27" t="s">
        <v>152</v>
      </c>
      <c r="C1677" t="s">
        <v>17</v>
      </c>
    </row>
    <row r="1678" spans="1:3" x14ac:dyDescent="0.25">
      <c r="A1678" s="6" t="s">
        <v>47</v>
      </c>
      <c r="B1678" s="27">
        <v>17.399999999999999</v>
      </c>
      <c r="C1678" t="s">
        <v>717</v>
      </c>
    </row>
    <row r="1679" spans="1:3" x14ac:dyDescent="0.25">
      <c r="A1679" s="5"/>
      <c r="B1679" s="27"/>
    </row>
    <row r="1680" spans="1:3" x14ac:dyDescent="0.25">
      <c r="A1680" s="6"/>
      <c r="B1680" s="27"/>
      <c r="C1680" t="str">
        <f>CONCATENATE("    ",B1676)</f>
        <v xml:space="preserve">    Your CHRNA3 gene has no variants. A normal gene is referred to as a "wild-type" gene.</v>
      </c>
    </row>
    <row r="1681" spans="1:3" x14ac:dyDescent="0.25">
      <c r="A1681" s="6"/>
      <c r="B1681" s="27"/>
    </row>
    <row r="1682" spans="1:3" x14ac:dyDescent="0.25">
      <c r="A1682" s="6"/>
      <c r="B1682" s="27"/>
      <c r="C1682" t="s">
        <v>718</v>
      </c>
    </row>
    <row r="1683" spans="1:3" x14ac:dyDescent="0.25">
      <c r="A1683" s="6"/>
      <c r="B1683" s="27"/>
    </row>
    <row r="1684" spans="1:3" x14ac:dyDescent="0.25">
      <c r="A1684" s="6"/>
      <c r="B1684" s="27"/>
      <c r="C1684" t="str">
        <f>CONCATENATE("    ",B1677)</f>
        <v xml:space="preserve">    This variant is not associated with increased risk.</v>
      </c>
    </row>
    <row r="1685" spans="1:3" x14ac:dyDescent="0.25">
      <c r="A1685" s="5"/>
      <c r="B1685" s="27"/>
    </row>
    <row r="1686" spans="1:3" x14ac:dyDescent="0.25">
      <c r="A1686" s="5"/>
      <c r="B1686" s="27"/>
      <c r="C1686" t="s">
        <v>719</v>
      </c>
    </row>
    <row r="1687" spans="1:3" x14ac:dyDescent="0.25">
      <c r="A1687" s="5"/>
      <c r="B1687" s="27"/>
    </row>
    <row r="1688" spans="1:3" x14ac:dyDescent="0.25">
      <c r="A1688" s="5"/>
      <c r="B1688" s="27"/>
      <c r="C1688" t="str">
        <f>CONCATENATE( "    &lt;piechart percentage=",B1678," /&gt;")</f>
        <v xml:space="preserve">    &lt;piechart percentage=17.4 /&gt;</v>
      </c>
    </row>
    <row r="1689" spans="1:3" x14ac:dyDescent="0.25">
      <c r="A1689" s="5"/>
      <c r="B1689" s="27"/>
      <c r="C1689" t="str">
        <f>"  &lt;/Genotype&gt;"</f>
        <v xml:space="preserve">  &lt;/Genotype&gt;</v>
      </c>
    </row>
    <row r="1690" spans="1:3" x14ac:dyDescent="0.25">
      <c r="A1690" s="5" t="s">
        <v>52</v>
      </c>
      <c r="B1690" s="27" t="str">
        <f>CONCATENATE("Your ",B1585," gene has an unknown variant.")</f>
        <v>Your CHRNA3 gene has an unknown variant.</v>
      </c>
      <c r="C1690" t="str">
        <f>CONCATENATE("  &lt;Genotype hgvs=",CHAR(34),"unknown",CHAR(34),"&gt; ")</f>
        <v xml:space="preserve">  &lt;Genotype hgvs="unknown"&gt; </v>
      </c>
    </row>
    <row r="1691" spans="1:3" x14ac:dyDescent="0.25">
      <c r="A1691" s="6" t="s">
        <v>52</v>
      </c>
      <c r="B1691" s="27" t="s">
        <v>154</v>
      </c>
      <c r="C1691" t="s">
        <v>17</v>
      </c>
    </row>
    <row r="1692" spans="1:3" x14ac:dyDescent="0.25">
      <c r="A1692" s="6" t="s">
        <v>47</v>
      </c>
      <c r="B1692" s="27"/>
      <c r="C1692" t="s">
        <v>717</v>
      </c>
    </row>
    <row r="1693" spans="1:3" x14ac:dyDescent="0.25">
      <c r="A1693" s="6"/>
      <c r="B1693" s="27"/>
    </row>
    <row r="1694" spans="1:3" x14ac:dyDescent="0.25">
      <c r="A1694" s="6"/>
      <c r="B1694" s="27"/>
      <c r="C1694" t="str">
        <f>CONCATENATE("    ",B1690)</f>
        <v xml:space="preserve">    Your CHRNA3 gene has an unknown variant.</v>
      </c>
    </row>
    <row r="1695" spans="1:3" x14ac:dyDescent="0.25">
      <c r="A1695" s="6"/>
      <c r="B1695" s="27"/>
    </row>
    <row r="1696" spans="1:3" x14ac:dyDescent="0.25">
      <c r="A1696" s="6"/>
      <c r="B1696" s="27"/>
      <c r="C1696" t="s">
        <v>718</v>
      </c>
    </row>
    <row r="1697" spans="1:3" x14ac:dyDescent="0.25">
      <c r="A1697" s="6"/>
      <c r="B1697" s="27"/>
    </row>
    <row r="1698" spans="1:3" x14ac:dyDescent="0.25">
      <c r="A1698" s="5"/>
      <c r="B1698" s="27"/>
      <c r="C1698" t="str">
        <f>CONCATENATE("    ",B1691)</f>
        <v xml:space="preserve">    The effect is unknown.</v>
      </c>
    </row>
    <row r="1699" spans="1:3" x14ac:dyDescent="0.25">
      <c r="A1699" s="6"/>
      <c r="B1699" s="27"/>
    </row>
    <row r="1700" spans="1:3" x14ac:dyDescent="0.25">
      <c r="A1700" s="5"/>
      <c r="B1700" s="27"/>
      <c r="C1700" t="s">
        <v>719</v>
      </c>
    </row>
    <row r="1701" spans="1:3" x14ac:dyDescent="0.25">
      <c r="A1701" s="5"/>
      <c r="B1701" s="27"/>
    </row>
    <row r="1702" spans="1:3" x14ac:dyDescent="0.25">
      <c r="A1702" s="5"/>
      <c r="B1702" s="27"/>
      <c r="C1702" t="str">
        <f>CONCATENATE( "    &lt;piechart percentage=",B1692," /&gt;")</f>
        <v xml:space="preserve">    &lt;piechart percentage= /&gt;</v>
      </c>
    </row>
    <row r="1703" spans="1:3" x14ac:dyDescent="0.25">
      <c r="A1703" s="5"/>
      <c r="B1703" s="27"/>
      <c r="C1703" t="str">
        <f>"  &lt;/Genotype&gt;"</f>
        <v xml:space="preserve">  &lt;/Genotype&gt;</v>
      </c>
    </row>
    <row r="1704" spans="1:3" x14ac:dyDescent="0.25">
      <c r="A1704" s="5" t="s">
        <v>50</v>
      </c>
      <c r="B1704" s="27" t="str">
        <f>CONCATENATE("Your ",B1585," gene has no variants. A normal gene is referred to as a ",CHAR(34),"wild-type",CHAR(34)," gene.")</f>
        <v>Your CHRNA3 gene has no variants. A normal gene is referred to as a "wild-type" gene.</v>
      </c>
      <c r="C1704" t="str">
        <f>CONCATENATE("  &lt;Genotype hgvs=",CHAR(34),"wild-type",CHAR(34),"&gt;")</f>
        <v xml:space="preserve">  &lt;Genotype hgvs="wild-type"&gt;</v>
      </c>
    </row>
    <row r="1705" spans="1:3" x14ac:dyDescent="0.25">
      <c r="A1705" s="6" t="s">
        <v>51</v>
      </c>
      <c r="B1705" s="27" t="s">
        <v>227</v>
      </c>
      <c r="C1705" t="s">
        <v>17</v>
      </c>
    </row>
    <row r="1706" spans="1:3" x14ac:dyDescent="0.25">
      <c r="A1706" s="6" t="s">
        <v>47</v>
      </c>
      <c r="B1706" s="27"/>
      <c r="C1706" t="s">
        <v>717</v>
      </c>
    </row>
    <row r="1707" spans="1:3" x14ac:dyDescent="0.25">
      <c r="A1707" s="6"/>
      <c r="B1707" s="27"/>
    </row>
    <row r="1708" spans="1:3" x14ac:dyDescent="0.25">
      <c r="A1708" s="6"/>
      <c r="B1708" s="27"/>
      <c r="C1708" t="str">
        <f>CONCATENATE("    ",B1704)</f>
        <v xml:space="preserve">    Your CHRNA3 gene has no variants. A normal gene is referred to as a "wild-type" gene.</v>
      </c>
    </row>
    <row r="1709" spans="1:3" x14ac:dyDescent="0.25">
      <c r="A1709" s="6"/>
      <c r="B1709" s="27"/>
    </row>
    <row r="1710" spans="1:3" x14ac:dyDescent="0.25">
      <c r="A1710" s="6"/>
      <c r="B1710" s="27"/>
      <c r="C1710" t="s">
        <v>718</v>
      </c>
    </row>
    <row r="1711" spans="1:3" x14ac:dyDescent="0.25">
      <c r="A1711" s="6"/>
      <c r="B1711" s="27"/>
    </row>
    <row r="1712" spans="1:3" x14ac:dyDescent="0.25">
      <c r="A1712" s="6"/>
      <c r="B1712" s="27"/>
      <c r="C1712" t="str">
        <f>CONCATENATE("    ",B1705)</f>
        <v xml:space="preserve">    Your variant is not associated with any loss of function.</v>
      </c>
    </row>
    <row r="1713" spans="1:3" x14ac:dyDescent="0.25">
      <c r="A1713" s="6"/>
      <c r="B1713" s="27"/>
    </row>
    <row r="1714" spans="1:3" x14ac:dyDescent="0.25">
      <c r="A1714" s="6"/>
      <c r="B1714" s="27"/>
      <c r="C1714" t="s">
        <v>719</v>
      </c>
    </row>
    <row r="1715" spans="1:3" x14ac:dyDescent="0.25">
      <c r="A1715" s="5"/>
      <c r="B1715" s="27"/>
    </row>
    <row r="1716" spans="1:3" x14ac:dyDescent="0.25">
      <c r="A1716" s="6"/>
      <c r="B1716" s="27"/>
      <c r="C1716" t="str">
        <f>CONCATENATE( "    &lt;piechart percentage=",B1706," /&gt;")</f>
        <v xml:space="preserve">    &lt;piechart percentage= /&gt;</v>
      </c>
    </row>
    <row r="1717" spans="1:3" x14ac:dyDescent="0.25">
      <c r="A1717" s="6"/>
      <c r="B1717" s="27"/>
      <c r="C1717" t="str">
        <f>"  &lt;/Genotype&gt;"</f>
        <v xml:space="preserve">  &lt;/Genotype&gt;</v>
      </c>
    </row>
    <row r="1718" spans="1:3" x14ac:dyDescent="0.25">
      <c r="A1718" s="6"/>
      <c r="B1718" s="27"/>
      <c r="C1718" t="str">
        <f>"&lt;/GeneAnalysis&gt;"</f>
        <v>&lt;/GeneAnalysis&gt;</v>
      </c>
    </row>
    <row r="1719" spans="1:3" s="33" customFormat="1" x14ac:dyDescent="0.25"/>
    <row r="1720" spans="1:3" s="33" customFormat="1" x14ac:dyDescent="0.25">
      <c r="A1720" s="34"/>
      <c r="B1720" s="32"/>
    </row>
    <row r="1721" spans="1:3" x14ac:dyDescent="0.25">
      <c r="A1721" s="6" t="s">
        <v>4</v>
      </c>
      <c r="B1721" s="27" t="s">
        <v>354</v>
      </c>
      <c r="C1721" t="str">
        <f>CONCATENATE("&lt;GeneAnalysis gene=",CHAR(34),B1721,CHAR(34)," interval=",CHAR(34),B1722,CHAR(34),"&gt; ")</f>
        <v xml:space="preserve">&lt;GeneAnalysis gene="CHRNA3" interval="NC_000015.10:g.78593052_78621295"&gt; </v>
      </c>
    </row>
    <row r="1722" spans="1:3" x14ac:dyDescent="0.25">
      <c r="A1722" s="6" t="s">
        <v>27</v>
      </c>
      <c r="B1722" s="27" t="s">
        <v>355</v>
      </c>
    </row>
    <row r="1723" spans="1:3" x14ac:dyDescent="0.25">
      <c r="A1723" s="6" t="s">
        <v>28</v>
      </c>
      <c r="B1723" s="27" t="s">
        <v>351</v>
      </c>
      <c r="C1723" t="str">
        <f>CONCATENATE("# What are some common mutations of ",B1721,"?")</f>
        <v># What are some common mutations of CHRNA3?</v>
      </c>
    </row>
    <row r="1724" spans="1:3" x14ac:dyDescent="0.25">
      <c r="A1724" s="6" t="s">
        <v>24</v>
      </c>
      <c r="B1724" s="27" t="s">
        <v>25</v>
      </c>
      <c r="C1724" t="s">
        <v>17</v>
      </c>
    </row>
    <row r="1725" spans="1:3" x14ac:dyDescent="0.25">
      <c r="B1725" s="27"/>
      <c r="C1725" t="str">
        <f>CONCATENATE("There are ",B1723," well-known variants in ",B1721,": ",B1732," and ",B1738,".")</f>
        <v>There are two well-known variants in CHRNA3: [C78606381T](https://www.ncbi.nlm.nih.gov/projects/SNP/snp_ref.cgi?rs=12914385) and [C645T](https://www.ncbi.nlm.nih.gov/clinvar/variation/17503/).</v>
      </c>
    </row>
    <row r="1726" spans="1:3" x14ac:dyDescent="0.25">
      <c r="B1726" s="27"/>
    </row>
    <row r="1727" spans="1:3" x14ac:dyDescent="0.25">
      <c r="A1727" s="6"/>
      <c r="B1727" s="27"/>
      <c r="C1727" t="str">
        <f>CONCATENATE("&lt;# ",B1729," #&gt;")</f>
        <v>&lt;# C78606381T #&gt;</v>
      </c>
    </row>
    <row r="1728" spans="1:3" x14ac:dyDescent="0.25">
      <c r="A1728" s="6" t="s">
        <v>29</v>
      </c>
      <c r="B1728" s="1" t="s">
        <v>356</v>
      </c>
      <c r="C1728" t="str">
        <f>CONCATENATE("  &lt;Variant hgvs=",CHAR(34),B1728,CHAR(34)," name=",CHAR(34),B1729,CHAR(34),"&gt; ")</f>
        <v xml:space="preserve">  &lt;Variant hgvs="NC_000015.10:g.78606381C&gt;T" name="C78606381T"&gt; </v>
      </c>
    </row>
    <row r="1729" spans="1:3" x14ac:dyDescent="0.25">
      <c r="A1729" s="5" t="s">
        <v>30</v>
      </c>
      <c r="B1729" s="30" t="s">
        <v>358</v>
      </c>
    </row>
    <row r="1730" spans="1:3" x14ac:dyDescent="0.25">
      <c r="A1730" s="5" t="s">
        <v>31</v>
      </c>
      <c r="B1730" s="27" t="s">
        <v>217</v>
      </c>
      <c r="C1730" t="str">
        <f>CONCATENATE("    This variant is a change at a specific point in the ",B1721," gene from ",B1730," to ",B1731," resulting in incorrect ",B1724,"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731" spans="1:3" x14ac:dyDescent="0.25">
      <c r="A1731" s="5" t="s">
        <v>32</v>
      </c>
      <c r="B1731" s="27" t="s">
        <v>37</v>
      </c>
      <c r="C1731" t="s">
        <v>17</v>
      </c>
    </row>
    <row r="1732" spans="1:3" x14ac:dyDescent="0.25">
      <c r="A1732" s="5" t="s">
        <v>40</v>
      </c>
      <c r="B1732" s="30" t="s">
        <v>360</v>
      </c>
      <c r="C1732" t="str">
        <f>"  &lt;/Variant&gt;"</f>
        <v xml:space="preserve">  &lt;/Variant&gt;</v>
      </c>
    </row>
    <row r="1733" spans="1:3" x14ac:dyDescent="0.25">
      <c r="B1733" s="27"/>
      <c r="C1733" t="str">
        <f>CONCATENATE("&lt;# ",B1735," #&gt;")</f>
        <v>&lt;# C645T  #&gt;</v>
      </c>
    </row>
    <row r="1734" spans="1:3" x14ac:dyDescent="0.25">
      <c r="A1734" s="6" t="s">
        <v>29</v>
      </c>
      <c r="B1734" s="1" t="s">
        <v>357</v>
      </c>
      <c r="C1734" t="str">
        <f>CONCATENATE("  &lt;Variant hgvs=",CHAR(34),B1734,CHAR(34)," name=",CHAR(34),B1735,CHAR(34),"&gt; ")</f>
        <v xml:space="preserve">  &lt;Variant hgvs="NC_000015.10:g.78601997G&gt;A" name="C645T "&gt; </v>
      </c>
    </row>
    <row r="1735" spans="1:3" x14ac:dyDescent="0.25">
      <c r="A1735" s="5" t="s">
        <v>30</v>
      </c>
      <c r="B1735" s="30" t="s">
        <v>359</v>
      </c>
    </row>
    <row r="1736" spans="1:3" x14ac:dyDescent="0.25">
      <c r="A1736" s="5" t="s">
        <v>31</v>
      </c>
      <c r="B1736" s="27" t="s">
        <v>38</v>
      </c>
      <c r="C1736" t="str">
        <f>CONCATENATE("    This variant is a change at a specific point in the ",B1721," gene from ",B1736," to ",B1737," resulting in incorrect ",B1724,"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737" spans="1:3" x14ac:dyDescent="0.25">
      <c r="A1737" s="5" t="s">
        <v>32</v>
      </c>
      <c r="B1737" s="27" t="s">
        <v>66</v>
      </c>
    </row>
    <row r="1738" spans="1:3" x14ac:dyDescent="0.25">
      <c r="A1738" s="6" t="s">
        <v>40</v>
      </c>
      <c r="B1738" s="30" t="s">
        <v>370</v>
      </c>
      <c r="C1738" t="str">
        <f>"  &lt;/Variant&gt;"</f>
        <v xml:space="preserve">  &lt;/Variant&gt;</v>
      </c>
    </row>
    <row r="1739" spans="1:3" s="33" customFormat="1" x14ac:dyDescent="0.25">
      <c r="A1739" s="31"/>
      <c r="B1739" s="32"/>
    </row>
    <row r="1740" spans="1:3" s="33" customFormat="1" x14ac:dyDescent="0.25">
      <c r="A1740" s="31"/>
      <c r="B1740" s="32"/>
      <c r="C1740" t="str">
        <f>C1727</f>
        <v>&lt;# C78606381T #&gt;</v>
      </c>
    </row>
    <row r="1741" spans="1:3" x14ac:dyDescent="0.25">
      <c r="A1741" s="5" t="s">
        <v>39</v>
      </c>
      <c r="B1741" s="40" t="s">
        <v>361</v>
      </c>
      <c r="C1741" t="str">
        <f>CONCATENATE("  &lt;Genotype hgvs=",CHAR(34),B1741,B1742,";",B1743,CHAR(34)," name=",CHAR(34),B1729,CHAR(34),"&gt; ")</f>
        <v xml:space="preserve">  &lt;Genotype hgvs="NC_000015.10:g.[78606381C&gt;T];[78606381=]" name="C78606381T"&gt; </v>
      </c>
    </row>
    <row r="1742" spans="1:3" x14ac:dyDescent="0.25">
      <c r="A1742" s="5" t="s">
        <v>40</v>
      </c>
      <c r="B1742" s="27" t="s">
        <v>362</v>
      </c>
    </row>
    <row r="1743" spans="1:3" x14ac:dyDescent="0.25">
      <c r="A1743" s="5" t="s">
        <v>31</v>
      </c>
      <c r="B1743" s="27" t="s">
        <v>363</v>
      </c>
      <c r="C1743" t="s">
        <v>717</v>
      </c>
    </row>
    <row r="1744" spans="1:3" x14ac:dyDescent="0.25">
      <c r="A1744" s="5" t="s">
        <v>45</v>
      </c>
      <c r="B1744" s="27" t="str">
        <f>CONCATENATE("People with this variant have one copy of the ",B1732,"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744" t="s">
        <v>17</v>
      </c>
    </row>
    <row r="1745" spans="1:3" x14ac:dyDescent="0.25">
      <c r="A1745" s="6" t="s">
        <v>46</v>
      </c>
      <c r="B1745" s="27" t="s">
        <v>226</v>
      </c>
      <c r="C1745" t="str">
        <f>CONCATENATE("    ",B1744)</f>
        <v xml:space="preserve">    People with this variant have one copy of the [C78606381T](https://www.ncbi.nlm.nih.gov/projects/SNP/snp_ref.cgi?rs=12914385) variant. This substitution of a single nucleotide is known as a missense mutation.</v>
      </c>
    </row>
    <row r="1746" spans="1:3" x14ac:dyDescent="0.25">
      <c r="A1746" s="6" t="s">
        <v>47</v>
      </c>
      <c r="B1746" s="27">
        <v>37.9</v>
      </c>
    </row>
    <row r="1747" spans="1:3" x14ac:dyDescent="0.25">
      <c r="A1747" s="5"/>
      <c r="B1747" s="27"/>
      <c r="C1747" t="s">
        <v>718</v>
      </c>
    </row>
    <row r="1748" spans="1:3" x14ac:dyDescent="0.25">
      <c r="A1748" s="6"/>
      <c r="B1748" s="27"/>
    </row>
    <row r="1749" spans="1:3" x14ac:dyDescent="0.25">
      <c r="A1749" s="6"/>
      <c r="B1749" s="27"/>
      <c r="C1749" t="str">
        <f>CONCATENATE("    ",B1745)</f>
        <v xml:space="preserve">    You are in the Mild Loss of Function category. See below for more information.</v>
      </c>
    </row>
    <row r="1750" spans="1:3" x14ac:dyDescent="0.25">
      <c r="A1750" s="6"/>
      <c r="B1750" s="27"/>
    </row>
    <row r="1751" spans="1:3" x14ac:dyDescent="0.25">
      <c r="A1751" s="6"/>
      <c r="B1751" s="27"/>
      <c r="C1751" t="s">
        <v>719</v>
      </c>
    </row>
    <row r="1752" spans="1:3" x14ac:dyDescent="0.25">
      <c r="A1752" s="5"/>
      <c r="B1752" s="27"/>
    </row>
    <row r="1753" spans="1:3" x14ac:dyDescent="0.25">
      <c r="A1753" s="5"/>
      <c r="B1753" s="27"/>
      <c r="C1753" t="str">
        <f>CONCATENATE( "    &lt;piechart percentage=",B1746," /&gt;")</f>
        <v xml:space="preserve">    &lt;piechart percentage=37.9 /&gt;</v>
      </c>
    </row>
    <row r="1754" spans="1:3" x14ac:dyDescent="0.25">
      <c r="A1754" s="5"/>
      <c r="B1754" s="27"/>
      <c r="C1754" t="str">
        <f>"  &lt;/Genotype&gt;"</f>
        <v xml:space="preserve">  &lt;/Genotype&gt;</v>
      </c>
    </row>
    <row r="1755" spans="1:3" x14ac:dyDescent="0.25">
      <c r="A1755" s="5" t="s">
        <v>48</v>
      </c>
      <c r="B1755" s="27" t="s">
        <v>364</v>
      </c>
      <c r="C1755" t="str">
        <f>CONCATENATE("  &lt;Genotype hgvs=",CHAR(34),B1741,B1742,";",B1742,CHAR(34)," name=",CHAR(34),B1729,CHAR(34),"&gt; ")</f>
        <v xml:space="preserve">  &lt;Genotype hgvs="NC_000015.10:g.[78606381C&gt;T];[78606381C&gt;T]" name="C78606381T"&gt; </v>
      </c>
    </row>
    <row r="1756" spans="1:3" x14ac:dyDescent="0.25">
      <c r="A1756" s="6" t="s">
        <v>49</v>
      </c>
      <c r="B1756" s="27" t="s">
        <v>199</v>
      </c>
      <c r="C1756" t="s">
        <v>17</v>
      </c>
    </row>
    <row r="1757" spans="1:3" x14ac:dyDescent="0.25">
      <c r="A1757" s="6" t="s">
        <v>47</v>
      </c>
      <c r="B1757" s="27">
        <v>15.9</v>
      </c>
      <c r="C1757" t="s">
        <v>717</v>
      </c>
    </row>
    <row r="1758" spans="1:3" x14ac:dyDescent="0.25">
      <c r="A1758" s="6"/>
      <c r="B1758" s="27"/>
    </row>
    <row r="1759" spans="1:3" x14ac:dyDescent="0.25">
      <c r="A1759" s="5"/>
      <c r="B1759" s="27"/>
      <c r="C1759" t="str">
        <f>CONCATENATE("    ",B1755)</f>
        <v xml:space="preserve">    People with this variant have two copies of the [C78606381T](https://www.ncbi.nlm.nih.gov/projects/SNP/snp_ref.cgi?rs=12914385) variant. This substitution of a single nucleotide is known as a missense mutation.
</v>
      </c>
    </row>
    <row r="1760" spans="1:3" x14ac:dyDescent="0.25">
      <c r="A1760" s="6"/>
      <c r="B1760" s="27"/>
    </row>
    <row r="1761" spans="1:3" x14ac:dyDescent="0.25">
      <c r="A1761" s="6"/>
      <c r="B1761" s="27"/>
      <c r="C1761" t="s">
        <v>718</v>
      </c>
    </row>
    <row r="1762" spans="1:3" x14ac:dyDescent="0.25">
      <c r="A1762" s="6"/>
      <c r="B1762" s="27"/>
    </row>
    <row r="1763" spans="1:3" x14ac:dyDescent="0.25">
      <c r="A1763" s="6"/>
      <c r="B1763" s="27"/>
      <c r="C1763" t="str">
        <f>CONCATENATE("    ",B1756)</f>
        <v xml:space="preserve">    You are in the Moderate Loss of Function category. See below for more information.</v>
      </c>
    </row>
    <row r="1764" spans="1:3" x14ac:dyDescent="0.25">
      <c r="A1764" s="6"/>
      <c r="B1764" s="27"/>
    </row>
    <row r="1765" spans="1:3" x14ac:dyDescent="0.25">
      <c r="A1765" s="5"/>
      <c r="B1765" s="27"/>
      <c r="C1765" t="s">
        <v>719</v>
      </c>
    </row>
    <row r="1766" spans="1:3" x14ac:dyDescent="0.25">
      <c r="A1766" s="5"/>
      <c r="B1766" s="27"/>
    </row>
    <row r="1767" spans="1:3" x14ac:dyDescent="0.25">
      <c r="A1767" s="5"/>
      <c r="B1767" s="27"/>
      <c r="C1767" t="str">
        <f>CONCATENATE( "    &lt;piechart percentage=",B1757," /&gt;")</f>
        <v xml:space="preserve">    &lt;piechart percentage=15.9 /&gt;</v>
      </c>
    </row>
    <row r="1768" spans="1:3" x14ac:dyDescent="0.25">
      <c r="A1768" s="5"/>
      <c r="B1768" s="27"/>
      <c r="C1768" t="str">
        <f>"  &lt;/Genotype&gt;"</f>
        <v xml:space="preserve">  &lt;/Genotype&gt;</v>
      </c>
    </row>
    <row r="1769" spans="1:3" x14ac:dyDescent="0.25">
      <c r="A1769" s="5" t="s">
        <v>50</v>
      </c>
      <c r="B1769" s="27" t="str">
        <f>CONCATENATE("Your ",B1721," gene has no variants. A normal gene is referred to as a ",CHAR(34),"wild-type",CHAR(34)," gene.")</f>
        <v>Your CHRNA3 gene has no variants. A normal gene is referred to as a "wild-type" gene.</v>
      </c>
      <c r="C1769" t="str">
        <f>CONCATENATE("  &lt;Genotype hgvs=",CHAR(34),B1741,B1743,";",B1743,CHAR(34)," name=",CHAR(34),B1729,CHAR(34),"&gt; ")</f>
        <v xml:space="preserve">  &lt;Genotype hgvs="NC_000015.10:g.[78606381=];[78606381=]" name="C78606381T"&gt; </v>
      </c>
    </row>
    <row r="1770" spans="1:3" x14ac:dyDescent="0.25">
      <c r="A1770" s="6" t="s">
        <v>51</v>
      </c>
      <c r="B1770" s="27" t="s">
        <v>152</v>
      </c>
      <c r="C1770" t="s">
        <v>17</v>
      </c>
    </row>
    <row r="1771" spans="1:3" x14ac:dyDescent="0.25">
      <c r="A1771" s="6" t="s">
        <v>47</v>
      </c>
      <c r="B1771" s="27">
        <v>46.2</v>
      </c>
      <c r="C1771" t="s">
        <v>717</v>
      </c>
    </row>
    <row r="1772" spans="1:3" x14ac:dyDescent="0.25">
      <c r="A1772" s="5"/>
      <c r="B1772" s="27"/>
    </row>
    <row r="1773" spans="1:3" x14ac:dyDescent="0.25">
      <c r="A1773" s="6"/>
      <c r="B1773" s="27"/>
      <c r="C1773" t="str">
        <f>CONCATENATE("    ",B1769)</f>
        <v xml:space="preserve">    Your CHRNA3 gene has no variants. A normal gene is referred to as a "wild-type" gene.</v>
      </c>
    </row>
    <row r="1774" spans="1:3" x14ac:dyDescent="0.25">
      <c r="A1774" s="6"/>
      <c r="B1774" s="27"/>
    </row>
    <row r="1775" spans="1:3" x14ac:dyDescent="0.25">
      <c r="A1775" s="6"/>
      <c r="B1775" s="27"/>
      <c r="C1775" t="s">
        <v>718</v>
      </c>
    </row>
    <row r="1776" spans="1:3" x14ac:dyDescent="0.25">
      <c r="A1776" s="6"/>
      <c r="B1776" s="27"/>
    </row>
    <row r="1777" spans="1:3" x14ac:dyDescent="0.25">
      <c r="A1777" s="6"/>
      <c r="B1777" s="27"/>
      <c r="C1777" t="str">
        <f>CONCATENATE("    ",B1770)</f>
        <v xml:space="preserve">    This variant is not associated with increased risk.</v>
      </c>
    </row>
    <row r="1778" spans="1:3" x14ac:dyDescent="0.25">
      <c r="A1778" s="5"/>
      <c r="B1778" s="27"/>
    </row>
    <row r="1779" spans="1:3" x14ac:dyDescent="0.25">
      <c r="A1779" s="5"/>
      <c r="B1779" s="27"/>
      <c r="C1779" t="s">
        <v>719</v>
      </c>
    </row>
    <row r="1780" spans="1:3" x14ac:dyDescent="0.25">
      <c r="A1780" s="5"/>
      <c r="B1780" s="27"/>
    </row>
    <row r="1781" spans="1:3" x14ac:dyDescent="0.25">
      <c r="A1781" s="5"/>
      <c r="B1781" s="27"/>
      <c r="C1781" t="str">
        <f>CONCATENATE( "    &lt;piechart percentage=",B1771," /&gt;")</f>
        <v xml:space="preserve">    &lt;piechart percentage=46.2 /&gt;</v>
      </c>
    </row>
    <row r="1782" spans="1:3" x14ac:dyDescent="0.25">
      <c r="A1782" s="5"/>
      <c r="B1782" s="27"/>
      <c r="C1782" t="str">
        <f>"  &lt;/Genotype&gt;"</f>
        <v xml:space="preserve">  &lt;/Genotype&gt;</v>
      </c>
    </row>
    <row r="1783" spans="1:3" x14ac:dyDescent="0.25">
      <c r="A1783" s="5"/>
      <c r="B1783" s="27"/>
      <c r="C1783" t="str">
        <f>C1733</f>
        <v>&lt;# C645T  #&gt;</v>
      </c>
    </row>
    <row r="1784" spans="1:3" x14ac:dyDescent="0.25">
      <c r="A1784" s="5" t="s">
        <v>39</v>
      </c>
      <c r="B1784" s="1" t="s">
        <v>245</v>
      </c>
      <c r="C1784" t="str">
        <f>CONCATENATE("  &lt;Genotype hgvs=",CHAR(34),B1784,B1785,";",B1786,CHAR(34)," name=",CHAR(34),B1735,CHAR(34),"&gt; ")</f>
        <v xml:space="preserve">  &lt;Genotype hgvs="NC_000017.11:g.[30237328T&gt;C];[30237328=]" name="C645T "&gt; </v>
      </c>
    </row>
    <row r="1785" spans="1:3" x14ac:dyDescent="0.25">
      <c r="A1785" s="5" t="s">
        <v>40</v>
      </c>
      <c r="B1785" s="27" t="s">
        <v>266</v>
      </c>
    </row>
    <row r="1786" spans="1:3" x14ac:dyDescent="0.25">
      <c r="A1786" s="5" t="s">
        <v>31</v>
      </c>
      <c r="B1786" s="27" t="s">
        <v>267</v>
      </c>
      <c r="C1786" t="s">
        <v>717</v>
      </c>
    </row>
    <row r="1787" spans="1:3" x14ac:dyDescent="0.25">
      <c r="A1787" s="5" t="s">
        <v>45</v>
      </c>
      <c r="B1787" s="27" t="str">
        <f>CONCATENATE("People with this variant have one copy of the ",B1738," variant. This substitution of a single nucleotide is known as a missense mutation.")</f>
        <v>People with this variant have one copy of the [C645T](https://www.ncbi.nlm.nih.gov/clinvar/variation/17503/) variant. This substitution of a single nucleotide is known as a missense mutation.</v>
      </c>
      <c r="C1787" t="s">
        <v>17</v>
      </c>
    </row>
    <row r="1788" spans="1:3" x14ac:dyDescent="0.25">
      <c r="A1788" s="6" t="s">
        <v>46</v>
      </c>
      <c r="B1788" s="27" t="s">
        <v>226</v>
      </c>
      <c r="C1788" t="str">
        <f>CONCATENATE("    ",B1787)</f>
        <v xml:space="preserve">    People with this variant have one copy of the [C645T](https://www.ncbi.nlm.nih.gov/clinvar/variation/17503/) variant. This substitution of a single nucleotide is known as a missense mutation.</v>
      </c>
    </row>
    <row r="1789" spans="1:3" x14ac:dyDescent="0.25">
      <c r="A1789" s="6" t="s">
        <v>47</v>
      </c>
      <c r="B1789" s="27">
        <v>39.700000000000003</v>
      </c>
    </row>
    <row r="1790" spans="1:3" x14ac:dyDescent="0.25">
      <c r="A1790" s="5"/>
      <c r="B1790" s="27"/>
      <c r="C1790" t="s">
        <v>718</v>
      </c>
    </row>
    <row r="1791" spans="1:3" x14ac:dyDescent="0.25">
      <c r="A1791" s="6"/>
      <c r="B1791" s="27"/>
    </row>
    <row r="1792" spans="1:3" x14ac:dyDescent="0.25">
      <c r="A1792" s="6"/>
      <c r="B1792" s="27"/>
      <c r="C1792" t="str">
        <f>CONCATENATE("    ",B1788)</f>
        <v xml:space="preserve">    You are in the Mild Loss of Function category. See below for more information.</v>
      </c>
    </row>
    <row r="1793" spans="1:3" x14ac:dyDescent="0.25">
      <c r="A1793" s="6"/>
      <c r="B1793" s="27"/>
    </row>
    <row r="1794" spans="1:3" x14ac:dyDescent="0.25">
      <c r="A1794" s="6"/>
      <c r="B1794" s="27"/>
      <c r="C1794" t="s">
        <v>719</v>
      </c>
    </row>
    <row r="1795" spans="1:3" x14ac:dyDescent="0.25">
      <c r="A1795" s="5"/>
      <c r="B1795" s="27"/>
    </row>
    <row r="1796" spans="1:3" x14ac:dyDescent="0.25">
      <c r="A1796" s="5"/>
      <c r="B1796" s="27"/>
      <c r="C1796" t="str">
        <f>CONCATENATE( "    &lt;piechart percentage=",B1789," /&gt;")</f>
        <v xml:space="preserve">    &lt;piechart percentage=39.7 /&gt;</v>
      </c>
    </row>
    <row r="1797" spans="1:3" x14ac:dyDescent="0.25">
      <c r="A1797" s="5"/>
      <c r="B1797" s="27"/>
      <c r="C1797" t="str">
        <f>"  &lt;/Genotype&gt;"</f>
        <v xml:space="preserve">  &lt;/Genotype&gt;</v>
      </c>
    </row>
    <row r="1798" spans="1:3" x14ac:dyDescent="0.25">
      <c r="A1798" s="5" t="s">
        <v>48</v>
      </c>
      <c r="B1798" s="27" t="str">
        <f>CONCATENATE("People with this variant have two copies of the ",B1738," variant. This substitution of a single nucleotide is known as a missense mutation.")</f>
        <v>People with this variant have two copies of the [C645T](https://www.ncbi.nlm.nih.gov/clinvar/variation/17503/) variant. This substitution of a single nucleotide is known as a missense mutation.</v>
      </c>
      <c r="C1798" t="str">
        <f>CONCATENATE("  &lt;Genotype hgvs=",CHAR(34),B1784,B1785,";",B1785,CHAR(34)," name=",CHAR(34),B1735,CHAR(34),"&gt; ")</f>
        <v xml:space="preserve">  &lt;Genotype hgvs="NC_000017.11:g.[30237328T&gt;C];[30237328T&gt;C]" name="C645T "&gt; </v>
      </c>
    </row>
    <row r="1799" spans="1:3" x14ac:dyDescent="0.25">
      <c r="A1799" s="6" t="s">
        <v>49</v>
      </c>
      <c r="B1799" s="27" t="s">
        <v>199</v>
      </c>
      <c r="C1799" t="s">
        <v>17</v>
      </c>
    </row>
    <row r="1800" spans="1:3" x14ac:dyDescent="0.25">
      <c r="A1800" s="6" t="s">
        <v>47</v>
      </c>
      <c r="B1800" s="27">
        <v>42.9</v>
      </c>
      <c r="C1800" t="s">
        <v>717</v>
      </c>
    </row>
    <row r="1801" spans="1:3" x14ac:dyDescent="0.25">
      <c r="A1801" s="6"/>
      <c r="B1801" s="27"/>
    </row>
    <row r="1802" spans="1:3" x14ac:dyDescent="0.25">
      <c r="A1802" s="5"/>
      <c r="B1802" s="27"/>
      <c r="C1802" t="str">
        <f>CONCATENATE("    ",B1798)</f>
        <v xml:space="preserve">    People with this variant have two copies of the [C645T](https://www.ncbi.nlm.nih.gov/clinvar/variation/17503/) variant. This substitution of a single nucleotide is known as a missense mutation.</v>
      </c>
    </row>
    <row r="1803" spans="1:3" x14ac:dyDescent="0.25">
      <c r="A1803" s="6"/>
      <c r="B1803" s="27"/>
    </row>
    <row r="1804" spans="1:3" x14ac:dyDescent="0.25">
      <c r="A1804" s="6"/>
      <c r="B1804" s="27"/>
      <c r="C1804" t="s">
        <v>718</v>
      </c>
    </row>
    <row r="1805" spans="1:3" x14ac:dyDescent="0.25">
      <c r="A1805" s="6"/>
      <c r="B1805" s="27"/>
    </row>
    <row r="1806" spans="1:3" x14ac:dyDescent="0.25">
      <c r="A1806" s="6"/>
      <c r="B1806" s="27"/>
      <c r="C1806" t="str">
        <f>CONCATENATE("    ",B1799)</f>
        <v xml:space="preserve">    You are in the Moderate Loss of Function category. See below for more information.</v>
      </c>
    </row>
    <row r="1807" spans="1:3" x14ac:dyDescent="0.25">
      <c r="A1807" s="6"/>
      <c r="B1807" s="27"/>
    </row>
    <row r="1808" spans="1:3" x14ac:dyDescent="0.25">
      <c r="A1808" s="5"/>
      <c r="B1808" s="27"/>
      <c r="C1808" t="s">
        <v>719</v>
      </c>
    </row>
    <row r="1809" spans="1:3" x14ac:dyDescent="0.25">
      <c r="A1809" s="5"/>
      <c r="B1809" s="27"/>
    </row>
    <row r="1810" spans="1:3" x14ac:dyDescent="0.25">
      <c r="A1810" s="5"/>
      <c r="B1810" s="27"/>
      <c r="C1810" t="str">
        <f>CONCATENATE( "    &lt;piechart percentage=",B1800," /&gt;")</f>
        <v xml:space="preserve">    &lt;piechart percentage=42.9 /&gt;</v>
      </c>
    </row>
    <row r="1811" spans="1:3" x14ac:dyDescent="0.25">
      <c r="A1811" s="5"/>
      <c r="B1811" s="27"/>
      <c r="C1811" t="str">
        <f>"  &lt;/Genotype&gt;"</f>
        <v xml:space="preserve">  &lt;/Genotype&gt;</v>
      </c>
    </row>
    <row r="1812" spans="1:3" x14ac:dyDescent="0.25">
      <c r="A1812" s="5" t="s">
        <v>50</v>
      </c>
      <c r="B1812" s="27" t="str">
        <f>CONCATENATE("Your ",B1721," gene has no variants. A normal gene is referred to as a ",CHAR(34),"wild-type",CHAR(34)," gene.")</f>
        <v>Your CHRNA3 gene has no variants. A normal gene is referred to as a "wild-type" gene.</v>
      </c>
      <c r="C1812" t="str">
        <f>CONCATENATE("  &lt;Genotype hgvs=",CHAR(34),B1784,B1786,";",B1786,CHAR(34)," name=",CHAR(34),B1735,CHAR(34),"&gt; ")</f>
        <v xml:space="preserve">  &lt;Genotype hgvs="NC_000017.11:g.[30237328=];[30237328=]" name="C645T "&gt; </v>
      </c>
    </row>
    <row r="1813" spans="1:3" x14ac:dyDescent="0.25">
      <c r="A1813" s="6" t="s">
        <v>51</v>
      </c>
      <c r="B1813" s="27" t="s">
        <v>152</v>
      </c>
      <c r="C1813" t="s">
        <v>17</v>
      </c>
    </row>
    <row r="1814" spans="1:3" x14ac:dyDescent="0.25">
      <c r="A1814" s="6" t="s">
        <v>47</v>
      </c>
      <c r="B1814" s="27">
        <v>17.399999999999999</v>
      </c>
      <c r="C1814" t="s">
        <v>717</v>
      </c>
    </row>
    <row r="1815" spans="1:3" x14ac:dyDescent="0.25">
      <c r="A1815" s="5"/>
      <c r="B1815" s="27"/>
    </row>
    <row r="1816" spans="1:3" x14ac:dyDescent="0.25">
      <c r="A1816" s="6"/>
      <c r="B1816" s="27"/>
      <c r="C1816" t="str">
        <f>CONCATENATE("    ",B1812)</f>
        <v xml:space="preserve">    Your CHRNA3 gene has no variants. A normal gene is referred to as a "wild-type" gene.</v>
      </c>
    </row>
    <row r="1817" spans="1:3" x14ac:dyDescent="0.25">
      <c r="A1817" s="6"/>
      <c r="B1817" s="27"/>
    </row>
    <row r="1818" spans="1:3" x14ac:dyDescent="0.25">
      <c r="A1818" s="6"/>
      <c r="B1818" s="27"/>
      <c r="C1818" t="s">
        <v>718</v>
      </c>
    </row>
    <row r="1819" spans="1:3" x14ac:dyDescent="0.25">
      <c r="A1819" s="6"/>
      <c r="B1819" s="27"/>
    </row>
    <row r="1820" spans="1:3" x14ac:dyDescent="0.25">
      <c r="A1820" s="6"/>
      <c r="B1820" s="27"/>
      <c r="C1820" t="str">
        <f>CONCATENATE("    ",B1813)</f>
        <v xml:space="preserve">    This variant is not associated with increased risk.</v>
      </c>
    </row>
    <row r="1821" spans="1:3" x14ac:dyDescent="0.25">
      <c r="A1821" s="5"/>
      <c r="B1821" s="27"/>
    </row>
    <row r="1822" spans="1:3" x14ac:dyDescent="0.25">
      <c r="A1822" s="5"/>
      <c r="B1822" s="27"/>
      <c r="C1822" t="s">
        <v>719</v>
      </c>
    </row>
    <row r="1823" spans="1:3" x14ac:dyDescent="0.25">
      <c r="A1823" s="5"/>
      <c r="B1823" s="27"/>
    </row>
    <row r="1824" spans="1:3" x14ac:dyDescent="0.25">
      <c r="A1824" s="5"/>
      <c r="B1824" s="27"/>
      <c r="C1824" t="str">
        <f>CONCATENATE( "    &lt;piechart percentage=",B1814," /&gt;")</f>
        <v xml:space="preserve">    &lt;piechart percentage=17.4 /&gt;</v>
      </c>
    </row>
    <row r="1825" spans="1:3" x14ac:dyDescent="0.25">
      <c r="A1825" s="5"/>
      <c r="B1825" s="27"/>
      <c r="C1825" t="str">
        <f>"  &lt;/Genotype&gt;"</f>
        <v xml:space="preserve">  &lt;/Genotype&gt;</v>
      </c>
    </row>
    <row r="1826" spans="1:3" x14ac:dyDescent="0.25">
      <c r="A1826" s="5" t="s">
        <v>52</v>
      </c>
      <c r="B1826" s="27" t="str">
        <f>CONCATENATE("Your ",B1721," gene has an unknown variant.")</f>
        <v>Your CHRNA3 gene has an unknown variant.</v>
      </c>
      <c r="C1826" t="str">
        <f>CONCATENATE("  &lt;Genotype hgvs=",CHAR(34),"unknown",CHAR(34),"&gt; ")</f>
        <v xml:space="preserve">  &lt;Genotype hgvs="unknown"&gt; </v>
      </c>
    </row>
    <row r="1827" spans="1:3" x14ac:dyDescent="0.25">
      <c r="A1827" s="6" t="s">
        <v>52</v>
      </c>
      <c r="B1827" s="27" t="s">
        <v>154</v>
      </c>
      <c r="C1827" t="s">
        <v>17</v>
      </c>
    </row>
    <row r="1828" spans="1:3" x14ac:dyDescent="0.25">
      <c r="A1828" s="6" t="s">
        <v>47</v>
      </c>
      <c r="B1828" s="27"/>
      <c r="C1828" t="s">
        <v>717</v>
      </c>
    </row>
    <row r="1829" spans="1:3" x14ac:dyDescent="0.25">
      <c r="A1829" s="6"/>
      <c r="B1829" s="27"/>
    </row>
    <row r="1830" spans="1:3" x14ac:dyDescent="0.25">
      <c r="A1830" s="6"/>
      <c r="B1830" s="27"/>
      <c r="C1830" t="str">
        <f>CONCATENATE("    ",B1826)</f>
        <v xml:space="preserve">    Your CHRNA3 gene has an unknown variant.</v>
      </c>
    </row>
    <row r="1831" spans="1:3" x14ac:dyDescent="0.25">
      <c r="A1831" s="6"/>
      <c r="B1831" s="27"/>
    </row>
    <row r="1832" spans="1:3" x14ac:dyDescent="0.25">
      <c r="A1832" s="6"/>
      <c r="B1832" s="27"/>
      <c r="C1832" t="s">
        <v>718</v>
      </c>
    </row>
    <row r="1833" spans="1:3" x14ac:dyDescent="0.25">
      <c r="A1833" s="6"/>
      <c r="B1833" s="27"/>
    </row>
    <row r="1834" spans="1:3" x14ac:dyDescent="0.25">
      <c r="A1834" s="5"/>
      <c r="B1834" s="27"/>
      <c r="C1834" t="str">
        <f>CONCATENATE("    ",B1827)</f>
        <v xml:space="preserve">    The effect is unknown.</v>
      </c>
    </row>
    <row r="1835" spans="1:3" x14ac:dyDescent="0.25">
      <c r="A1835" s="6"/>
      <c r="B1835" s="27"/>
    </row>
    <row r="1836" spans="1:3" x14ac:dyDescent="0.25">
      <c r="A1836" s="5"/>
      <c r="B1836" s="27"/>
      <c r="C1836" t="s">
        <v>719</v>
      </c>
    </row>
    <row r="1837" spans="1:3" x14ac:dyDescent="0.25">
      <c r="A1837" s="5"/>
      <c r="B1837" s="27"/>
    </row>
    <row r="1838" spans="1:3" x14ac:dyDescent="0.25">
      <c r="A1838" s="5"/>
      <c r="B1838" s="27"/>
      <c r="C1838" t="str">
        <f>CONCATENATE( "    &lt;piechart percentage=",B1828," /&gt;")</f>
        <v xml:space="preserve">    &lt;piechart percentage= /&gt;</v>
      </c>
    </row>
    <row r="1839" spans="1:3" x14ac:dyDescent="0.25">
      <c r="A1839" s="5"/>
      <c r="B1839" s="27"/>
      <c r="C1839" t="str">
        <f>"  &lt;/Genotype&gt;"</f>
        <v xml:space="preserve">  &lt;/Genotype&gt;</v>
      </c>
    </row>
    <row r="1840" spans="1:3" x14ac:dyDescent="0.25">
      <c r="A1840" s="5" t="s">
        <v>50</v>
      </c>
      <c r="B1840" s="27" t="str">
        <f>CONCATENATE("Your ",B1721," gene has no variants. A normal gene is referred to as a ",CHAR(34),"wild-type",CHAR(34)," gene.")</f>
        <v>Your CHRNA3 gene has no variants. A normal gene is referred to as a "wild-type" gene.</v>
      </c>
      <c r="C1840" t="str">
        <f>CONCATENATE("  &lt;Genotype hgvs=",CHAR(34),"wild-type",CHAR(34),"&gt;")</f>
        <v xml:space="preserve">  &lt;Genotype hgvs="wild-type"&gt;</v>
      </c>
    </row>
    <row r="1841" spans="1:3" x14ac:dyDescent="0.25">
      <c r="A1841" s="6" t="s">
        <v>51</v>
      </c>
      <c r="B1841" s="27" t="s">
        <v>227</v>
      </c>
      <c r="C1841" t="s">
        <v>17</v>
      </c>
    </row>
    <row r="1842" spans="1:3" x14ac:dyDescent="0.25">
      <c r="A1842" s="6" t="s">
        <v>47</v>
      </c>
      <c r="B1842" s="27"/>
      <c r="C1842" t="s">
        <v>717</v>
      </c>
    </row>
    <row r="1843" spans="1:3" x14ac:dyDescent="0.25">
      <c r="A1843" s="6"/>
      <c r="B1843" s="27"/>
    </row>
    <row r="1844" spans="1:3" x14ac:dyDescent="0.25">
      <c r="A1844" s="6"/>
      <c r="B1844" s="27"/>
      <c r="C1844" t="str">
        <f>CONCATENATE("    ",B1840)</f>
        <v xml:space="preserve">    Your CHRNA3 gene has no variants. A normal gene is referred to as a "wild-type" gene.</v>
      </c>
    </row>
    <row r="1845" spans="1:3" x14ac:dyDescent="0.25">
      <c r="A1845" s="6"/>
      <c r="B1845" s="27"/>
    </row>
    <row r="1846" spans="1:3" x14ac:dyDescent="0.25">
      <c r="A1846" s="6"/>
      <c r="B1846" s="27"/>
      <c r="C1846" t="s">
        <v>718</v>
      </c>
    </row>
    <row r="1847" spans="1:3" x14ac:dyDescent="0.25">
      <c r="A1847" s="6"/>
      <c r="B1847" s="27"/>
    </row>
    <row r="1848" spans="1:3" x14ac:dyDescent="0.25">
      <c r="A1848" s="6"/>
      <c r="B1848" s="27"/>
      <c r="C1848" t="str">
        <f>CONCATENATE("    ",B1841)</f>
        <v xml:space="preserve">    Your variant is not associated with any loss of function.</v>
      </c>
    </row>
    <row r="1849" spans="1:3" x14ac:dyDescent="0.25">
      <c r="A1849" s="6"/>
      <c r="B1849" s="27"/>
    </row>
    <row r="1850" spans="1:3" x14ac:dyDescent="0.25">
      <c r="A1850" s="6"/>
      <c r="B1850" s="27"/>
      <c r="C1850" t="s">
        <v>719</v>
      </c>
    </row>
    <row r="1851" spans="1:3" x14ac:dyDescent="0.25">
      <c r="A1851" s="5"/>
      <c r="B1851" s="27"/>
    </row>
    <row r="1852" spans="1:3" x14ac:dyDescent="0.25">
      <c r="A1852" s="6"/>
      <c r="B1852" s="27"/>
      <c r="C1852" t="str">
        <f>CONCATENATE( "    &lt;piechart percentage=",B1842," /&gt;")</f>
        <v xml:space="preserve">    &lt;piechart percentage= /&gt;</v>
      </c>
    </row>
    <row r="1853" spans="1:3" x14ac:dyDescent="0.25">
      <c r="A1853" s="6"/>
      <c r="B1853" s="27"/>
      <c r="C1853" t="str">
        <f>"  &lt;/Genotype&gt;"</f>
        <v xml:space="preserve">  &lt;/Genotype&gt;</v>
      </c>
    </row>
    <row r="1854" spans="1:3" x14ac:dyDescent="0.25">
      <c r="A1854" s="6"/>
      <c r="B1854" s="27"/>
      <c r="C1854" t="str">
        <f>"&lt;/GeneAnalysis&gt;"</f>
        <v>&lt;/GeneAnalysis&gt;</v>
      </c>
    </row>
    <row r="1855" spans="1:3" s="33" customFormat="1" x14ac:dyDescent="0.25"/>
    <row r="1856" spans="1:3" s="33" customFormat="1" x14ac:dyDescent="0.25">
      <c r="A1856" s="34"/>
      <c r="B1856" s="32"/>
    </row>
    <row r="1857" spans="1:3" x14ac:dyDescent="0.25">
      <c r="A1857" s="6" t="s">
        <v>4</v>
      </c>
      <c r="B1857" s="27" t="s">
        <v>354</v>
      </c>
      <c r="C1857" t="str">
        <f>CONCATENATE("&lt;GeneAnalysis gene=",CHAR(34),B1857,CHAR(34)," interval=",CHAR(34),B1858,CHAR(34),"&gt; ")</f>
        <v xml:space="preserve">&lt;GeneAnalysis gene="CHRNA3" interval="NC_000015.10:g.78593052_78621295"&gt; </v>
      </c>
    </row>
    <row r="1858" spans="1:3" x14ac:dyDescent="0.25">
      <c r="A1858" s="6" t="s">
        <v>27</v>
      </c>
      <c r="B1858" s="27" t="s">
        <v>355</v>
      </c>
    </row>
    <row r="1859" spans="1:3" x14ac:dyDescent="0.25">
      <c r="A1859" s="6" t="s">
        <v>28</v>
      </c>
      <c r="B1859" s="27" t="s">
        <v>351</v>
      </c>
      <c r="C1859" t="str">
        <f>CONCATENATE("# What are some common mutations of ",B1857,"?")</f>
        <v># What are some common mutations of CHRNA3?</v>
      </c>
    </row>
    <row r="1860" spans="1:3" x14ac:dyDescent="0.25">
      <c r="A1860" s="6" t="s">
        <v>24</v>
      </c>
      <c r="B1860" s="27" t="s">
        <v>25</v>
      </c>
      <c r="C1860" t="s">
        <v>17</v>
      </c>
    </row>
    <row r="1861" spans="1:3" x14ac:dyDescent="0.25">
      <c r="B1861" s="27"/>
      <c r="C1861" t="str">
        <f>CONCATENATE("There are ",B1859," well-known variants in ",B1857,": ",B1868," and ",B1874,".")</f>
        <v>There are two well-known variants in CHRNA3: [C78606381T](https://www.ncbi.nlm.nih.gov/projects/SNP/snp_ref.cgi?rs=12914385) and [C645T](https://www.ncbi.nlm.nih.gov/clinvar/variation/17503/).</v>
      </c>
    </row>
    <row r="1862" spans="1:3" x14ac:dyDescent="0.25">
      <c r="B1862" s="27"/>
    </row>
    <row r="1863" spans="1:3" x14ac:dyDescent="0.25">
      <c r="A1863" s="6"/>
      <c r="B1863" s="27"/>
      <c r="C1863" t="str">
        <f>CONCATENATE("&lt;# ",B1865," #&gt;")</f>
        <v>&lt;# C78606381T #&gt;</v>
      </c>
    </row>
    <row r="1864" spans="1:3" x14ac:dyDescent="0.25">
      <c r="A1864" s="6" t="s">
        <v>29</v>
      </c>
      <c r="B1864" s="1" t="s">
        <v>356</v>
      </c>
      <c r="C1864" t="str">
        <f>CONCATENATE("  &lt;Variant hgvs=",CHAR(34),B1864,CHAR(34)," name=",CHAR(34),B1865,CHAR(34),"&gt; ")</f>
        <v xml:space="preserve">  &lt;Variant hgvs="NC_000015.10:g.78606381C&gt;T" name="C78606381T"&gt; </v>
      </c>
    </row>
    <row r="1865" spans="1:3" x14ac:dyDescent="0.25">
      <c r="A1865" s="5" t="s">
        <v>30</v>
      </c>
      <c r="B1865" s="30" t="s">
        <v>358</v>
      </c>
    </row>
    <row r="1866" spans="1:3" x14ac:dyDescent="0.25">
      <c r="A1866" s="5" t="s">
        <v>31</v>
      </c>
      <c r="B1866" s="27" t="s">
        <v>217</v>
      </c>
      <c r="C1866" t="str">
        <f>CONCATENATE("    This variant is a change at a specific point in the ",B1857," gene from ",B1866," to ",B1867," resulting in incorrect ",B1860,"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1867" spans="1:3" x14ac:dyDescent="0.25">
      <c r="A1867" s="5" t="s">
        <v>32</v>
      </c>
      <c r="B1867" s="27" t="s">
        <v>37</v>
      </c>
      <c r="C1867" t="s">
        <v>17</v>
      </c>
    </row>
    <row r="1868" spans="1:3" x14ac:dyDescent="0.25">
      <c r="A1868" s="5" t="s">
        <v>40</v>
      </c>
      <c r="B1868" s="30" t="s">
        <v>360</v>
      </c>
      <c r="C1868" t="str">
        <f>"  &lt;/Variant&gt;"</f>
        <v xml:space="preserve">  &lt;/Variant&gt;</v>
      </c>
    </row>
    <row r="1869" spans="1:3" x14ac:dyDescent="0.25">
      <c r="B1869" s="27"/>
      <c r="C1869" t="str">
        <f>CONCATENATE("&lt;# ",B1871," #&gt;")</f>
        <v>&lt;# C645T  #&gt;</v>
      </c>
    </row>
    <row r="1870" spans="1:3" x14ac:dyDescent="0.25">
      <c r="A1870" s="6" t="s">
        <v>29</v>
      </c>
      <c r="B1870" s="1" t="s">
        <v>357</v>
      </c>
      <c r="C1870" t="str">
        <f>CONCATENATE("  &lt;Variant hgvs=",CHAR(34),B1870,CHAR(34)," name=",CHAR(34),B1871,CHAR(34),"&gt; ")</f>
        <v xml:space="preserve">  &lt;Variant hgvs="NC_000015.10:g.78601997G&gt;A" name="C645T "&gt; </v>
      </c>
    </row>
    <row r="1871" spans="1:3" x14ac:dyDescent="0.25">
      <c r="A1871" s="5" t="s">
        <v>30</v>
      </c>
      <c r="B1871" s="30" t="s">
        <v>359</v>
      </c>
    </row>
    <row r="1872" spans="1:3" x14ac:dyDescent="0.25">
      <c r="A1872" s="5" t="s">
        <v>31</v>
      </c>
      <c r="B1872" s="27" t="s">
        <v>38</v>
      </c>
      <c r="C1872" t="str">
        <f>CONCATENATE("    This variant is a change at a specific point in the ",B1857," gene from ",B1872," to ",B1873," resulting in incorrect ",B1860,"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1873" spans="1:3" x14ac:dyDescent="0.25">
      <c r="A1873" s="5" t="s">
        <v>32</v>
      </c>
      <c r="B1873" s="27" t="s">
        <v>66</v>
      </c>
    </row>
    <row r="1874" spans="1:3" x14ac:dyDescent="0.25">
      <c r="A1874" s="6" t="s">
        <v>40</v>
      </c>
      <c r="B1874" s="30" t="s">
        <v>370</v>
      </c>
      <c r="C1874" t="str">
        <f>"  &lt;/Variant&gt;"</f>
        <v xml:space="preserve">  &lt;/Variant&gt;</v>
      </c>
    </row>
    <row r="1875" spans="1:3" s="33" customFormat="1" x14ac:dyDescent="0.25">
      <c r="A1875" s="31"/>
      <c r="B1875" s="32"/>
    </row>
    <row r="1876" spans="1:3" s="33" customFormat="1" x14ac:dyDescent="0.25">
      <c r="A1876" s="31"/>
      <c r="B1876" s="32"/>
      <c r="C1876" t="str">
        <f>C1863</f>
        <v>&lt;# C78606381T #&gt;</v>
      </c>
    </row>
    <row r="1877" spans="1:3" x14ac:dyDescent="0.25">
      <c r="A1877" s="5" t="s">
        <v>39</v>
      </c>
      <c r="B1877" s="40" t="s">
        <v>361</v>
      </c>
      <c r="C1877" t="str">
        <f>CONCATENATE("  &lt;Genotype hgvs=",CHAR(34),B1877,B1878,";",B1879,CHAR(34)," name=",CHAR(34),B1865,CHAR(34),"&gt; ")</f>
        <v xml:space="preserve">  &lt;Genotype hgvs="NC_000015.10:g.[78606381C&gt;T];[78606381=]" name="C78606381T"&gt; </v>
      </c>
    </row>
    <row r="1878" spans="1:3" x14ac:dyDescent="0.25">
      <c r="A1878" s="5" t="s">
        <v>40</v>
      </c>
      <c r="B1878" s="27" t="s">
        <v>362</v>
      </c>
    </row>
    <row r="1879" spans="1:3" x14ac:dyDescent="0.25">
      <c r="A1879" s="5" t="s">
        <v>31</v>
      </c>
      <c r="B1879" s="27" t="s">
        <v>363</v>
      </c>
      <c r="C1879" t="s">
        <v>717</v>
      </c>
    </row>
    <row r="1880" spans="1:3" x14ac:dyDescent="0.25">
      <c r="A1880" s="5" t="s">
        <v>45</v>
      </c>
      <c r="B1880" s="27" t="str">
        <f>CONCATENATE("People with this variant have one copy of the ",B1868,"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1880" t="s">
        <v>17</v>
      </c>
    </row>
    <row r="1881" spans="1:3" x14ac:dyDescent="0.25">
      <c r="A1881" s="6" t="s">
        <v>46</v>
      </c>
      <c r="B1881" s="27" t="s">
        <v>226</v>
      </c>
      <c r="C1881" t="str">
        <f>CONCATENATE("    ",B1880)</f>
        <v xml:space="preserve">    People with this variant have one copy of the [C78606381T](https://www.ncbi.nlm.nih.gov/projects/SNP/snp_ref.cgi?rs=12914385) variant. This substitution of a single nucleotide is known as a missense mutation.</v>
      </c>
    </row>
    <row r="1882" spans="1:3" x14ac:dyDescent="0.25">
      <c r="A1882" s="6" t="s">
        <v>47</v>
      </c>
      <c r="B1882" s="27">
        <v>37.9</v>
      </c>
    </row>
    <row r="1883" spans="1:3" x14ac:dyDescent="0.25">
      <c r="A1883" s="5"/>
      <c r="B1883" s="27"/>
      <c r="C1883" t="s">
        <v>718</v>
      </c>
    </row>
    <row r="1884" spans="1:3" x14ac:dyDescent="0.25">
      <c r="A1884" s="6"/>
      <c r="B1884" s="27"/>
    </row>
    <row r="1885" spans="1:3" x14ac:dyDescent="0.25">
      <c r="A1885" s="6"/>
      <c r="B1885" s="27"/>
      <c r="C1885" t="str">
        <f>CONCATENATE("    ",B1881)</f>
        <v xml:space="preserve">    You are in the Mild Loss of Function category. See below for more information.</v>
      </c>
    </row>
    <row r="1886" spans="1:3" x14ac:dyDescent="0.25">
      <c r="A1886" s="6"/>
      <c r="B1886" s="27"/>
    </row>
    <row r="1887" spans="1:3" x14ac:dyDescent="0.25">
      <c r="A1887" s="6"/>
      <c r="B1887" s="27"/>
      <c r="C1887" t="s">
        <v>719</v>
      </c>
    </row>
    <row r="1888" spans="1:3" x14ac:dyDescent="0.25">
      <c r="A1888" s="5"/>
      <c r="B1888" s="27"/>
    </row>
    <row r="1889" spans="1:3" x14ac:dyDescent="0.25">
      <c r="A1889" s="5"/>
      <c r="B1889" s="27"/>
      <c r="C1889" t="str">
        <f>CONCATENATE( "    &lt;piechart percentage=",B1882," /&gt;")</f>
        <v xml:space="preserve">    &lt;piechart percentage=37.9 /&gt;</v>
      </c>
    </row>
    <row r="1890" spans="1:3" x14ac:dyDescent="0.25">
      <c r="A1890" s="5"/>
      <c r="B1890" s="27"/>
      <c r="C1890" t="str">
        <f>"  &lt;/Genotype&gt;"</f>
        <v xml:space="preserve">  &lt;/Genotype&gt;</v>
      </c>
    </row>
    <row r="1891" spans="1:3" x14ac:dyDescent="0.25">
      <c r="A1891" s="5" t="s">
        <v>48</v>
      </c>
      <c r="B1891" s="27" t="s">
        <v>364</v>
      </c>
      <c r="C1891" t="str">
        <f>CONCATENATE("  &lt;Genotype hgvs=",CHAR(34),B1877,B1878,";",B1878,CHAR(34)," name=",CHAR(34),B1865,CHAR(34),"&gt; ")</f>
        <v xml:space="preserve">  &lt;Genotype hgvs="NC_000015.10:g.[78606381C&gt;T];[78606381C&gt;T]" name="C78606381T"&gt; </v>
      </c>
    </row>
    <row r="1892" spans="1:3" x14ac:dyDescent="0.25">
      <c r="A1892" s="6" t="s">
        <v>49</v>
      </c>
      <c r="B1892" s="27" t="s">
        <v>199</v>
      </c>
      <c r="C1892" t="s">
        <v>17</v>
      </c>
    </row>
    <row r="1893" spans="1:3" x14ac:dyDescent="0.25">
      <c r="A1893" s="6" t="s">
        <v>47</v>
      </c>
      <c r="B1893" s="27">
        <v>15.9</v>
      </c>
      <c r="C1893" t="s">
        <v>717</v>
      </c>
    </row>
    <row r="1894" spans="1:3" x14ac:dyDescent="0.25">
      <c r="A1894" s="6"/>
      <c r="B1894" s="27"/>
    </row>
    <row r="1895" spans="1:3" x14ac:dyDescent="0.25">
      <c r="A1895" s="5"/>
      <c r="B1895" s="27"/>
      <c r="C1895" t="str">
        <f>CONCATENATE("    ",B1891)</f>
        <v xml:space="preserve">    People with this variant have two copies of the [C78606381T](https://www.ncbi.nlm.nih.gov/projects/SNP/snp_ref.cgi?rs=12914385) variant. This substitution of a single nucleotide is known as a missense mutation.
</v>
      </c>
    </row>
    <row r="1896" spans="1:3" x14ac:dyDescent="0.25">
      <c r="A1896" s="6"/>
      <c r="B1896" s="27"/>
    </row>
    <row r="1897" spans="1:3" x14ac:dyDescent="0.25">
      <c r="A1897" s="6"/>
      <c r="B1897" s="27"/>
      <c r="C1897" t="s">
        <v>718</v>
      </c>
    </row>
    <row r="1898" spans="1:3" x14ac:dyDescent="0.25">
      <c r="A1898" s="6"/>
      <c r="B1898" s="27"/>
    </row>
    <row r="1899" spans="1:3" x14ac:dyDescent="0.25">
      <c r="A1899" s="6"/>
      <c r="B1899" s="27"/>
      <c r="C1899" t="str">
        <f>CONCATENATE("    ",B1892)</f>
        <v xml:space="preserve">    You are in the Moderate Loss of Function category. See below for more information.</v>
      </c>
    </row>
    <row r="1900" spans="1:3" x14ac:dyDescent="0.25">
      <c r="A1900" s="6"/>
      <c r="B1900" s="27"/>
    </row>
    <row r="1901" spans="1:3" x14ac:dyDescent="0.25">
      <c r="A1901" s="5"/>
      <c r="B1901" s="27"/>
      <c r="C1901" t="s">
        <v>719</v>
      </c>
    </row>
    <row r="1902" spans="1:3" x14ac:dyDescent="0.25">
      <c r="A1902" s="5"/>
      <c r="B1902" s="27"/>
    </row>
    <row r="1903" spans="1:3" x14ac:dyDescent="0.25">
      <c r="A1903" s="5"/>
      <c r="B1903" s="27"/>
      <c r="C1903" t="str">
        <f>CONCATENATE( "    &lt;piechart percentage=",B1893," /&gt;")</f>
        <v xml:space="preserve">    &lt;piechart percentage=15.9 /&gt;</v>
      </c>
    </row>
    <row r="1904" spans="1:3" x14ac:dyDescent="0.25">
      <c r="A1904" s="5"/>
      <c r="B1904" s="27"/>
      <c r="C1904" t="str">
        <f>"  &lt;/Genotype&gt;"</f>
        <v xml:space="preserve">  &lt;/Genotype&gt;</v>
      </c>
    </row>
    <row r="1905" spans="1:3" x14ac:dyDescent="0.25">
      <c r="A1905" s="5" t="s">
        <v>50</v>
      </c>
      <c r="B1905" s="27" t="str">
        <f>CONCATENATE("Your ",B1857," gene has no variants. A normal gene is referred to as a ",CHAR(34),"wild-type",CHAR(34)," gene.")</f>
        <v>Your CHRNA3 gene has no variants. A normal gene is referred to as a "wild-type" gene.</v>
      </c>
      <c r="C1905" t="str">
        <f>CONCATENATE("  &lt;Genotype hgvs=",CHAR(34),B1877,B1879,";",B1879,CHAR(34)," name=",CHAR(34),B1865,CHAR(34),"&gt; ")</f>
        <v xml:space="preserve">  &lt;Genotype hgvs="NC_000015.10:g.[78606381=];[78606381=]" name="C78606381T"&gt; </v>
      </c>
    </row>
    <row r="1906" spans="1:3" x14ac:dyDescent="0.25">
      <c r="A1906" s="6" t="s">
        <v>51</v>
      </c>
      <c r="B1906" s="27" t="s">
        <v>152</v>
      </c>
      <c r="C1906" t="s">
        <v>17</v>
      </c>
    </row>
    <row r="1907" spans="1:3" x14ac:dyDescent="0.25">
      <c r="A1907" s="6" t="s">
        <v>47</v>
      </c>
      <c r="B1907" s="27">
        <v>46.2</v>
      </c>
      <c r="C1907" t="s">
        <v>717</v>
      </c>
    </row>
    <row r="1908" spans="1:3" x14ac:dyDescent="0.25">
      <c r="A1908" s="5"/>
      <c r="B1908" s="27"/>
    </row>
    <row r="1909" spans="1:3" x14ac:dyDescent="0.25">
      <c r="A1909" s="6"/>
      <c r="B1909" s="27"/>
      <c r="C1909" t="str">
        <f>CONCATENATE("    ",B1905)</f>
        <v xml:space="preserve">    Your CHRNA3 gene has no variants. A normal gene is referred to as a "wild-type" gene.</v>
      </c>
    </row>
    <row r="1910" spans="1:3" x14ac:dyDescent="0.25">
      <c r="A1910" s="6"/>
      <c r="B1910" s="27"/>
    </row>
    <row r="1911" spans="1:3" x14ac:dyDescent="0.25">
      <c r="A1911" s="6"/>
      <c r="B1911" s="27"/>
      <c r="C1911" t="s">
        <v>718</v>
      </c>
    </row>
    <row r="1912" spans="1:3" x14ac:dyDescent="0.25">
      <c r="A1912" s="6"/>
      <c r="B1912" s="27"/>
    </row>
    <row r="1913" spans="1:3" x14ac:dyDescent="0.25">
      <c r="A1913" s="6"/>
      <c r="B1913" s="27"/>
      <c r="C1913" t="str">
        <f>CONCATENATE("    ",B1906)</f>
        <v xml:space="preserve">    This variant is not associated with increased risk.</v>
      </c>
    </row>
    <row r="1914" spans="1:3" x14ac:dyDescent="0.25">
      <c r="A1914" s="5"/>
      <c r="B1914" s="27"/>
    </row>
    <row r="1915" spans="1:3" x14ac:dyDescent="0.25">
      <c r="A1915" s="5"/>
      <c r="B1915" s="27"/>
      <c r="C1915" t="s">
        <v>719</v>
      </c>
    </row>
    <row r="1916" spans="1:3" x14ac:dyDescent="0.25">
      <c r="A1916" s="5"/>
      <c r="B1916" s="27"/>
    </row>
    <row r="1917" spans="1:3" x14ac:dyDescent="0.25">
      <c r="A1917" s="5"/>
      <c r="B1917" s="27"/>
      <c r="C1917" t="str">
        <f>CONCATENATE( "    &lt;piechart percentage=",B1907," /&gt;")</f>
        <v xml:space="preserve">    &lt;piechart percentage=46.2 /&gt;</v>
      </c>
    </row>
    <row r="1918" spans="1:3" x14ac:dyDescent="0.25">
      <c r="A1918" s="5"/>
      <c r="B1918" s="27"/>
      <c r="C1918" t="str">
        <f>"  &lt;/Genotype&gt;"</f>
        <v xml:space="preserve">  &lt;/Genotype&gt;</v>
      </c>
    </row>
    <row r="1919" spans="1:3" x14ac:dyDescent="0.25">
      <c r="A1919" s="5"/>
      <c r="B1919" s="27"/>
      <c r="C1919" t="str">
        <f>C1869</f>
        <v>&lt;# C645T  #&gt;</v>
      </c>
    </row>
    <row r="1920" spans="1:3" x14ac:dyDescent="0.25">
      <c r="A1920" s="5" t="s">
        <v>39</v>
      </c>
      <c r="B1920" s="1" t="s">
        <v>245</v>
      </c>
      <c r="C1920" t="str">
        <f>CONCATENATE("  &lt;Genotype hgvs=",CHAR(34),B1920,B1921,";",B1922,CHAR(34)," name=",CHAR(34),B1871,CHAR(34),"&gt; ")</f>
        <v xml:space="preserve">  &lt;Genotype hgvs="NC_000017.11:g.[30237328T&gt;C];[30237328=]" name="C645T "&gt; </v>
      </c>
    </row>
    <row r="1921" spans="1:3" x14ac:dyDescent="0.25">
      <c r="A1921" s="5" t="s">
        <v>40</v>
      </c>
      <c r="B1921" s="27" t="s">
        <v>266</v>
      </c>
    </row>
    <row r="1922" spans="1:3" x14ac:dyDescent="0.25">
      <c r="A1922" s="5" t="s">
        <v>31</v>
      </c>
      <c r="B1922" s="27" t="s">
        <v>267</v>
      </c>
      <c r="C1922" t="s">
        <v>717</v>
      </c>
    </row>
    <row r="1923" spans="1:3" x14ac:dyDescent="0.25">
      <c r="A1923" s="5" t="s">
        <v>45</v>
      </c>
      <c r="B1923" s="27" t="str">
        <f>CONCATENATE("People with this variant have one copy of the ",B1874," variant. This substitution of a single nucleotide is known as a missense mutation.")</f>
        <v>People with this variant have one copy of the [C645T](https://www.ncbi.nlm.nih.gov/clinvar/variation/17503/) variant. This substitution of a single nucleotide is known as a missense mutation.</v>
      </c>
      <c r="C1923" t="s">
        <v>17</v>
      </c>
    </row>
    <row r="1924" spans="1:3" x14ac:dyDescent="0.25">
      <c r="A1924" s="6" t="s">
        <v>46</v>
      </c>
      <c r="B1924" s="27" t="s">
        <v>226</v>
      </c>
      <c r="C1924" t="str">
        <f>CONCATENATE("    ",B1923)</f>
        <v xml:space="preserve">    People with this variant have one copy of the [C645T](https://www.ncbi.nlm.nih.gov/clinvar/variation/17503/) variant. This substitution of a single nucleotide is known as a missense mutation.</v>
      </c>
    </row>
    <row r="1925" spans="1:3" x14ac:dyDescent="0.25">
      <c r="A1925" s="6" t="s">
        <v>47</v>
      </c>
      <c r="B1925" s="27">
        <v>39.700000000000003</v>
      </c>
    </row>
    <row r="1926" spans="1:3" x14ac:dyDescent="0.25">
      <c r="A1926" s="5"/>
      <c r="B1926" s="27"/>
      <c r="C1926" t="s">
        <v>718</v>
      </c>
    </row>
    <row r="1927" spans="1:3" x14ac:dyDescent="0.25">
      <c r="A1927" s="6"/>
      <c r="B1927" s="27"/>
    </row>
    <row r="1928" spans="1:3" x14ac:dyDescent="0.25">
      <c r="A1928" s="6"/>
      <c r="B1928" s="27"/>
      <c r="C1928" t="str">
        <f>CONCATENATE("    ",B1924)</f>
        <v xml:space="preserve">    You are in the Mild Loss of Function category. See below for more information.</v>
      </c>
    </row>
    <row r="1929" spans="1:3" x14ac:dyDescent="0.25">
      <c r="A1929" s="6"/>
      <c r="B1929" s="27"/>
    </row>
    <row r="1930" spans="1:3" x14ac:dyDescent="0.25">
      <c r="A1930" s="6"/>
      <c r="B1930" s="27"/>
      <c r="C1930" t="s">
        <v>719</v>
      </c>
    </row>
    <row r="1931" spans="1:3" x14ac:dyDescent="0.25">
      <c r="A1931" s="5"/>
      <c r="B1931" s="27"/>
    </row>
    <row r="1932" spans="1:3" x14ac:dyDescent="0.25">
      <c r="A1932" s="5"/>
      <c r="B1932" s="27"/>
      <c r="C1932" t="str">
        <f>CONCATENATE( "    &lt;piechart percentage=",B1925," /&gt;")</f>
        <v xml:space="preserve">    &lt;piechart percentage=39.7 /&gt;</v>
      </c>
    </row>
    <row r="1933" spans="1:3" x14ac:dyDescent="0.25">
      <c r="A1933" s="5"/>
      <c r="B1933" s="27"/>
      <c r="C1933" t="str">
        <f>"  &lt;/Genotype&gt;"</f>
        <v xml:space="preserve">  &lt;/Genotype&gt;</v>
      </c>
    </row>
    <row r="1934" spans="1:3" x14ac:dyDescent="0.25">
      <c r="A1934" s="5" t="s">
        <v>48</v>
      </c>
      <c r="B1934" s="27" t="str">
        <f>CONCATENATE("People with this variant have two copies of the ",B1874," variant. This substitution of a single nucleotide is known as a missense mutation.")</f>
        <v>People with this variant have two copies of the [C645T](https://www.ncbi.nlm.nih.gov/clinvar/variation/17503/) variant. This substitution of a single nucleotide is known as a missense mutation.</v>
      </c>
      <c r="C1934" t="str">
        <f>CONCATENATE("  &lt;Genotype hgvs=",CHAR(34),B1920,B1921,";",B1921,CHAR(34)," name=",CHAR(34),B1871,CHAR(34),"&gt; ")</f>
        <v xml:space="preserve">  &lt;Genotype hgvs="NC_000017.11:g.[30237328T&gt;C];[30237328T&gt;C]" name="C645T "&gt; </v>
      </c>
    </row>
    <row r="1935" spans="1:3" x14ac:dyDescent="0.25">
      <c r="A1935" s="6" t="s">
        <v>49</v>
      </c>
      <c r="B1935" s="27" t="s">
        <v>199</v>
      </c>
      <c r="C1935" t="s">
        <v>17</v>
      </c>
    </row>
    <row r="1936" spans="1:3" x14ac:dyDescent="0.25">
      <c r="A1936" s="6" t="s">
        <v>47</v>
      </c>
      <c r="B1936" s="27">
        <v>42.9</v>
      </c>
      <c r="C1936" t="s">
        <v>717</v>
      </c>
    </row>
    <row r="1937" spans="1:3" x14ac:dyDescent="0.25">
      <c r="A1937" s="6"/>
      <c r="B1937" s="27"/>
    </row>
    <row r="1938" spans="1:3" x14ac:dyDescent="0.25">
      <c r="A1938" s="5"/>
      <c r="B1938" s="27"/>
      <c r="C1938" t="str">
        <f>CONCATENATE("    ",B1934)</f>
        <v xml:space="preserve">    People with this variant have two copies of the [C645T](https://www.ncbi.nlm.nih.gov/clinvar/variation/17503/) variant. This substitution of a single nucleotide is known as a missense mutation.</v>
      </c>
    </row>
    <row r="1939" spans="1:3" x14ac:dyDescent="0.25">
      <c r="A1939" s="6"/>
      <c r="B1939" s="27"/>
    </row>
    <row r="1940" spans="1:3" x14ac:dyDescent="0.25">
      <c r="A1940" s="6"/>
      <c r="B1940" s="27"/>
      <c r="C1940" t="s">
        <v>718</v>
      </c>
    </row>
    <row r="1941" spans="1:3" x14ac:dyDescent="0.25">
      <c r="A1941" s="6"/>
      <c r="B1941" s="27"/>
    </row>
    <row r="1942" spans="1:3" x14ac:dyDescent="0.25">
      <c r="A1942" s="6"/>
      <c r="B1942" s="27"/>
      <c r="C1942" t="str">
        <f>CONCATENATE("    ",B1935)</f>
        <v xml:space="preserve">    You are in the Moderate Loss of Function category. See below for more information.</v>
      </c>
    </row>
    <row r="1943" spans="1:3" x14ac:dyDescent="0.25">
      <c r="A1943" s="6"/>
      <c r="B1943" s="27"/>
    </row>
    <row r="1944" spans="1:3" x14ac:dyDescent="0.25">
      <c r="A1944" s="5"/>
      <c r="B1944" s="27"/>
      <c r="C1944" t="s">
        <v>719</v>
      </c>
    </row>
    <row r="1945" spans="1:3" x14ac:dyDescent="0.25">
      <c r="A1945" s="5"/>
      <c r="B1945" s="27"/>
    </row>
    <row r="1946" spans="1:3" x14ac:dyDescent="0.25">
      <c r="A1946" s="5"/>
      <c r="B1946" s="27"/>
      <c r="C1946" t="str">
        <f>CONCATENATE( "    &lt;piechart percentage=",B1936," /&gt;")</f>
        <v xml:space="preserve">    &lt;piechart percentage=42.9 /&gt;</v>
      </c>
    </row>
    <row r="1947" spans="1:3" x14ac:dyDescent="0.25">
      <c r="A1947" s="5"/>
      <c r="B1947" s="27"/>
      <c r="C1947" t="str">
        <f>"  &lt;/Genotype&gt;"</f>
        <v xml:space="preserve">  &lt;/Genotype&gt;</v>
      </c>
    </row>
    <row r="1948" spans="1:3" x14ac:dyDescent="0.25">
      <c r="A1948" s="5" t="s">
        <v>50</v>
      </c>
      <c r="B1948" s="27" t="str">
        <f>CONCATENATE("Your ",B1857," gene has no variants. A normal gene is referred to as a ",CHAR(34),"wild-type",CHAR(34)," gene.")</f>
        <v>Your CHRNA3 gene has no variants. A normal gene is referred to as a "wild-type" gene.</v>
      </c>
      <c r="C1948" t="str">
        <f>CONCATENATE("  &lt;Genotype hgvs=",CHAR(34),B1920,B1922,";",B1922,CHAR(34)," name=",CHAR(34),B1871,CHAR(34),"&gt; ")</f>
        <v xml:space="preserve">  &lt;Genotype hgvs="NC_000017.11:g.[30237328=];[30237328=]" name="C645T "&gt; </v>
      </c>
    </row>
    <row r="1949" spans="1:3" x14ac:dyDescent="0.25">
      <c r="A1949" s="6" t="s">
        <v>51</v>
      </c>
      <c r="B1949" s="27" t="s">
        <v>152</v>
      </c>
      <c r="C1949" t="s">
        <v>17</v>
      </c>
    </row>
    <row r="1950" spans="1:3" x14ac:dyDescent="0.25">
      <c r="A1950" s="6" t="s">
        <v>47</v>
      </c>
      <c r="B1950" s="27">
        <v>17.399999999999999</v>
      </c>
      <c r="C1950" t="s">
        <v>717</v>
      </c>
    </row>
    <row r="1951" spans="1:3" x14ac:dyDescent="0.25">
      <c r="A1951" s="5"/>
      <c r="B1951" s="27"/>
    </row>
    <row r="1952" spans="1:3" x14ac:dyDescent="0.25">
      <c r="A1952" s="6"/>
      <c r="B1952" s="27"/>
      <c r="C1952" t="str">
        <f>CONCATENATE("    ",B1948)</f>
        <v xml:space="preserve">    Your CHRNA3 gene has no variants. A normal gene is referred to as a "wild-type" gene.</v>
      </c>
    </row>
    <row r="1953" spans="1:3" x14ac:dyDescent="0.25">
      <c r="A1953" s="6"/>
      <c r="B1953" s="27"/>
    </row>
    <row r="1954" spans="1:3" x14ac:dyDescent="0.25">
      <c r="A1954" s="6"/>
      <c r="B1954" s="27"/>
      <c r="C1954" t="s">
        <v>718</v>
      </c>
    </row>
    <row r="1955" spans="1:3" x14ac:dyDescent="0.25">
      <c r="A1955" s="6"/>
      <c r="B1955" s="27"/>
    </row>
    <row r="1956" spans="1:3" x14ac:dyDescent="0.25">
      <c r="A1956" s="6"/>
      <c r="B1956" s="27"/>
      <c r="C1956" t="str">
        <f>CONCATENATE("    ",B1949)</f>
        <v xml:space="preserve">    This variant is not associated with increased risk.</v>
      </c>
    </row>
    <row r="1957" spans="1:3" x14ac:dyDescent="0.25">
      <c r="A1957" s="5"/>
      <c r="B1957" s="27"/>
    </row>
    <row r="1958" spans="1:3" x14ac:dyDescent="0.25">
      <c r="A1958" s="5"/>
      <c r="B1958" s="27"/>
      <c r="C1958" t="s">
        <v>719</v>
      </c>
    </row>
    <row r="1959" spans="1:3" x14ac:dyDescent="0.25">
      <c r="A1959" s="5"/>
      <c r="B1959" s="27"/>
    </row>
    <row r="1960" spans="1:3" x14ac:dyDescent="0.25">
      <c r="A1960" s="5"/>
      <c r="B1960" s="27"/>
      <c r="C1960" t="str">
        <f>CONCATENATE( "    &lt;piechart percentage=",B1950," /&gt;")</f>
        <v xml:space="preserve">    &lt;piechart percentage=17.4 /&gt;</v>
      </c>
    </row>
    <row r="1961" spans="1:3" x14ac:dyDescent="0.25">
      <c r="A1961" s="5"/>
      <c r="B1961" s="27"/>
      <c r="C1961" t="str">
        <f>"  &lt;/Genotype&gt;"</f>
        <v xml:space="preserve">  &lt;/Genotype&gt;</v>
      </c>
    </row>
    <row r="1962" spans="1:3" x14ac:dyDescent="0.25">
      <c r="A1962" s="5" t="s">
        <v>52</v>
      </c>
      <c r="B1962" s="27" t="str">
        <f>CONCATENATE("Your ",B1857," gene has an unknown variant.")</f>
        <v>Your CHRNA3 gene has an unknown variant.</v>
      </c>
      <c r="C1962" t="str">
        <f>CONCATENATE("  &lt;Genotype hgvs=",CHAR(34),"unknown",CHAR(34),"&gt; ")</f>
        <v xml:space="preserve">  &lt;Genotype hgvs="unknown"&gt; </v>
      </c>
    </row>
    <row r="1963" spans="1:3" x14ac:dyDescent="0.25">
      <c r="A1963" s="6" t="s">
        <v>52</v>
      </c>
      <c r="B1963" s="27" t="s">
        <v>154</v>
      </c>
      <c r="C1963" t="s">
        <v>17</v>
      </c>
    </row>
    <row r="1964" spans="1:3" x14ac:dyDescent="0.25">
      <c r="A1964" s="6" t="s">
        <v>47</v>
      </c>
      <c r="B1964" s="27"/>
      <c r="C1964" t="s">
        <v>717</v>
      </c>
    </row>
    <row r="1965" spans="1:3" x14ac:dyDescent="0.25">
      <c r="A1965" s="6"/>
      <c r="B1965" s="27"/>
    </row>
    <row r="1966" spans="1:3" x14ac:dyDescent="0.25">
      <c r="A1966" s="6"/>
      <c r="B1966" s="27"/>
      <c r="C1966" t="str">
        <f>CONCATENATE("    ",B1962)</f>
        <v xml:space="preserve">    Your CHRNA3 gene has an unknown variant.</v>
      </c>
    </row>
    <row r="1967" spans="1:3" x14ac:dyDescent="0.25">
      <c r="A1967" s="6"/>
      <c r="B1967" s="27"/>
    </row>
    <row r="1968" spans="1:3" x14ac:dyDescent="0.25">
      <c r="A1968" s="6"/>
      <c r="B1968" s="27"/>
      <c r="C1968" t="s">
        <v>718</v>
      </c>
    </row>
    <row r="1969" spans="1:3" x14ac:dyDescent="0.25">
      <c r="A1969" s="6"/>
      <c r="B1969" s="27"/>
    </row>
    <row r="1970" spans="1:3" x14ac:dyDescent="0.25">
      <c r="A1970" s="5"/>
      <c r="B1970" s="27"/>
      <c r="C1970" t="str">
        <f>CONCATENATE("    ",B1963)</f>
        <v xml:space="preserve">    The effect is unknown.</v>
      </c>
    </row>
    <row r="1971" spans="1:3" x14ac:dyDescent="0.25">
      <c r="A1971" s="6"/>
      <c r="B1971" s="27"/>
    </row>
    <row r="1972" spans="1:3" x14ac:dyDescent="0.25">
      <c r="A1972" s="5"/>
      <c r="B1972" s="27"/>
      <c r="C1972" t="s">
        <v>719</v>
      </c>
    </row>
    <row r="1973" spans="1:3" x14ac:dyDescent="0.25">
      <c r="A1973" s="5"/>
      <c r="B1973" s="27"/>
    </row>
    <row r="1974" spans="1:3" x14ac:dyDescent="0.25">
      <c r="A1974" s="5"/>
      <c r="B1974" s="27"/>
      <c r="C1974" t="str">
        <f>CONCATENATE( "    &lt;piechart percentage=",B1964," /&gt;")</f>
        <v xml:space="preserve">    &lt;piechart percentage= /&gt;</v>
      </c>
    </row>
    <row r="1975" spans="1:3" x14ac:dyDescent="0.25">
      <c r="A1975" s="5"/>
      <c r="B1975" s="27"/>
      <c r="C1975" t="str">
        <f>"  &lt;/Genotype&gt;"</f>
        <v xml:space="preserve">  &lt;/Genotype&gt;</v>
      </c>
    </row>
    <row r="1976" spans="1:3" x14ac:dyDescent="0.25">
      <c r="A1976" s="5" t="s">
        <v>50</v>
      </c>
      <c r="B1976" s="27" t="str">
        <f>CONCATENATE("Your ",B1857," gene has no variants. A normal gene is referred to as a ",CHAR(34),"wild-type",CHAR(34)," gene.")</f>
        <v>Your CHRNA3 gene has no variants. A normal gene is referred to as a "wild-type" gene.</v>
      </c>
      <c r="C1976" t="str">
        <f>CONCATENATE("  &lt;Genotype hgvs=",CHAR(34),"wild-type",CHAR(34),"&gt;")</f>
        <v xml:space="preserve">  &lt;Genotype hgvs="wild-type"&gt;</v>
      </c>
    </row>
    <row r="1977" spans="1:3" x14ac:dyDescent="0.25">
      <c r="A1977" s="6" t="s">
        <v>51</v>
      </c>
      <c r="B1977" s="27" t="s">
        <v>227</v>
      </c>
      <c r="C1977" t="s">
        <v>17</v>
      </c>
    </row>
    <row r="1978" spans="1:3" x14ac:dyDescent="0.25">
      <c r="A1978" s="6" t="s">
        <v>47</v>
      </c>
      <c r="B1978" s="27"/>
      <c r="C1978" t="s">
        <v>717</v>
      </c>
    </row>
    <row r="1979" spans="1:3" x14ac:dyDescent="0.25">
      <c r="A1979" s="6"/>
      <c r="B1979" s="27"/>
    </row>
    <row r="1980" spans="1:3" x14ac:dyDescent="0.25">
      <c r="A1980" s="6"/>
      <c r="B1980" s="27"/>
      <c r="C1980" t="str">
        <f>CONCATENATE("    ",B1976)</f>
        <v xml:space="preserve">    Your CHRNA3 gene has no variants. A normal gene is referred to as a "wild-type" gene.</v>
      </c>
    </row>
    <row r="1981" spans="1:3" x14ac:dyDescent="0.25">
      <c r="A1981" s="6"/>
      <c r="B1981" s="27"/>
    </row>
    <row r="1982" spans="1:3" x14ac:dyDescent="0.25">
      <c r="A1982" s="6"/>
      <c r="B1982" s="27"/>
      <c r="C1982" t="s">
        <v>718</v>
      </c>
    </row>
    <row r="1983" spans="1:3" x14ac:dyDescent="0.25">
      <c r="A1983" s="6"/>
      <c r="B1983" s="27"/>
    </row>
    <row r="1984" spans="1:3" x14ac:dyDescent="0.25">
      <c r="A1984" s="6"/>
      <c r="B1984" s="27"/>
      <c r="C1984" t="str">
        <f>CONCATENATE("    ",B1977)</f>
        <v xml:space="preserve">    Your variant is not associated with any loss of function.</v>
      </c>
    </row>
    <row r="1985" spans="1:3" x14ac:dyDescent="0.25">
      <c r="A1985" s="6"/>
      <c r="B1985" s="27"/>
    </row>
    <row r="1986" spans="1:3" x14ac:dyDescent="0.25">
      <c r="A1986" s="6"/>
      <c r="B1986" s="27"/>
      <c r="C1986" t="s">
        <v>719</v>
      </c>
    </row>
    <row r="1987" spans="1:3" x14ac:dyDescent="0.25">
      <c r="A1987" s="5"/>
      <c r="B1987" s="27"/>
    </row>
    <row r="1988" spans="1:3" x14ac:dyDescent="0.25">
      <c r="A1988" s="6"/>
      <c r="B1988" s="27"/>
      <c r="C1988" t="str">
        <f>CONCATENATE( "    &lt;piechart percentage=",B1978," /&gt;")</f>
        <v xml:space="preserve">    &lt;piechart percentage= /&gt;</v>
      </c>
    </row>
    <row r="1989" spans="1:3" x14ac:dyDescent="0.25">
      <c r="A1989" s="6"/>
      <c r="B1989" s="27"/>
      <c r="C1989" t="str">
        <f>"  &lt;/Genotype&gt;"</f>
        <v xml:space="preserve">  &lt;/Genotype&gt;</v>
      </c>
    </row>
    <row r="1990" spans="1:3" x14ac:dyDescent="0.25">
      <c r="A1990" s="6"/>
      <c r="B1990" s="27"/>
      <c r="C1990" t="str">
        <f>"&lt;/GeneAnalysis&gt;"</f>
        <v>&lt;/GeneAnalysis&gt;</v>
      </c>
    </row>
    <row r="1991" spans="1:3" s="33" customFormat="1" x14ac:dyDescent="0.25"/>
    <row r="1992" spans="1:3" s="33" customFormat="1" x14ac:dyDescent="0.25">
      <c r="A1992" s="34"/>
      <c r="B1992" s="32"/>
    </row>
    <row r="1993" spans="1:3" x14ac:dyDescent="0.25">
      <c r="A1993" s="6" t="s">
        <v>4</v>
      </c>
      <c r="B1993" s="27" t="s">
        <v>354</v>
      </c>
      <c r="C1993" t="str">
        <f>CONCATENATE("&lt;GeneAnalysis gene=",CHAR(34),B1993,CHAR(34)," interval=",CHAR(34),B1994,CHAR(34),"&gt; ")</f>
        <v xml:space="preserve">&lt;GeneAnalysis gene="CHRNA3" interval="NC_000015.10:g.78593052_78621295"&gt; </v>
      </c>
    </row>
    <row r="1994" spans="1:3" x14ac:dyDescent="0.25">
      <c r="A1994" s="6" t="s">
        <v>27</v>
      </c>
      <c r="B1994" s="27" t="s">
        <v>355</v>
      </c>
    </row>
    <row r="1995" spans="1:3" x14ac:dyDescent="0.25">
      <c r="A1995" s="6" t="s">
        <v>28</v>
      </c>
      <c r="B1995" s="27" t="s">
        <v>351</v>
      </c>
      <c r="C1995" t="str">
        <f>CONCATENATE("# What are some common mutations of ",B1993,"?")</f>
        <v># What are some common mutations of CHRNA3?</v>
      </c>
    </row>
    <row r="1996" spans="1:3" x14ac:dyDescent="0.25">
      <c r="A1996" s="6" t="s">
        <v>24</v>
      </c>
      <c r="B1996" s="27" t="s">
        <v>25</v>
      </c>
      <c r="C1996" t="s">
        <v>17</v>
      </c>
    </row>
    <row r="1997" spans="1:3" x14ac:dyDescent="0.25">
      <c r="B1997" s="27"/>
      <c r="C1997" t="str">
        <f>CONCATENATE("There are ",B1995," well-known variants in ",B1993,": ",B2004," and ",B2010,".")</f>
        <v>There are two well-known variants in CHRNA3: [C78606381T](https://www.ncbi.nlm.nih.gov/projects/SNP/snp_ref.cgi?rs=12914385) and [C645T](https://www.ncbi.nlm.nih.gov/clinvar/variation/17503/).</v>
      </c>
    </row>
    <row r="1998" spans="1:3" x14ac:dyDescent="0.25">
      <c r="B1998" s="27"/>
    </row>
    <row r="1999" spans="1:3" x14ac:dyDescent="0.25">
      <c r="A1999" s="6"/>
      <c r="B1999" s="27"/>
      <c r="C1999" t="str">
        <f>CONCATENATE("&lt;# ",B2001," #&gt;")</f>
        <v>&lt;# C78606381T #&gt;</v>
      </c>
    </row>
    <row r="2000" spans="1:3" x14ac:dyDescent="0.25">
      <c r="A2000" s="6" t="s">
        <v>29</v>
      </c>
      <c r="B2000" s="1" t="s">
        <v>356</v>
      </c>
      <c r="C2000" t="str">
        <f>CONCATENATE("  &lt;Variant hgvs=",CHAR(34),B2000,CHAR(34)," name=",CHAR(34),B2001,CHAR(34),"&gt; ")</f>
        <v xml:space="preserve">  &lt;Variant hgvs="NC_000015.10:g.78606381C&gt;T" name="C78606381T"&gt; </v>
      </c>
    </row>
    <row r="2001" spans="1:3" x14ac:dyDescent="0.25">
      <c r="A2001" s="5" t="s">
        <v>30</v>
      </c>
      <c r="B2001" s="30" t="s">
        <v>358</v>
      </c>
    </row>
    <row r="2002" spans="1:3" x14ac:dyDescent="0.25">
      <c r="A2002" s="5" t="s">
        <v>31</v>
      </c>
      <c r="B2002" s="27" t="s">
        <v>217</v>
      </c>
      <c r="C2002" t="str">
        <f>CONCATENATE("    This variant is a change at a specific point in the ",B1993," gene from ",B2002," to ",B2003," resulting in incorrect ",B1996,"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003" spans="1:3" x14ac:dyDescent="0.25">
      <c r="A2003" s="5" t="s">
        <v>32</v>
      </c>
      <c r="B2003" s="27" t="s">
        <v>37</v>
      </c>
      <c r="C2003" t="s">
        <v>17</v>
      </c>
    </row>
    <row r="2004" spans="1:3" x14ac:dyDescent="0.25">
      <c r="A2004" s="5" t="s">
        <v>40</v>
      </c>
      <c r="B2004" s="30" t="s">
        <v>360</v>
      </c>
      <c r="C2004" t="str">
        <f>"  &lt;/Variant&gt;"</f>
        <v xml:space="preserve">  &lt;/Variant&gt;</v>
      </c>
    </row>
    <row r="2005" spans="1:3" x14ac:dyDescent="0.25">
      <c r="B2005" s="27"/>
      <c r="C2005" t="str">
        <f>CONCATENATE("&lt;# ",B2007," #&gt;")</f>
        <v>&lt;# C645T  #&gt;</v>
      </c>
    </row>
    <row r="2006" spans="1:3" x14ac:dyDescent="0.25">
      <c r="A2006" s="6" t="s">
        <v>29</v>
      </c>
      <c r="B2006" s="1" t="s">
        <v>357</v>
      </c>
      <c r="C2006" t="str">
        <f>CONCATENATE("  &lt;Variant hgvs=",CHAR(34),B2006,CHAR(34)," name=",CHAR(34),B2007,CHAR(34),"&gt; ")</f>
        <v xml:space="preserve">  &lt;Variant hgvs="NC_000015.10:g.78601997G&gt;A" name="C645T "&gt; </v>
      </c>
    </row>
    <row r="2007" spans="1:3" x14ac:dyDescent="0.25">
      <c r="A2007" s="5" t="s">
        <v>30</v>
      </c>
      <c r="B2007" s="30" t="s">
        <v>359</v>
      </c>
    </row>
    <row r="2008" spans="1:3" x14ac:dyDescent="0.25">
      <c r="A2008" s="5" t="s">
        <v>31</v>
      </c>
      <c r="B2008" s="27" t="s">
        <v>38</v>
      </c>
      <c r="C2008" t="str">
        <f>CONCATENATE("    This variant is a change at a specific point in the ",B1993," gene from ",B2008," to ",B2009," resulting in incorrect ",B1996,"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009" spans="1:3" x14ac:dyDescent="0.25">
      <c r="A2009" s="5" t="s">
        <v>32</v>
      </c>
      <c r="B2009" s="27" t="s">
        <v>66</v>
      </c>
    </row>
    <row r="2010" spans="1:3" x14ac:dyDescent="0.25">
      <c r="A2010" s="6" t="s">
        <v>40</v>
      </c>
      <c r="B2010" s="30" t="s">
        <v>370</v>
      </c>
      <c r="C2010" t="str">
        <f>"  &lt;/Variant&gt;"</f>
        <v xml:space="preserve">  &lt;/Variant&gt;</v>
      </c>
    </row>
    <row r="2011" spans="1:3" s="33" customFormat="1" x14ac:dyDescent="0.25">
      <c r="A2011" s="31"/>
      <c r="B2011" s="32"/>
    </row>
    <row r="2012" spans="1:3" s="33" customFormat="1" x14ac:dyDescent="0.25">
      <c r="A2012" s="31"/>
      <c r="B2012" s="32"/>
      <c r="C2012" t="str">
        <f>C1999</f>
        <v>&lt;# C78606381T #&gt;</v>
      </c>
    </row>
    <row r="2013" spans="1:3" x14ac:dyDescent="0.25">
      <c r="A2013" s="5" t="s">
        <v>39</v>
      </c>
      <c r="B2013" s="40" t="s">
        <v>361</v>
      </c>
      <c r="C2013" t="str">
        <f>CONCATENATE("  &lt;Genotype hgvs=",CHAR(34),B2013,B2014,";",B2015,CHAR(34)," name=",CHAR(34),B2001,CHAR(34),"&gt; ")</f>
        <v xml:space="preserve">  &lt;Genotype hgvs="NC_000015.10:g.[78606381C&gt;T];[78606381=]" name="C78606381T"&gt; </v>
      </c>
    </row>
    <row r="2014" spans="1:3" x14ac:dyDescent="0.25">
      <c r="A2014" s="5" t="s">
        <v>40</v>
      </c>
      <c r="B2014" s="27" t="s">
        <v>362</v>
      </c>
    </row>
    <row r="2015" spans="1:3" x14ac:dyDescent="0.25">
      <c r="A2015" s="5" t="s">
        <v>31</v>
      </c>
      <c r="B2015" s="27" t="s">
        <v>363</v>
      </c>
      <c r="C2015" t="s">
        <v>717</v>
      </c>
    </row>
    <row r="2016" spans="1:3" x14ac:dyDescent="0.25">
      <c r="A2016" s="5" t="s">
        <v>45</v>
      </c>
      <c r="B2016" s="27" t="str">
        <f>CONCATENATE("People with this variant have one copy of the ",B2004,"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016" t="s">
        <v>17</v>
      </c>
    </row>
    <row r="2017" spans="1:3" x14ac:dyDescent="0.25">
      <c r="A2017" s="6" t="s">
        <v>46</v>
      </c>
      <c r="B2017" s="27" t="s">
        <v>226</v>
      </c>
      <c r="C2017" t="str">
        <f>CONCATENATE("    ",B2016)</f>
        <v xml:space="preserve">    People with this variant have one copy of the [C78606381T](https://www.ncbi.nlm.nih.gov/projects/SNP/snp_ref.cgi?rs=12914385) variant. This substitution of a single nucleotide is known as a missense mutation.</v>
      </c>
    </row>
    <row r="2018" spans="1:3" x14ac:dyDescent="0.25">
      <c r="A2018" s="6" t="s">
        <v>47</v>
      </c>
      <c r="B2018" s="27">
        <v>37.9</v>
      </c>
    </row>
    <row r="2019" spans="1:3" x14ac:dyDescent="0.25">
      <c r="A2019" s="5"/>
      <c r="B2019" s="27"/>
      <c r="C2019" t="s">
        <v>718</v>
      </c>
    </row>
    <row r="2020" spans="1:3" x14ac:dyDescent="0.25">
      <c r="A2020" s="6"/>
      <c r="B2020" s="27"/>
    </row>
    <row r="2021" spans="1:3" x14ac:dyDescent="0.25">
      <c r="A2021" s="6"/>
      <c r="B2021" s="27"/>
      <c r="C2021" t="str">
        <f>CONCATENATE("    ",B2017)</f>
        <v xml:space="preserve">    You are in the Mild Loss of Function category. See below for more information.</v>
      </c>
    </row>
    <row r="2022" spans="1:3" x14ac:dyDescent="0.25">
      <c r="A2022" s="6"/>
      <c r="B2022" s="27"/>
    </row>
    <row r="2023" spans="1:3" x14ac:dyDescent="0.25">
      <c r="A2023" s="6"/>
      <c r="B2023" s="27"/>
      <c r="C2023" t="s">
        <v>719</v>
      </c>
    </row>
    <row r="2024" spans="1:3" x14ac:dyDescent="0.25">
      <c r="A2024" s="5"/>
      <c r="B2024" s="27"/>
    </row>
    <row r="2025" spans="1:3" x14ac:dyDescent="0.25">
      <c r="A2025" s="5"/>
      <c r="B2025" s="27"/>
      <c r="C2025" t="str">
        <f>CONCATENATE( "    &lt;piechart percentage=",B2018," /&gt;")</f>
        <v xml:space="preserve">    &lt;piechart percentage=37.9 /&gt;</v>
      </c>
    </row>
    <row r="2026" spans="1:3" x14ac:dyDescent="0.25">
      <c r="A2026" s="5"/>
      <c r="B2026" s="27"/>
      <c r="C2026" t="str">
        <f>"  &lt;/Genotype&gt;"</f>
        <v xml:space="preserve">  &lt;/Genotype&gt;</v>
      </c>
    </row>
    <row r="2027" spans="1:3" x14ac:dyDescent="0.25">
      <c r="A2027" s="5" t="s">
        <v>48</v>
      </c>
      <c r="B2027" s="27" t="s">
        <v>364</v>
      </c>
      <c r="C2027" t="str">
        <f>CONCATENATE("  &lt;Genotype hgvs=",CHAR(34),B2013,B2014,";",B2014,CHAR(34)," name=",CHAR(34),B2001,CHAR(34),"&gt; ")</f>
        <v xml:space="preserve">  &lt;Genotype hgvs="NC_000015.10:g.[78606381C&gt;T];[78606381C&gt;T]" name="C78606381T"&gt; </v>
      </c>
    </row>
    <row r="2028" spans="1:3" x14ac:dyDescent="0.25">
      <c r="A2028" s="6" t="s">
        <v>49</v>
      </c>
      <c r="B2028" s="27" t="s">
        <v>199</v>
      </c>
      <c r="C2028" t="s">
        <v>17</v>
      </c>
    </row>
    <row r="2029" spans="1:3" x14ac:dyDescent="0.25">
      <c r="A2029" s="6" t="s">
        <v>47</v>
      </c>
      <c r="B2029" s="27">
        <v>15.9</v>
      </c>
      <c r="C2029" t="s">
        <v>717</v>
      </c>
    </row>
    <row r="2030" spans="1:3" x14ac:dyDescent="0.25">
      <c r="A2030" s="6"/>
      <c r="B2030" s="27"/>
    </row>
    <row r="2031" spans="1:3" x14ac:dyDescent="0.25">
      <c r="A2031" s="5"/>
      <c r="B2031" s="27"/>
      <c r="C2031" t="str">
        <f>CONCATENATE("    ",B2027)</f>
        <v xml:space="preserve">    People with this variant have two copies of the [C78606381T](https://www.ncbi.nlm.nih.gov/projects/SNP/snp_ref.cgi?rs=12914385) variant. This substitution of a single nucleotide is known as a missense mutation.
</v>
      </c>
    </row>
    <row r="2032" spans="1:3" x14ac:dyDescent="0.25">
      <c r="A2032" s="6"/>
      <c r="B2032" s="27"/>
    </row>
    <row r="2033" spans="1:3" x14ac:dyDescent="0.25">
      <c r="A2033" s="6"/>
      <c r="B2033" s="27"/>
      <c r="C2033" t="s">
        <v>718</v>
      </c>
    </row>
    <row r="2034" spans="1:3" x14ac:dyDescent="0.25">
      <c r="A2034" s="6"/>
      <c r="B2034" s="27"/>
    </row>
    <row r="2035" spans="1:3" x14ac:dyDescent="0.25">
      <c r="A2035" s="6"/>
      <c r="B2035" s="27"/>
      <c r="C2035" t="str">
        <f>CONCATENATE("    ",B2028)</f>
        <v xml:space="preserve">    You are in the Moderate Loss of Function category. See below for more information.</v>
      </c>
    </row>
    <row r="2036" spans="1:3" x14ac:dyDescent="0.25">
      <c r="A2036" s="6"/>
      <c r="B2036" s="27"/>
    </row>
    <row r="2037" spans="1:3" x14ac:dyDescent="0.25">
      <c r="A2037" s="5"/>
      <c r="B2037" s="27"/>
      <c r="C2037" t="s">
        <v>719</v>
      </c>
    </row>
    <row r="2038" spans="1:3" x14ac:dyDescent="0.25">
      <c r="A2038" s="5"/>
      <c r="B2038" s="27"/>
    </row>
    <row r="2039" spans="1:3" x14ac:dyDescent="0.25">
      <c r="A2039" s="5"/>
      <c r="B2039" s="27"/>
      <c r="C2039" t="str">
        <f>CONCATENATE( "    &lt;piechart percentage=",B2029," /&gt;")</f>
        <v xml:space="preserve">    &lt;piechart percentage=15.9 /&gt;</v>
      </c>
    </row>
    <row r="2040" spans="1:3" x14ac:dyDescent="0.25">
      <c r="A2040" s="5"/>
      <c r="B2040" s="27"/>
      <c r="C2040" t="str">
        <f>"  &lt;/Genotype&gt;"</f>
        <v xml:space="preserve">  &lt;/Genotype&gt;</v>
      </c>
    </row>
    <row r="2041" spans="1:3" x14ac:dyDescent="0.25">
      <c r="A2041" s="5" t="s">
        <v>50</v>
      </c>
      <c r="B2041" s="27" t="str">
        <f>CONCATENATE("Your ",B1993," gene has no variants. A normal gene is referred to as a ",CHAR(34),"wild-type",CHAR(34)," gene.")</f>
        <v>Your CHRNA3 gene has no variants. A normal gene is referred to as a "wild-type" gene.</v>
      </c>
      <c r="C2041" t="str">
        <f>CONCATENATE("  &lt;Genotype hgvs=",CHAR(34),B2013,B2015,";",B2015,CHAR(34)," name=",CHAR(34),B2001,CHAR(34),"&gt; ")</f>
        <v xml:space="preserve">  &lt;Genotype hgvs="NC_000015.10:g.[78606381=];[78606381=]" name="C78606381T"&gt; </v>
      </c>
    </row>
    <row r="2042" spans="1:3" x14ac:dyDescent="0.25">
      <c r="A2042" s="6" t="s">
        <v>51</v>
      </c>
      <c r="B2042" s="27" t="s">
        <v>152</v>
      </c>
      <c r="C2042" t="s">
        <v>17</v>
      </c>
    </row>
    <row r="2043" spans="1:3" x14ac:dyDescent="0.25">
      <c r="A2043" s="6" t="s">
        <v>47</v>
      </c>
      <c r="B2043" s="27">
        <v>46.2</v>
      </c>
      <c r="C2043" t="s">
        <v>717</v>
      </c>
    </row>
    <row r="2044" spans="1:3" x14ac:dyDescent="0.25">
      <c r="A2044" s="5"/>
      <c r="B2044" s="27"/>
    </row>
    <row r="2045" spans="1:3" x14ac:dyDescent="0.25">
      <c r="A2045" s="6"/>
      <c r="B2045" s="27"/>
      <c r="C2045" t="str">
        <f>CONCATENATE("    ",B2041)</f>
        <v xml:space="preserve">    Your CHRNA3 gene has no variants. A normal gene is referred to as a "wild-type" gene.</v>
      </c>
    </row>
    <row r="2046" spans="1:3" x14ac:dyDescent="0.25">
      <c r="A2046" s="6"/>
      <c r="B2046" s="27"/>
    </row>
    <row r="2047" spans="1:3" x14ac:dyDescent="0.25">
      <c r="A2047" s="6"/>
      <c r="B2047" s="27"/>
      <c r="C2047" t="s">
        <v>718</v>
      </c>
    </row>
    <row r="2048" spans="1:3" x14ac:dyDescent="0.25">
      <c r="A2048" s="6"/>
      <c r="B2048" s="27"/>
    </row>
    <row r="2049" spans="1:3" x14ac:dyDescent="0.25">
      <c r="A2049" s="6"/>
      <c r="B2049" s="27"/>
      <c r="C2049" t="str">
        <f>CONCATENATE("    ",B2042)</f>
        <v xml:space="preserve">    This variant is not associated with increased risk.</v>
      </c>
    </row>
    <row r="2050" spans="1:3" x14ac:dyDescent="0.25">
      <c r="A2050" s="5"/>
      <c r="B2050" s="27"/>
    </row>
    <row r="2051" spans="1:3" x14ac:dyDescent="0.25">
      <c r="A2051" s="5"/>
      <c r="B2051" s="27"/>
      <c r="C2051" t="s">
        <v>719</v>
      </c>
    </row>
    <row r="2052" spans="1:3" x14ac:dyDescent="0.25">
      <c r="A2052" s="5"/>
      <c r="B2052" s="27"/>
    </row>
    <row r="2053" spans="1:3" x14ac:dyDescent="0.25">
      <c r="A2053" s="5"/>
      <c r="B2053" s="27"/>
      <c r="C2053" t="str">
        <f>CONCATENATE( "    &lt;piechart percentage=",B2043," /&gt;")</f>
        <v xml:space="preserve">    &lt;piechart percentage=46.2 /&gt;</v>
      </c>
    </row>
    <row r="2054" spans="1:3" x14ac:dyDescent="0.25">
      <c r="A2054" s="5"/>
      <c r="B2054" s="27"/>
      <c r="C2054" t="str">
        <f>"  &lt;/Genotype&gt;"</f>
        <v xml:space="preserve">  &lt;/Genotype&gt;</v>
      </c>
    </row>
    <row r="2055" spans="1:3" x14ac:dyDescent="0.25">
      <c r="A2055" s="5"/>
      <c r="B2055" s="27"/>
      <c r="C2055" t="str">
        <f>C2005</f>
        <v>&lt;# C645T  #&gt;</v>
      </c>
    </row>
    <row r="2056" spans="1:3" x14ac:dyDescent="0.25">
      <c r="A2056" s="5" t="s">
        <v>39</v>
      </c>
      <c r="B2056" s="1" t="s">
        <v>245</v>
      </c>
      <c r="C2056" t="str">
        <f>CONCATENATE("  &lt;Genotype hgvs=",CHAR(34),B2056,B2057,";",B2058,CHAR(34)," name=",CHAR(34),B2007,CHAR(34),"&gt; ")</f>
        <v xml:space="preserve">  &lt;Genotype hgvs="NC_000017.11:g.[30237328T&gt;C];[30237328=]" name="C645T "&gt; </v>
      </c>
    </row>
    <row r="2057" spans="1:3" x14ac:dyDescent="0.25">
      <c r="A2057" s="5" t="s">
        <v>40</v>
      </c>
      <c r="B2057" s="27" t="s">
        <v>266</v>
      </c>
    </row>
    <row r="2058" spans="1:3" x14ac:dyDescent="0.25">
      <c r="A2058" s="5" t="s">
        <v>31</v>
      </c>
      <c r="B2058" s="27" t="s">
        <v>267</v>
      </c>
      <c r="C2058" t="s">
        <v>717</v>
      </c>
    </row>
    <row r="2059" spans="1:3" x14ac:dyDescent="0.25">
      <c r="A2059" s="5" t="s">
        <v>45</v>
      </c>
      <c r="B2059" s="27" t="str">
        <f>CONCATENATE("People with this variant have one copy of the ",B2010," variant. This substitution of a single nucleotide is known as a missense mutation.")</f>
        <v>People with this variant have one copy of the [C645T](https://www.ncbi.nlm.nih.gov/clinvar/variation/17503/) variant. This substitution of a single nucleotide is known as a missense mutation.</v>
      </c>
      <c r="C2059" t="s">
        <v>17</v>
      </c>
    </row>
    <row r="2060" spans="1:3" x14ac:dyDescent="0.25">
      <c r="A2060" s="6" t="s">
        <v>46</v>
      </c>
      <c r="B2060" s="27" t="s">
        <v>226</v>
      </c>
      <c r="C2060" t="str">
        <f>CONCATENATE("    ",B2059)</f>
        <v xml:space="preserve">    People with this variant have one copy of the [C645T](https://www.ncbi.nlm.nih.gov/clinvar/variation/17503/) variant. This substitution of a single nucleotide is known as a missense mutation.</v>
      </c>
    </row>
    <row r="2061" spans="1:3" x14ac:dyDescent="0.25">
      <c r="A2061" s="6" t="s">
        <v>47</v>
      </c>
      <c r="B2061" s="27">
        <v>39.700000000000003</v>
      </c>
    </row>
    <row r="2062" spans="1:3" x14ac:dyDescent="0.25">
      <c r="A2062" s="5"/>
      <c r="B2062" s="27"/>
      <c r="C2062" t="s">
        <v>718</v>
      </c>
    </row>
    <row r="2063" spans="1:3" x14ac:dyDescent="0.25">
      <c r="A2063" s="6"/>
      <c r="B2063" s="27"/>
    </row>
    <row r="2064" spans="1:3" x14ac:dyDescent="0.25">
      <c r="A2064" s="6"/>
      <c r="B2064" s="27"/>
      <c r="C2064" t="str">
        <f>CONCATENATE("    ",B2060)</f>
        <v xml:space="preserve">    You are in the Mild Loss of Function category. See below for more information.</v>
      </c>
    </row>
    <row r="2065" spans="1:3" x14ac:dyDescent="0.25">
      <c r="A2065" s="6"/>
      <c r="B2065" s="27"/>
    </row>
    <row r="2066" spans="1:3" x14ac:dyDescent="0.25">
      <c r="A2066" s="6"/>
      <c r="B2066" s="27"/>
      <c r="C2066" t="s">
        <v>719</v>
      </c>
    </row>
    <row r="2067" spans="1:3" x14ac:dyDescent="0.25">
      <c r="A2067" s="5"/>
      <c r="B2067" s="27"/>
    </row>
    <row r="2068" spans="1:3" x14ac:dyDescent="0.25">
      <c r="A2068" s="5"/>
      <c r="B2068" s="27"/>
      <c r="C2068" t="str">
        <f>CONCATENATE( "    &lt;piechart percentage=",B2061," /&gt;")</f>
        <v xml:space="preserve">    &lt;piechart percentage=39.7 /&gt;</v>
      </c>
    </row>
    <row r="2069" spans="1:3" x14ac:dyDescent="0.25">
      <c r="A2069" s="5"/>
      <c r="B2069" s="27"/>
      <c r="C2069" t="str">
        <f>"  &lt;/Genotype&gt;"</f>
        <v xml:space="preserve">  &lt;/Genotype&gt;</v>
      </c>
    </row>
    <row r="2070" spans="1:3" x14ac:dyDescent="0.25">
      <c r="A2070" s="5" t="s">
        <v>48</v>
      </c>
      <c r="B2070" s="27" t="str">
        <f>CONCATENATE("People with this variant have two copies of the ",B2010," variant. This substitution of a single nucleotide is known as a missense mutation.")</f>
        <v>People with this variant have two copies of the [C645T](https://www.ncbi.nlm.nih.gov/clinvar/variation/17503/) variant. This substitution of a single nucleotide is known as a missense mutation.</v>
      </c>
      <c r="C2070" t="str">
        <f>CONCATENATE("  &lt;Genotype hgvs=",CHAR(34),B2056,B2057,";",B2057,CHAR(34)," name=",CHAR(34),B2007,CHAR(34),"&gt; ")</f>
        <v xml:space="preserve">  &lt;Genotype hgvs="NC_000017.11:g.[30237328T&gt;C];[30237328T&gt;C]" name="C645T "&gt; </v>
      </c>
    </row>
    <row r="2071" spans="1:3" x14ac:dyDescent="0.25">
      <c r="A2071" s="6" t="s">
        <v>49</v>
      </c>
      <c r="B2071" s="27" t="s">
        <v>199</v>
      </c>
      <c r="C2071" t="s">
        <v>17</v>
      </c>
    </row>
    <row r="2072" spans="1:3" x14ac:dyDescent="0.25">
      <c r="A2072" s="6" t="s">
        <v>47</v>
      </c>
      <c r="B2072" s="27">
        <v>42.9</v>
      </c>
      <c r="C2072" t="s">
        <v>717</v>
      </c>
    </row>
    <row r="2073" spans="1:3" x14ac:dyDescent="0.25">
      <c r="A2073" s="6"/>
      <c r="B2073" s="27"/>
    </row>
    <row r="2074" spans="1:3" x14ac:dyDescent="0.25">
      <c r="A2074" s="5"/>
      <c r="B2074" s="27"/>
      <c r="C2074" t="str">
        <f>CONCATENATE("    ",B2070)</f>
        <v xml:space="preserve">    People with this variant have two copies of the [C645T](https://www.ncbi.nlm.nih.gov/clinvar/variation/17503/) variant. This substitution of a single nucleotide is known as a missense mutation.</v>
      </c>
    </row>
    <row r="2075" spans="1:3" x14ac:dyDescent="0.25">
      <c r="A2075" s="6"/>
      <c r="B2075" s="27"/>
    </row>
    <row r="2076" spans="1:3" x14ac:dyDescent="0.25">
      <c r="A2076" s="6"/>
      <c r="B2076" s="27"/>
      <c r="C2076" t="s">
        <v>718</v>
      </c>
    </row>
    <row r="2077" spans="1:3" x14ac:dyDescent="0.25">
      <c r="A2077" s="6"/>
      <c r="B2077" s="27"/>
    </row>
    <row r="2078" spans="1:3" x14ac:dyDescent="0.25">
      <c r="A2078" s="6"/>
      <c r="B2078" s="27"/>
      <c r="C2078" t="str">
        <f>CONCATENATE("    ",B2071)</f>
        <v xml:space="preserve">    You are in the Moderate Loss of Function category. See below for more information.</v>
      </c>
    </row>
    <row r="2079" spans="1:3" x14ac:dyDescent="0.25">
      <c r="A2079" s="6"/>
      <c r="B2079" s="27"/>
    </row>
    <row r="2080" spans="1:3" x14ac:dyDescent="0.25">
      <c r="A2080" s="5"/>
      <c r="B2080" s="27"/>
      <c r="C2080" t="s">
        <v>719</v>
      </c>
    </row>
    <row r="2081" spans="1:3" x14ac:dyDescent="0.25">
      <c r="A2081" s="5"/>
      <c r="B2081" s="27"/>
    </row>
    <row r="2082" spans="1:3" x14ac:dyDescent="0.25">
      <c r="A2082" s="5"/>
      <c r="B2082" s="27"/>
      <c r="C2082" t="str">
        <f>CONCATENATE( "    &lt;piechart percentage=",B2072," /&gt;")</f>
        <v xml:space="preserve">    &lt;piechart percentage=42.9 /&gt;</v>
      </c>
    </row>
    <row r="2083" spans="1:3" x14ac:dyDescent="0.25">
      <c r="A2083" s="5"/>
      <c r="B2083" s="27"/>
      <c r="C2083" t="str">
        <f>"  &lt;/Genotype&gt;"</f>
        <v xml:space="preserve">  &lt;/Genotype&gt;</v>
      </c>
    </row>
    <row r="2084" spans="1:3" x14ac:dyDescent="0.25">
      <c r="A2084" s="5" t="s">
        <v>50</v>
      </c>
      <c r="B2084" s="27" t="str">
        <f>CONCATENATE("Your ",B1993," gene has no variants. A normal gene is referred to as a ",CHAR(34),"wild-type",CHAR(34)," gene.")</f>
        <v>Your CHRNA3 gene has no variants. A normal gene is referred to as a "wild-type" gene.</v>
      </c>
      <c r="C2084" t="str">
        <f>CONCATENATE("  &lt;Genotype hgvs=",CHAR(34),B2056,B2058,";",B2058,CHAR(34)," name=",CHAR(34),B2007,CHAR(34),"&gt; ")</f>
        <v xml:space="preserve">  &lt;Genotype hgvs="NC_000017.11:g.[30237328=];[30237328=]" name="C645T "&gt; </v>
      </c>
    </row>
    <row r="2085" spans="1:3" x14ac:dyDescent="0.25">
      <c r="A2085" s="6" t="s">
        <v>51</v>
      </c>
      <c r="B2085" s="27" t="s">
        <v>152</v>
      </c>
      <c r="C2085" t="s">
        <v>17</v>
      </c>
    </row>
    <row r="2086" spans="1:3" x14ac:dyDescent="0.25">
      <c r="A2086" s="6" t="s">
        <v>47</v>
      </c>
      <c r="B2086" s="27">
        <v>17.399999999999999</v>
      </c>
      <c r="C2086" t="s">
        <v>717</v>
      </c>
    </row>
    <row r="2087" spans="1:3" x14ac:dyDescent="0.25">
      <c r="A2087" s="5"/>
      <c r="B2087" s="27"/>
    </row>
    <row r="2088" spans="1:3" x14ac:dyDescent="0.25">
      <c r="A2088" s="6"/>
      <c r="B2088" s="27"/>
      <c r="C2088" t="str">
        <f>CONCATENATE("    ",B2084)</f>
        <v xml:space="preserve">    Your CHRNA3 gene has no variants. A normal gene is referred to as a "wild-type" gene.</v>
      </c>
    </row>
    <row r="2089" spans="1:3" x14ac:dyDescent="0.25">
      <c r="A2089" s="6"/>
      <c r="B2089" s="27"/>
    </row>
    <row r="2090" spans="1:3" x14ac:dyDescent="0.25">
      <c r="A2090" s="6"/>
      <c r="B2090" s="27"/>
      <c r="C2090" t="s">
        <v>718</v>
      </c>
    </row>
    <row r="2091" spans="1:3" x14ac:dyDescent="0.25">
      <c r="A2091" s="6"/>
      <c r="B2091" s="27"/>
    </row>
    <row r="2092" spans="1:3" x14ac:dyDescent="0.25">
      <c r="A2092" s="6"/>
      <c r="B2092" s="27"/>
      <c r="C2092" t="str">
        <f>CONCATENATE("    ",B2085)</f>
        <v xml:space="preserve">    This variant is not associated with increased risk.</v>
      </c>
    </row>
    <row r="2093" spans="1:3" x14ac:dyDescent="0.25">
      <c r="A2093" s="5"/>
      <c r="B2093" s="27"/>
    </row>
    <row r="2094" spans="1:3" x14ac:dyDescent="0.25">
      <c r="A2094" s="5"/>
      <c r="B2094" s="27"/>
      <c r="C2094" t="s">
        <v>719</v>
      </c>
    </row>
    <row r="2095" spans="1:3" x14ac:dyDescent="0.25">
      <c r="A2095" s="5"/>
      <c r="B2095" s="27"/>
    </row>
    <row r="2096" spans="1:3" x14ac:dyDescent="0.25">
      <c r="A2096" s="5"/>
      <c r="B2096" s="27"/>
      <c r="C2096" t="str">
        <f>CONCATENATE( "    &lt;piechart percentage=",B2086," /&gt;")</f>
        <v xml:space="preserve">    &lt;piechart percentage=17.4 /&gt;</v>
      </c>
    </row>
    <row r="2097" spans="1:3" x14ac:dyDescent="0.25">
      <c r="A2097" s="5"/>
      <c r="B2097" s="27"/>
      <c r="C2097" t="str">
        <f>"  &lt;/Genotype&gt;"</f>
        <v xml:space="preserve">  &lt;/Genotype&gt;</v>
      </c>
    </row>
    <row r="2098" spans="1:3" x14ac:dyDescent="0.25">
      <c r="A2098" s="5" t="s">
        <v>52</v>
      </c>
      <c r="B2098" s="27" t="str">
        <f>CONCATENATE("Your ",B1993," gene has an unknown variant.")</f>
        <v>Your CHRNA3 gene has an unknown variant.</v>
      </c>
      <c r="C2098" t="str">
        <f>CONCATENATE("  &lt;Genotype hgvs=",CHAR(34),"unknown",CHAR(34),"&gt; ")</f>
        <v xml:space="preserve">  &lt;Genotype hgvs="unknown"&gt; </v>
      </c>
    </row>
    <row r="2099" spans="1:3" x14ac:dyDescent="0.25">
      <c r="A2099" s="6" t="s">
        <v>52</v>
      </c>
      <c r="B2099" s="27" t="s">
        <v>154</v>
      </c>
      <c r="C2099" t="s">
        <v>17</v>
      </c>
    </row>
    <row r="2100" spans="1:3" x14ac:dyDescent="0.25">
      <c r="A2100" s="6" t="s">
        <v>47</v>
      </c>
      <c r="B2100" s="27"/>
      <c r="C2100" t="s">
        <v>717</v>
      </c>
    </row>
    <row r="2101" spans="1:3" x14ac:dyDescent="0.25">
      <c r="A2101" s="6"/>
      <c r="B2101" s="27"/>
    </row>
    <row r="2102" spans="1:3" x14ac:dyDescent="0.25">
      <c r="A2102" s="6"/>
      <c r="B2102" s="27"/>
      <c r="C2102" t="str">
        <f>CONCATENATE("    ",B2098)</f>
        <v xml:space="preserve">    Your CHRNA3 gene has an unknown variant.</v>
      </c>
    </row>
    <row r="2103" spans="1:3" x14ac:dyDescent="0.25">
      <c r="A2103" s="6"/>
      <c r="B2103" s="27"/>
    </row>
    <row r="2104" spans="1:3" x14ac:dyDescent="0.25">
      <c r="A2104" s="6"/>
      <c r="B2104" s="27"/>
      <c r="C2104" t="s">
        <v>718</v>
      </c>
    </row>
    <row r="2105" spans="1:3" x14ac:dyDescent="0.25">
      <c r="A2105" s="6"/>
      <c r="B2105" s="27"/>
    </row>
    <row r="2106" spans="1:3" x14ac:dyDescent="0.25">
      <c r="A2106" s="5"/>
      <c r="B2106" s="27"/>
      <c r="C2106" t="str">
        <f>CONCATENATE("    ",B2099)</f>
        <v xml:space="preserve">    The effect is unknown.</v>
      </c>
    </row>
    <row r="2107" spans="1:3" x14ac:dyDescent="0.25">
      <c r="A2107" s="6"/>
      <c r="B2107" s="27"/>
    </row>
    <row r="2108" spans="1:3" x14ac:dyDescent="0.25">
      <c r="A2108" s="5"/>
      <c r="B2108" s="27"/>
      <c r="C2108" t="s">
        <v>719</v>
      </c>
    </row>
    <row r="2109" spans="1:3" x14ac:dyDescent="0.25">
      <c r="A2109" s="5"/>
      <c r="B2109" s="27"/>
    </row>
    <row r="2110" spans="1:3" x14ac:dyDescent="0.25">
      <c r="A2110" s="5"/>
      <c r="B2110" s="27"/>
      <c r="C2110" t="str">
        <f>CONCATENATE( "    &lt;piechart percentage=",B2100," /&gt;")</f>
        <v xml:space="preserve">    &lt;piechart percentage= /&gt;</v>
      </c>
    </row>
    <row r="2111" spans="1:3" x14ac:dyDescent="0.25">
      <c r="A2111" s="5"/>
      <c r="B2111" s="27"/>
      <c r="C2111" t="str">
        <f>"  &lt;/Genotype&gt;"</f>
        <v xml:space="preserve">  &lt;/Genotype&gt;</v>
      </c>
    </row>
    <row r="2112" spans="1:3" x14ac:dyDescent="0.25">
      <c r="A2112" s="5" t="s">
        <v>50</v>
      </c>
      <c r="B2112" s="27" t="str">
        <f>CONCATENATE("Your ",B1993," gene has no variants. A normal gene is referred to as a ",CHAR(34),"wild-type",CHAR(34)," gene.")</f>
        <v>Your CHRNA3 gene has no variants. A normal gene is referred to as a "wild-type" gene.</v>
      </c>
      <c r="C2112" t="str">
        <f>CONCATENATE("  &lt;Genotype hgvs=",CHAR(34),"wild-type",CHAR(34),"&gt;")</f>
        <v xml:space="preserve">  &lt;Genotype hgvs="wild-type"&gt;</v>
      </c>
    </row>
    <row r="2113" spans="1:3" x14ac:dyDescent="0.25">
      <c r="A2113" s="6" t="s">
        <v>51</v>
      </c>
      <c r="B2113" s="27" t="s">
        <v>227</v>
      </c>
      <c r="C2113" t="s">
        <v>17</v>
      </c>
    </row>
    <row r="2114" spans="1:3" x14ac:dyDescent="0.25">
      <c r="A2114" s="6" t="s">
        <v>47</v>
      </c>
      <c r="B2114" s="27"/>
      <c r="C2114" t="s">
        <v>717</v>
      </c>
    </row>
    <row r="2115" spans="1:3" x14ac:dyDescent="0.25">
      <c r="A2115" s="6"/>
      <c r="B2115" s="27"/>
    </row>
    <row r="2116" spans="1:3" x14ac:dyDescent="0.25">
      <c r="A2116" s="6"/>
      <c r="B2116" s="27"/>
      <c r="C2116" t="str">
        <f>CONCATENATE("    ",B2112)</f>
        <v xml:space="preserve">    Your CHRNA3 gene has no variants. A normal gene is referred to as a "wild-type" gene.</v>
      </c>
    </row>
    <row r="2117" spans="1:3" x14ac:dyDescent="0.25">
      <c r="A2117" s="6"/>
      <c r="B2117" s="27"/>
    </row>
    <row r="2118" spans="1:3" x14ac:dyDescent="0.25">
      <c r="A2118" s="6"/>
      <c r="B2118" s="27"/>
      <c r="C2118" t="s">
        <v>718</v>
      </c>
    </row>
    <row r="2119" spans="1:3" x14ac:dyDescent="0.25">
      <c r="A2119" s="6"/>
      <c r="B2119" s="27"/>
    </row>
    <row r="2120" spans="1:3" x14ac:dyDescent="0.25">
      <c r="A2120" s="6"/>
      <c r="B2120" s="27"/>
      <c r="C2120" t="str">
        <f>CONCATENATE("    ",B2113)</f>
        <v xml:space="preserve">    Your variant is not associated with any loss of function.</v>
      </c>
    </row>
    <row r="2121" spans="1:3" x14ac:dyDescent="0.25">
      <c r="A2121" s="6"/>
      <c r="B2121" s="27"/>
    </row>
    <row r="2122" spans="1:3" x14ac:dyDescent="0.25">
      <c r="A2122" s="6"/>
      <c r="B2122" s="27"/>
      <c r="C2122" t="s">
        <v>719</v>
      </c>
    </row>
    <row r="2123" spans="1:3" x14ac:dyDescent="0.25">
      <c r="A2123" s="5"/>
      <c r="B2123" s="27"/>
    </row>
    <row r="2124" spans="1:3" x14ac:dyDescent="0.25">
      <c r="A2124" s="6"/>
      <c r="B2124" s="27"/>
      <c r="C2124" t="str">
        <f>CONCATENATE( "    &lt;piechart percentage=",B2114," /&gt;")</f>
        <v xml:space="preserve">    &lt;piechart percentage= /&gt;</v>
      </c>
    </row>
    <row r="2125" spans="1:3" x14ac:dyDescent="0.25">
      <c r="A2125" s="6"/>
      <c r="B2125" s="27"/>
      <c r="C2125" t="str">
        <f>"  &lt;/Genotype&gt;"</f>
        <v xml:space="preserve">  &lt;/Genotype&gt;</v>
      </c>
    </row>
    <row r="2126" spans="1:3" x14ac:dyDescent="0.25">
      <c r="A2126" s="6"/>
      <c r="B2126" s="27"/>
      <c r="C2126" t="str">
        <f>"&lt;/GeneAnalysis&gt;"</f>
        <v>&lt;/GeneAnalysis&gt;</v>
      </c>
    </row>
    <row r="2127" spans="1:3" s="33" customFormat="1" x14ac:dyDescent="0.25"/>
    <row r="2128" spans="1:3" s="33" customFormat="1" x14ac:dyDescent="0.25">
      <c r="A2128" s="34"/>
      <c r="B2128" s="32"/>
    </row>
    <row r="2129" spans="1:3" x14ac:dyDescent="0.25">
      <c r="A2129" s="6" t="s">
        <v>4</v>
      </c>
      <c r="B2129" s="27" t="s">
        <v>354</v>
      </c>
      <c r="C2129" t="str">
        <f>CONCATENATE("&lt;GeneAnalysis gene=",CHAR(34),B2129,CHAR(34)," interval=",CHAR(34),B2130,CHAR(34),"&gt; ")</f>
        <v xml:space="preserve">&lt;GeneAnalysis gene="CHRNA3" interval="NC_000015.10:g.78593052_78621295"&gt; </v>
      </c>
    </row>
    <row r="2130" spans="1:3" x14ac:dyDescent="0.25">
      <c r="A2130" s="6" t="s">
        <v>27</v>
      </c>
      <c r="B2130" s="27" t="s">
        <v>355</v>
      </c>
    </row>
    <row r="2131" spans="1:3" x14ac:dyDescent="0.25">
      <c r="A2131" s="6" t="s">
        <v>28</v>
      </c>
      <c r="B2131" s="27" t="s">
        <v>351</v>
      </c>
      <c r="C2131" t="str">
        <f>CONCATENATE("# What are some common mutations of ",B2129,"?")</f>
        <v># What are some common mutations of CHRNA3?</v>
      </c>
    </row>
    <row r="2132" spans="1:3" x14ac:dyDescent="0.25">
      <c r="A2132" s="6" t="s">
        <v>24</v>
      </c>
      <c r="B2132" s="27" t="s">
        <v>25</v>
      </c>
      <c r="C2132" t="s">
        <v>17</v>
      </c>
    </row>
    <row r="2133" spans="1:3" x14ac:dyDescent="0.25">
      <c r="B2133" s="27"/>
      <c r="C2133" t="str">
        <f>CONCATENATE("There are ",B2131," well-known variants in ",B2129,": ",B2140," and ",B2146,".")</f>
        <v>There are two well-known variants in CHRNA3: [C78606381T](https://www.ncbi.nlm.nih.gov/projects/SNP/snp_ref.cgi?rs=12914385) and [C645T](https://www.ncbi.nlm.nih.gov/clinvar/variation/17503/).</v>
      </c>
    </row>
    <row r="2134" spans="1:3" x14ac:dyDescent="0.25">
      <c r="B2134" s="27"/>
    </row>
    <row r="2135" spans="1:3" x14ac:dyDescent="0.25">
      <c r="A2135" s="6"/>
      <c r="B2135" s="27"/>
      <c r="C2135" t="str">
        <f>CONCATENATE("&lt;# ",B2137," #&gt;")</f>
        <v>&lt;# C78606381T #&gt;</v>
      </c>
    </row>
    <row r="2136" spans="1:3" x14ac:dyDescent="0.25">
      <c r="A2136" s="6" t="s">
        <v>29</v>
      </c>
      <c r="B2136" s="1" t="s">
        <v>356</v>
      </c>
      <c r="C2136" t="str">
        <f>CONCATENATE("  &lt;Variant hgvs=",CHAR(34),B2136,CHAR(34)," name=",CHAR(34),B2137,CHAR(34),"&gt; ")</f>
        <v xml:space="preserve">  &lt;Variant hgvs="NC_000015.10:g.78606381C&gt;T" name="C78606381T"&gt; </v>
      </c>
    </row>
    <row r="2137" spans="1:3" x14ac:dyDescent="0.25">
      <c r="A2137" s="5" t="s">
        <v>30</v>
      </c>
      <c r="B2137" s="30" t="s">
        <v>358</v>
      </c>
    </row>
    <row r="2138" spans="1:3" x14ac:dyDescent="0.25">
      <c r="A2138" s="5" t="s">
        <v>31</v>
      </c>
      <c r="B2138" s="27" t="s">
        <v>217</v>
      </c>
      <c r="C2138" t="str">
        <f>CONCATENATE("    This variant is a change at a specific point in the ",B2129," gene from ",B2138," to ",B2139," resulting in incorrect ",B2132,"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39" spans="1:3" x14ac:dyDescent="0.25">
      <c r="A2139" s="5" t="s">
        <v>32</v>
      </c>
      <c r="B2139" s="27" t="s">
        <v>37</v>
      </c>
      <c r="C2139" t="s">
        <v>17</v>
      </c>
    </row>
    <row r="2140" spans="1:3" x14ac:dyDescent="0.25">
      <c r="A2140" s="5" t="s">
        <v>40</v>
      </c>
      <c r="B2140" s="30" t="s">
        <v>360</v>
      </c>
      <c r="C2140" t="str">
        <f>"  &lt;/Variant&gt;"</f>
        <v xml:space="preserve">  &lt;/Variant&gt;</v>
      </c>
    </row>
    <row r="2141" spans="1:3" x14ac:dyDescent="0.25">
      <c r="B2141" s="27"/>
      <c r="C2141" t="str">
        <f>CONCATENATE("&lt;# ",B2143," #&gt;")</f>
        <v>&lt;# C645T  #&gt;</v>
      </c>
    </row>
    <row r="2142" spans="1:3" x14ac:dyDescent="0.25">
      <c r="A2142" s="6" t="s">
        <v>29</v>
      </c>
      <c r="B2142" s="1" t="s">
        <v>357</v>
      </c>
      <c r="C2142" t="str">
        <f>CONCATENATE("  &lt;Variant hgvs=",CHAR(34),B2142,CHAR(34)," name=",CHAR(34),B2143,CHAR(34),"&gt; ")</f>
        <v xml:space="preserve">  &lt;Variant hgvs="NC_000015.10:g.78601997G&gt;A" name="C645T "&gt; </v>
      </c>
    </row>
    <row r="2143" spans="1:3" x14ac:dyDescent="0.25">
      <c r="A2143" s="5" t="s">
        <v>30</v>
      </c>
      <c r="B2143" s="30" t="s">
        <v>359</v>
      </c>
    </row>
    <row r="2144" spans="1:3" x14ac:dyDescent="0.25">
      <c r="A2144" s="5" t="s">
        <v>31</v>
      </c>
      <c r="B2144" s="27" t="s">
        <v>38</v>
      </c>
      <c r="C2144" t="str">
        <f>CONCATENATE("    This variant is a change at a specific point in the ",B2129," gene from ",B2144," to ",B2145," resulting in incorrect ",B2132,"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145" spans="1:3" x14ac:dyDescent="0.25">
      <c r="A2145" s="5" t="s">
        <v>32</v>
      </c>
      <c r="B2145" s="27" t="s">
        <v>66</v>
      </c>
    </row>
    <row r="2146" spans="1:3" x14ac:dyDescent="0.25">
      <c r="A2146" s="6" t="s">
        <v>40</v>
      </c>
      <c r="B2146" s="30" t="s">
        <v>370</v>
      </c>
      <c r="C2146" t="str">
        <f>"  &lt;/Variant&gt;"</f>
        <v xml:space="preserve">  &lt;/Variant&gt;</v>
      </c>
    </row>
    <row r="2147" spans="1:3" s="33" customFormat="1" x14ac:dyDescent="0.25">
      <c r="A2147" s="31"/>
      <c r="B2147" s="32"/>
    </row>
    <row r="2148" spans="1:3" s="33" customFormat="1" x14ac:dyDescent="0.25">
      <c r="A2148" s="31"/>
      <c r="B2148" s="32"/>
      <c r="C2148" t="str">
        <f>C2135</f>
        <v>&lt;# C78606381T #&gt;</v>
      </c>
    </row>
    <row r="2149" spans="1:3" x14ac:dyDescent="0.25">
      <c r="A2149" s="5" t="s">
        <v>39</v>
      </c>
      <c r="B2149" s="40" t="s">
        <v>361</v>
      </c>
      <c r="C2149" t="str">
        <f>CONCATENATE("  &lt;Genotype hgvs=",CHAR(34),B2149,B2150,";",B2151,CHAR(34)," name=",CHAR(34),B2137,CHAR(34),"&gt; ")</f>
        <v xml:space="preserve">  &lt;Genotype hgvs="NC_000015.10:g.[78606381C&gt;T];[78606381=]" name="C78606381T"&gt; </v>
      </c>
    </row>
    <row r="2150" spans="1:3" x14ac:dyDescent="0.25">
      <c r="A2150" s="5" t="s">
        <v>40</v>
      </c>
      <c r="B2150" s="27" t="s">
        <v>362</v>
      </c>
    </row>
    <row r="2151" spans="1:3" x14ac:dyDescent="0.25">
      <c r="A2151" s="5" t="s">
        <v>31</v>
      </c>
      <c r="B2151" s="27" t="s">
        <v>363</v>
      </c>
      <c r="C2151" t="s">
        <v>717</v>
      </c>
    </row>
    <row r="2152" spans="1:3" x14ac:dyDescent="0.25">
      <c r="A2152" s="5" t="s">
        <v>45</v>
      </c>
      <c r="B2152" s="27" t="str">
        <f>CONCATENATE("People with this variant have one copy of the ",B2140,"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152" t="s">
        <v>17</v>
      </c>
    </row>
    <row r="2153" spans="1:3" x14ac:dyDescent="0.25">
      <c r="A2153" s="6" t="s">
        <v>46</v>
      </c>
      <c r="B2153" s="27" t="s">
        <v>226</v>
      </c>
      <c r="C2153" t="str">
        <f>CONCATENATE("    ",B2152)</f>
        <v xml:space="preserve">    People with this variant have one copy of the [C78606381T](https://www.ncbi.nlm.nih.gov/projects/SNP/snp_ref.cgi?rs=12914385) variant. This substitution of a single nucleotide is known as a missense mutation.</v>
      </c>
    </row>
    <row r="2154" spans="1:3" x14ac:dyDescent="0.25">
      <c r="A2154" s="6" t="s">
        <v>47</v>
      </c>
      <c r="B2154" s="27">
        <v>37.9</v>
      </c>
    </row>
    <row r="2155" spans="1:3" x14ac:dyDescent="0.25">
      <c r="A2155" s="5"/>
      <c r="B2155" s="27"/>
      <c r="C2155" t="s">
        <v>718</v>
      </c>
    </row>
    <row r="2156" spans="1:3" x14ac:dyDescent="0.25">
      <c r="A2156" s="6"/>
      <c r="B2156" s="27"/>
    </row>
    <row r="2157" spans="1:3" x14ac:dyDescent="0.25">
      <c r="A2157" s="6"/>
      <c r="B2157" s="27"/>
      <c r="C2157" t="str">
        <f>CONCATENATE("    ",B2153)</f>
        <v xml:space="preserve">    You are in the Mild Loss of Function category. See below for more information.</v>
      </c>
    </row>
    <row r="2158" spans="1:3" x14ac:dyDescent="0.25">
      <c r="A2158" s="6"/>
      <c r="B2158" s="27"/>
    </row>
    <row r="2159" spans="1:3" x14ac:dyDescent="0.25">
      <c r="A2159" s="6"/>
      <c r="B2159" s="27"/>
      <c r="C2159" t="s">
        <v>719</v>
      </c>
    </row>
    <row r="2160" spans="1:3" x14ac:dyDescent="0.25">
      <c r="A2160" s="5"/>
      <c r="B2160" s="27"/>
    </row>
    <row r="2161" spans="1:3" x14ac:dyDescent="0.25">
      <c r="A2161" s="5"/>
      <c r="B2161" s="27"/>
      <c r="C2161" t="str">
        <f>CONCATENATE( "    &lt;piechart percentage=",B2154," /&gt;")</f>
        <v xml:space="preserve">    &lt;piechart percentage=37.9 /&gt;</v>
      </c>
    </row>
    <row r="2162" spans="1:3" x14ac:dyDescent="0.25">
      <c r="A2162" s="5"/>
      <c r="B2162" s="27"/>
      <c r="C2162" t="str">
        <f>"  &lt;/Genotype&gt;"</f>
        <v xml:space="preserve">  &lt;/Genotype&gt;</v>
      </c>
    </row>
    <row r="2163" spans="1:3" x14ac:dyDescent="0.25">
      <c r="A2163" s="5" t="s">
        <v>48</v>
      </c>
      <c r="B2163" s="27" t="s">
        <v>364</v>
      </c>
      <c r="C2163" t="str">
        <f>CONCATENATE("  &lt;Genotype hgvs=",CHAR(34),B2149,B2150,";",B2150,CHAR(34)," name=",CHAR(34),B2137,CHAR(34),"&gt; ")</f>
        <v xml:space="preserve">  &lt;Genotype hgvs="NC_000015.10:g.[78606381C&gt;T];[78606381C&gt;T]" name="C78606381T"&gt; </v>
      </c>
    </row>
    <row r="2164" spans="1:3" x14ac:dyDescent="0.25">
      <c r="A2164" s="6" t="s">
        <v>49</v>
      </c>
      <c r="B2164" s="27" t="s">
        <v>199</v>
      </c>
      <c r="C2164" t="s">
        <v>17</v>
      </c>
    </row>
    <row r="2165" spans="1:3" x14ac:dyDescent="0.25">
      <c r="A2165" s="6" t="s">
        <v>47</v>
      </c>
      <c r="B2165" s="27">
        <v>15.9</v>
      </c>
      <c r="C2165" t="s">
        <v>717</v>
      </c>
    </row>
    <row r="2166" spans="1:3" x14ac:dyDescent="0.25">
      <c r="A2166" s="6"/>
      <c r="B2166" s="27"/>
    </row>
    <row r="2167" spans="1:3" x14ac:dyDescent="0.25">
      <c r="A2167" s="5"/>
      <c r="B2167" s="27"/>
      <c r="C2167" t="str">
        <f>CONCATENATE("    ",B2163)</f>
        <v xml:space="preserve">    People with this variant have two copies of the [C78606381T](https://www.ncbi.nlm.nih.gov/projects/SNP/snp_ref.cgi?rs=12914385) variant. This substitution of a single nucleotide is known as a missense mutation.
</v>
      </c>
    </row>
    <row r="2168" spans="1:3" x14ac:dyDescent="0.25">
      <c r="A2168" s="6"/>
      <c r="B2168" s="27"/>
    </row>
    <row r="2169" spans="1:3" x14ac:dyDescent="0.25">
      <c r="A2169" s="6"/>
      <c r="B2169" s="27"/>
      <c r="C2169" t="s">
        <v>718</v>
      </c>
    </row>
    <row r="2170" spans="1:3" x14ac:dyDescent="0.25">
      <c r="A2170" s="6"/>
      <c r="B2170" s="27"/>
    </row>
    <row r="2171" spans="1:3" x14ac:dyDescent="0.25">
      <c r="A2171" s="6"/>
      <c r="B2171" s="27"/>
      <c r="C2171" t="str">
        <f>CONCATENATE("    ",B2164)</f>
        <v xml:space="preserve">    You are in the Moderate Loss of Function category. See below for more information.</v>
      </c>
    </row>
    <row r="2172" spans="1:3" x14ac:dyDescent="0.25">
      <c r="A2172" s="6"/>
      <c r="B2172" s="27"/>
    </row>
    <row r="2173" spans="1:3" x14ac:dyDescent="0.25">
      <c r="A2173" s="5"/>
      <c r="B2173" s="27"/>
      <c r="C2173" t="s">
        <v>719</v>
      </c>
    </row>
    <row r="2174" spans="1:3" x14ac:dyDescent="0.25">
      <c r="A2174" s="5"/>
      <c r="B2174" s="27"/>
    </row>
    <row r="2175" spans="1:3" x14ac:dyDescent="0.25">
      <c r="A2175" s="5"/>
      <c r="B2175" s="27"/>
      <c r="C2175" t="str">
        <f>CONCATENATE( "    &lt;piechart percentage=",B2165," /&gt;")</f>
        <v xml:space="preserve">    &lt;piechart percentage=15.9 /&gt;</v>
      </c>
    </row>
    <row r="2176" spans="1:3" x14ac:dyDescent="0.25">
      <c r="A2176" s="5"/>
      <c r="B2176" s="27"/>
      <c r="C2176" t="str">
        <f>"  &lt;/Genotype&gt;"</f>
        <v xml:space="preserve">  &lt;/Genotype&gt;</v>
      </c>
    </row>
    <row r="2177" spans="1:3" x14ac:dyDescent="0.25">
      <c r="A2177" s="5" t="s">
        <v>50</v>
      </c>
      <c r="B2177" s="27" t="str">
        <f>CONCATENATE("Your ",B2129," gene has no variants. A normal gene is referred to as a ",CHAR(34),"wild-type",CHAR(34)," gene.")</f>
        <v>Your CHRNA3 gene has no variants. A normal gene is referred to as a "wild-type" gene.</v>
      </c>
      <c r="C2177" t="str">
        <f>CONCATENATE("  &lt;Genotype hgvs=",CHAR(34),B2149,B2151,";",B2151,CHAR(34)," name=",CHAR(34),B2137,CHAR(34),"&gt; ")</f>
        <v xml:space="preserve">  &lt;Genotype hgvs="NC_000015.10:g.[78606381=];[78606381=]" name="C78606381T"&gt; </v>
      </c>
    </row>
    <row r="2178" spans="1:3" x14ac:dyDescent="0.25">
      <c r="A2178" s="6" t="s">
        <v>51</v>
      </c>
      <c r="B2178" s="27" t="s">
        <v>152</v>
      </c>
      <c r="C2178" t="s">
        <v>17</v>
      </c>
    </row>
    <row r="2179" spans="1:3" x14ac:dyDescent="0.25">
      <c r="A2179" s="6" t="s">
        <v>47</v>
      </c>
      <c r="B2179" s="27">
        <v>46.2</v>
      </c>
      <c r="C2179" t="s">
        <v>717</v>
      </c>
    </row>
    <row r="2180" spans="1:3" x14ac:dyDescent="0.25">
      <c r="A2180" s="5"/>
      <c r="B2180" s="27"/>
    </row>
    <row r="2181" spans="1:3" x14ac:dyDescent="0.25">
      <c r="A2181" s="6"/>
      <c r="B2181" s="27"/>
      <c r="C2181" t="str">
        <f>CONCATENATE("    ",B2177)</f>
        <v xml:space="preserve">    Your CHRNA3 gene has no variants. A normal gene is referred to as a "wild-type" gene.</v>
      </c>
    </row>
    <row r="2182" spans="1:3" x14ac:dyDescent="0.25">
      <c r="A2182" s="6"/>
      <c r="B2182" s="27"/>
    </row>
    <row r="2183" spans="1:3" x14ac:dyDescent="0.25">
      <c r="A2183" s="6"/>
      <c r="B2183" s="27"/>
      <c r="C2183" t="s">
        <v>718</v>
      </c>
    </row>
    <row r="2184" spans="1:3" x14ac:dyDescent="0.25">
      <c r="A2184" s="6"/>
      <c r="B2184" s="27"/>
    </row>
    <row r="2185" spans="1:3" x14ac:dyDescent="0.25">
      <c r="A2185" s="6"/>
      <c r="B2185" s="27"/>
      <c r="C2185" t="str">
        <f>CONCATENATE("    ",B2178)</f>
        <v xml:space="preserve">    This variant is not associated with increased risk.</v>
      </c>
    </row>
    <row r="2186" spans="1:3" x14ac:dyDescent="0.25">
      <c r="A2186" s="5"/>
      <c r="B2186" s="27"/>
    </row>
    <row r="2187" spans="1:3" x14ac:dyDescent="0.25">
      <c r="A2187" s="5"/>
      <c r="B2187" s="27"/>
      <c r="C2187" t="s">
        <v>719</v>
      </c>
    </row>
    <row r="2188" spans="1:3" x14ac:dyDescent="0.25">
      <c r="A2188" s="5"/>
      <c r="B2188" s="27"/>
    </row>
    <row r="2189" spans="1:3" x14ac:dyDescent="0.25">
      <c r="A2189" s="5"/>
      <c r="B2189" s="27"/>
      <c r="C2189" t="str">
        <f>CONCATENATE( "    &lt;piechart percentage=",B2179," /&gt;")</f>
        <v xml:space="preserve">    &lt;piechart percentage=46.2 /&gt;</v>
      </c>
    </row>
    <row r="2190" spans="1:3" x14ac:dyDescent="0.25">
      <c r="A2190" s="5"/>
      <c r="B2190" s="27"/>
      <c r="C2190" t="str">
        <f>"  &lt;/Genotype&gt;"</f>
        <v xml:space="preserve">  &lt;/Genotype&gt;</v>
      </c>
    </row>
    <row r="2191" spans="1:3" x14ac:dyDescent="0.25">
      <c r="A2191" s="5"/>
      <c r="B2191" s="27"/>
      <c r="C2191" t="str">
        <f>C2141</f>
        <v>&lt;# C645T  #&gt;</v>
      </c>
    </row>
    <row r="2192" spans="1:3" x14ac:dyDescent="0.25">
      <c r="A2192" s="5" t="s">
        <v>39</v>
      </c>
      <c r="B2192" s="1" t="s">
        <v>245</v>
      </c>
      <c r="C2192" t="str">
        <f>CONCATENATE("  &lt;Genotype hgvs=",CHAR(34),B2192,B2193,";",B2194,CHAR(34)," name=",CHAR(34),B2143,CHAR(34),"&gt; ")</f>
        <v xml:space="preserve">  &lt;Genotype hgvs="NC_000017.11:g.[30237328T&gt;C];[30237328=]" name="C645T "&gt; </v>
      </c>
    </row>
    <row r="2193" spans="1:3" x14ac:dyDescent="0.25">
      <c r="A2193" s="5" t="s">
        <v>40</v>
      </c>
      <c r="B2193" s="27" t="s">
        <v>266</v>
      </c>
    </row>
    <row r="2194" spans="1:3" x14ac:dyDescent="0.25">
      <c r="A2194" s="5" t="s">
        <v>31</v>
      </c>
      <c r="B2194" s="27" t="s">
        <v>267</v>
      </c>
      <c r="C2194" t="s">
        <v>717</v>
      </c>
    </row>
    <row r="2195" spans="1:3" x14ac:dyDescent="0.25">
      <c r="A2195" s="5" t="s">
        <v>45</v>
      </c>
      <c r="B2195" s="27" t="str">
        <f>CONCATENATE("People with this variant have one copy of the ",B2146," variant. This substitution of a single nucleotide is known as a missense mutation.")</f>
        <v>People with this variant have one copy of the [C645T](https://www.ncbi.nlm.nih.gov/clinvar/variation/17503/) variant. This substitution of a single nucleotide is known as a missense mutation.</v>
      </c>
      <c r="C2195" t="s">
        <v>17</v>
      </c>
    </row>
    <row r="2196" spans="1:3" x14ac:dyDescent="0.25">
      <c r="A2196" s="6" t="s">
        <v>46</v>
      </c>
      <c r="B2196" s="27" t="s">
        <v>226</v>
      </c>
      <c r="C2196" t="str">
        <f>CONCATENATE("    ",B2195)</f>
        <v xml:space="preserve">    People with this variant have one copy of the [C645T](https://www.ncbi.nlm.nih.gov/clinvar/variation/17503/) variant. This substitution of a single nucleotide is known as a missense mutation.</v>
      </c>
    </row>
    <row r="2197" spans="1:3" x14ac:dyDescent="0.25">
      <c r="A2197" s="6" t="s">
        <v>47</v>
      </c>
      <c r="B2197" s="27">
        <v>39.700000000000003</v>
      </c>
    </row>
    <row r="2198" spans="1:3" x14ac:dyDescent="0.25">
      <c r="A2198" s="5"/>
      <c r="B2198" s="27"/>
      <c r="C2198" t="s">
        <v>718</v>
      </c>
    </row>
    <row r="2199" spans="1:3" x14ac:dyDescent="0.25">
      <c r="A2199" s="6"/>
      <c r="B2199" s="27"/>
    </row>
    <row r="2200" spans="1:3" x14ac:dyDescent="0.25">
      <c r="A2200" s="6"/>
      <c r="B2200" s="27"/>
      <c r="C2200" t="str">
        <f>CONCATENATE("    ",B2196)</f>
        <v xml:space="preserve">    You are in the Mild Loss of Function category. See below for more information.</v>
      </c>
    </row>
    <row r="2201" spans="1:3" x14ac:dyDescent="0.25">
      <c r="A2201" s="6"/>
      <c r="B2201" s="27"/>
    </row>
    <row r="2202" spans="1:3" x14ac:dyDescent="0.25">
      <c r="A2202" s="6"/>
      <c r="B2202" s="27"/>
      <c r="C2202" t="s">
        <v>719</v>
      </c>
    </row>
    <row r="2203" spans="1:3" x14ac:dyDescent="0.25">
      <c r="A2203" s="5"/>
      <c r="B2203" s="27"/>
    </row>
    <row r="2204" spans="1:3" x14ac:dyDescent="0.25">
      <c r="A2204" s="5"/>
      <c r="B2204" s="27"/>
      <c r="C2204" t="str">
        <f>CONCATENATE( "    &lt;piechart percentage=",B2197," /&gt;")</f>
        <v xml:space="preserve">    &lt;piechart percentage=39.7 /&gt;</v>
      </c>
    </row>
    <row r="2205" spans="1:3" x14ac:dyDescent="0.25">
      <c r="A2205" s="5"/>
      <c r="B2205" s="27"/>
      <c r="C2205" t="str">
        <f>"  &lt;/Genotype&gt;"</f>
        <v xml:space="preserve">  &lt;/Genotype&gt;</v>
      </c>
    </row>
    <row r="2206" spans="1:3" x14ac:dyDescent="0.25">
      <c r="A2206" s="5" t="s">
        <v>48</v>
      </c>
      <c r="B2206" s="27" t="str">
        <f>CONCATENATE("People with this variant have two copies of the ",B2146," variant. This substitution of a single nucleotide is known as a missense mutation.")</f>
        <v>People with this variant have two copies of the [C645T](https://www.ncbi.nlm.nih.gov/clinvar/variation/17503/) variant. This substitution of a single nucleotide is known as a missense mutation.</v>
      </c>
      <c r="C2206" t="str">
        <f>CONCATENATE("  &lt;Genotype hgvs=",CHAR(34),B2192,B2193,";",B2193,CHAR(34)," name=",CHAR(34),B2143,CHAR(34),"&gt; ")</f>
        <v xml:space="preserve">  &lt;Genotype hgvs="NC_000017.11:g.[30237328T&gt;C];[30237328T&gt;C]" name="C645T "&gt; </v>
      </c>
    </row>
    <row r="2207" spans="1:3" x14ac:dyDescent="0.25">
      <c r="A2207" s="6" t="s">
        <v>49</v>
      </c>
      <c r="B2207" s="27" t="s">
        <v>199</v>
      </c>
      <c r="C2207" t="s">
        <v>17</v>
      </c>
    </row>
    <row r="2208" spans="1:3" x14ac:dyDescent="0.25">
      <c r="A2208" s="6" t="s">
        <v>47</v>
      </c>
      <c r="B2208" s="27">
        <v>42.9</v>
      </c>
      <c r="C2208" t="s">
        <v>717</v>
      </c>
    </row>
    <row r="2209" spans="1:3" x14ac:dyDescent="0.25">
      <c r="A2209" s="6"/>
      <c r="B2209" s="27"/>
    </row>
    <row r="2210" spans="1:3" x14ac:dyDescent="0.25">
      <c r="A2210" s="5"/>
      <c r="B2210" s="27"/>
      <c r="C2210" t="str">
        <f>CONCATENATE("    ",B2206)</f>
        <v xml:space="preserve">    People with this variant have two copies of the [C645T](https://www.ncbi.nlm.nih.gov/clinvar/variation/17503/) variant. This substitution of a single nucleotide is known as a missense mutation.</v>
      </c>
    </row>
    <row r="2211" spans="1:3" x14ac:dyDescent="0.25">
      <c r="A2211" s="6"/>
      <c r="B2211" s="27"/>
    </row>
    <row r="2212" spans="1:3" x14ac:dyDescent="0.25">
      <c r="A2212" s="6"/>
      <c r="B2212" s="27"/>
      <c r="C2212" t="s">
        <v>718</v>
      </c>
    </row>
    <row r="2213" spans="1:3" x14ac:dyDescent="0.25">
      <c r="A2213" s="6"/>
      <c r="B2213" s="27"/>
    </row>
    <row r="2214" spans="1:3" x14ac:dyDescent="0.25">
      <c r="A2214" s="6"/>
      <c r="B2214" s="27"/>
      <c r="C2214" t="str">
        <f>CONCATENATE("    ",B2207)</f>
        <v xml:space="preserve">    You are in the Moderate Loss of Function category. See below for more information.</v>
      </c>
    </row>
    <row r="2215" spans="1:3" x14ac:dyDescent="0.25">
      <c r="A2215" s="6"/>
      <c r="B2215" s="27"/>
    </row>
    <row r="2216" spans="1:3" x14ac:dyDescent="0.25">
      <c r="A2216" s="5"/>
      <c r="B2216" s="27"/>
      <c r="C2216" t="s">
        <v>719</v>
      </c>
    </row>
    <row r="2217" spans="1:3" x14ac:dyDescent="0.25">
      <c r="A2217" s="5"/>
      <c r="B2217" s="27"/>
    </row>
    <row r="2218" spans="1:3" x14ac:dyDescent="0.25">
      <c r="A2218" s="5"/>
      <c r="B2218" s="27"/>
      <c r="C2218" t="str">
        <f>CONCATENATE( "    &lt;piechart percentage=",B2208," /&gt;")</f>
        <v xml:space="preserve">    &lt;piechart percentage=42.9 /&gt;</v>
      </c>
    </row>
    <row r="2219" spans="1:3" x14ac:dyDescent="0.25">
      <c r="A2219" s="5"/>
      <c r="B2219" s="27"/>
      <c r="C2219" t="str">
        <f>"  &lt;/Genotype&gt;"</f>
        <v xml:space="preserve">  &lt;/Genotype&gt;</v>
      </c>
    </row>
    <row r="2220" spans="1:3" x14ac:dyDescent="0.25">
      <c r="A2220" s="5" t="s">
        <v>50</v>
      </c>
      <c r="B2220" s="27" t="str">
        <f>CONCATENATE("Your ",B2129," gene has no variants. A normal gene is referred to as a ",CHAR(34),"wild-type",CHAR(34)," gene.")</f>
        <v>Your CHRNA3 gene has no variants. A normal gene is referred to as a "wild-type" gene.</v>
      </c>
      <c r="C2220" t="str">
        <f>CONCATENATE("  &lt;Genotype hgvs=",CHAR(34),B2192,B2194,";",B2194,CHAR(34)," name=",CHAR(34),B2143,CHAR(34),"&gt; ")</f>
        <v xml:space="preserve">  &lt;Genotype hgvs="NC_000017.11:g.[30237328=];[30237328=]" name="C645T "&gt; </v>
      </c>
    </row>
    <row r="2221" spans="1:3" x14ac:dyDescent="0.25">
      <c r="A2221" s="6" t="s">
        <v>51</v>
      </c>
      <c r="B2221" s="27" t="s">
        <v>152</v>
      </c>
      <c r="C2221" t="s">
        <v>17</v>
      </c>
    </row>
    <row r="2222" spans="1:3" x14ac:dyDescent="0.25">
      <c r="A2222" s="6" t="s">
        <v>47</v>
      </c>
      <c r="B2222" s="27">
        <v>17.399999999999999</v>
      </c>
      <c r="C2222" t="s">
        <v>717</v>
      </c>
    </row>
    <row r="2223" spans="1:3" x14ac:dyDescent="0.25">
      <c r="A2223" s="5"/>
      <c r="B2223" s="27"/>
    </row>
    <row r="2224" spans="1:3" x14ac:dyDescent="0.25">
      <c r="A2224" s="6"/>
      <c r="B2224" s="27"/>
      <c r="C2224" t="str">
        <f>CONCATENATE("    ",B2220)</f>
        <v xml:space="preserve">    Your CHRNA3 gene has no variants. A normal gene is referred to as a "wild-type" gene.</v>
      </c>
    </row>
    <row r="2225" spans="1:3" x14ac:dyDescent="0.25">
      <c r="A2225" s="6"/>
      <c r="B2225" s="27"/>
    </row>
    <row r="2226" spans="1:3" x14ac:dyDescent="0.25">
      <c r="A2226" s="6"/>
      <c r="B2226" s="27"/>
      <c r="C2226" t="s">
        <v>718</v>
      </c>
    </row>
    <row r="2227" spans="1:3" x14ac:dyDescent="0.25">
      <c r="A2227" s="6"/>
      <c r="B2227" s="27"/>
    </row>
    <row r="2228" spans="1:3" x14ac:dyDescent="0.25">
      <c r="A2228" s="6"/>
      <c r="B2228" s="27"/>
      <c r="C2228" t="str">
        <f>CONCATENATE("    ",B2221)</f>
        <v xml:space="preserve">    This variant is not associated with increased risk.</v>
      </c>
    </row>
    <row r="2229" spans="1:3" x14ac:dyDescent="0.25">
      <c r="A2229" s="5"/>
      <c r="B2229" s="27"/>
    </row>
    <row r="2230" spans="1:3" x14ac:dyDescent="0.25">
      <c r="A2230" s="5"/>
      <c r="B2230" s="27"/>
      <c r="C2230" t="s">
        <v>719</v>
      </c>
    </row>
    <row r="2231" spans="1:3" x14ac:dyDescent="0.25">
      <c r="A2231" s="5"/>
      <c r="B2231" s="27"/>
    </row>
    <row r="2232" spans="1:3" x14ac:dyDescent="0.25">
      <c r="A2232" s="5"/>
      <c r="B2232" s="27"/>
      <c r="C2232" t="str">
        <f>CONCATENATE( "    &lt;piechart percentage=",B2222," /&gt;")</f>
        <v xml:space="preserve">    &lt;piechart percentage=17.4 /&gt;</v>
      </c>
    </row>
    <row r="2233" spans="1:3" x14ac:dyDescent="0.25">
      <c r="A2233" s="5"/>
      <c r="B2233" s="27"/>
      <c r="C2233" t="str">
        <f>"  &lt;/Genotype&gt;"</f>
        <v xml:space="preserve">  &lt;/Genotype&gt;</v>
      </c>
    </row>
    <row r="2234" spans="1:3" x14ac:dyDescent="0.25">
      <c r="A2234" s="5" t="s">
        <v>52</v>
      </c>
      <c r="B2234" s="27" t="str">
        <f>CONCATENATE("Your ",B2129," gene has an unknown variant.")</f>
        <v>Your CHRNA3 gene has an unknown variant.</v>
      </c>
      <c r="C2234" t="str">
        <f>CONCATENATE("  &lt;Genotype hgvs=",CHAR(34),"unknown",CHAR(34),"&gt; ")</f>
        <v xml:space="preserve">  &lt;Genotype hgvs="unknown"&gt; </v>
      </c>
    </row>
    <row r="2235" spans="1:3" x14ac:dyDescent="0.25">
      <c r="A2235" s="6" t="s">
        <v>52</v>
      </c>
      <c r="B2235" s="27" t="s">
        <v>154</v>
      </c>
      <c r="C2235" t="s">
        <v>17</v>
      </c>
    </row>
    <row r="2236" spans="1:3" x14ac:dyDescent="0.25">
      <c r="A2236" s="6" t="s">
        <v>47</v>
      </c>
      <c r="B2236" s="27"/>
      <c r="C2236" t="s">
        <v>717</v>
      </c>
    </row>
    <row r="2237" spans="1:3" x14ac:dyDescent="0.25">
      <c r="A2237" s="6"/>
      <c r="B2237" s="27"/>
    </row>
    <row r="2238" spans="1:3" x14ac:dyDescent="0.25">
      <c r="A2238" s="6"/>
      <c r="B2238" s="27"/>
      <c r="C2238" t="str">
        <f>CONCATENATE("    ",B2234)</f>
        <v xml:space="preserve">    Your CHRNA3 gene has an unknown variant.</v>
      </c>
    </row>
    <row r="2239" spans="1:3" x14ac:dyDescent="0.25">
      <c r="A2239" s="6"/>
      <c r="B2239" s="27"/>
    </row>
    <row r="2240" spans="1:3" x14ac:dyDescent="0.25">
      <c r="A2240" s="6"/>
      <c r="B2240" s="27"/>
      <c r="C2240" t="s">
        <v>718</v>
      </c>
    </row>
    <row r="2241" spans="1:3" x14ac:dyDescent="0.25">
      <c r="A2241" s="6"/>
      <c r="B2241" s="27"/>
    </row>
    <row r="2242" spans="1:3" x14ac:dyDescent="0.25">
      <c r="A2242" s="5"/>
      <c r="B2242" s="27"/>
      <c r="C2242" t="str">
        <f>CONCATENATE("    ",B2235)</f>
        <v xml:space="preserve">    The effect is unknown.</v>
      </c>
    </row>
    <row r="2243" spans="1:3" x14ac:dyDescent="0.25">
      <c r="A2243" s="6"/>
      <c r="B2243" s="27"/>
    </row>
    <row r="2244" spans="1:3" x14ac:dyDescent="0.25">
      <c r="A2244" s="5"/>
      <c r="B2244" s="27"/>
      <c r="C2244" t="s">
        <v>719</v>
      </c>
    </row>
    <row r="2245" spans="1:3" x14ac:dyDescent="0.25">
      <c r="A2245" s="5"/>
      <c r="B2245" s="27"/>
    </row>
    <row r="2246" spans="1:3" x14ac:dyDescent="0.25">
      <c r="A2246" s="5"/>
      <c r="B2246" s="27"/>
      <c r="C2246" t="str">
        <f>CONCATENATE( "    &lt;piechart percentage=",B2236," /&gt;")</f>
        <v xml:space="preserve">    &lt;piechart percentage= /&gt;</v>
      </c>
    </row>
    <row r="2247" spans="1:3" x14ac:dyDescent="0.25">
      <c r="A2247" s="5"/>
      <c r="B2247" s="27"/>
      <c r="C2247" t="str">
        <f>"  &lt;/Genotype&gt;"</f>
        <v xml:space="preserve">  &lt;/Genotype&gt;</v>
      </c>
    </row>
    <row r="2248" spans="1:3" x14ac:dyDescent="0.25">
      <c r="A2248" s="5" t="s">
        <v>50</v>
      </c>
      <c r="B2248" s="27" t="str">
        <f>CONCATENATE("Your ",B2129," gene has no variants. A normal gene is referred to as a ",CHAR(34),"wild-type",CHAR(34)," gene.")</f>
        <v>Your CHRNA3 gene has no variants. A normal gene is referred to as a "wild-type" gene.</v>
      </c>
      <c r="C2248" t="str">
        <f>CONCATENATE("  &lt;Genotype hgvs=",CHAR(34),"wild-type",CHAR(34),"&gt;")</f>
        <v xml:space="preserve">  &lt;Genotype hgvs="wild-type"&gt;</v>
      </c>
    </row>
    <row r="2249" spans="1:3" x14ac:dyDescent="0.25">
      <c r="A2249" s="6" t="s">
        <v>51</v>
      </c>
      <c r="B2249" s="27" t="s">
        <v>227</v>
      </c>
      <c r="C2249" t="s">
        <v>17</v>
      </c>
    </row>
    <row r="2250" spans="1:3" x14ac:dyDescent="0.25">
      <c r="A2250" s="6" t="s">
        <v>47</v>
      </c>
      <c r="B2250" s="27"/>
      <c r="C2250" t="s">
        <v>717</v>
      </c>
    </row>
    <row r="2251" spans="1:3" x14ac:dyDescent="0.25">
      <c r="A2251" s="6"/>
      <c r="B2251" s="27"/>
    </row>
    <row r="2252" spans="1:3" x14ac:dyDescent="0.25">
      <c r="A2252" s="6"/>
      <c r="B2252" s="27"/>
      <c r="C2252" t="str">
        <f>CONCATENATE("    ",B2248)</f>
        <v xml:space="preserve">    Your CHRNA3 gene has no variants. A normal gene is referred to as a "wild-type" gene.</v>
      </c>
    </row>
    <row r="2253" spans="1:3" x14ac:dyDescent="0.25">
      <c r="A2253" s="6"/>
      <c r="B2253" s="27"/>
    </row>
    <row r="2254" spans="1:3" x14ac:dyDescent="0.25">
      <c r="A2254" s="6"/>
      <c r="B2254" s="27"/>
      <c r="C2254" t="s">
        <v>718</v>
      </c>
    </row>
    <row r="2255" spans="1:3" x14ac:dyDescent="0.25">
      <c r="A2255" s="6"/>
      <c r="B2255" s="27"/>
    </row>
    <row r="2256" spans="1:3" x14ac:dyDescent="0.25">
      <c r="A2256" s="6"/>
      <c r="B2256" s="27"/>
      <c r="C2256" t="str">
        <f>CONCATENATE("    ",B2249)</f>
        <v xml:space="preserve">    Your variant is not associated with any loss of function.</v>
      </c>
    </row>
    <row r="2257" spans="1:3" x14ac:dyDescent="0.25">
      <c r="A2257" s="6"/>
      <c r="B2257" s="27"/>
    </row>
    <row r="2258" spans="1:3" x14ac:dyDescent="0.25">
      <c r="A2258" s="6"/>
      <c r="B2258" s="27"/>
      <c r="C2258" t="s">
        <v>719</v>
      </c>
    </row>
    <row r="2259" spans="1:3" x14ac:dyDescent="0.25">
      <c r="A2259" s="5"/>
      <c r="B2259" s="27"/>
    </row>
    <row r="2260" spans="1:3" x14ac:dyDescent="0.25">
      <c r="A2260" s="6"/>
      <c r="B2260" s="27"/>
      <c r="C2260" t="str">
        <f>CONCATENATE( "    &lt;piechart percentage=",B2250," /&gt;")</f>
        <v xml:space="preserve">    &lt;piechart percentage= /&gt;</v>
      </c>
    </row>
    <row r="2261" spans="1:3" x14ac:dyDescent="0.25">
      <c r="A2261" s="6"/>
      <c r="B2261" s="27"/>
      <c r="C2261" t="str">
        <f>"  &lt;/Genotype&gt;"</f>
        <v xml:space="preserve">  &lt;/Genotype&gt;</v>
      </c>
    </row>
    <row r="2262" spans="1:3" x14ac:dyDescent="0.25">
      <c r="A2262" s="6"/>
      <c r="B2262" s="27"/>
      <c r="C2262" t="str">
        <f>"&lt;/GeneAnalysis&gt;"</f>
        <v>&lt;/GeneAnalysis&gt;</v>
      </c>
    </row>
    <row r="2263" spans="1:3" s="33" customFormat="1" x14ac:dyDescent="0.25"/>
    <row r="2264" spans="1:3" s="33" customFormat="1" x14ac:dyDescent="0.25">
      <c r="A2264" s="34"/>
      <c r="B2264" s="32"/>
    </row>
    <row r="2265" spans="1:3" x14ac:dyDescent="0.25">
      <c r="A2265" s="6" t="s">
        <v>4</v>
      </c>
      <c r="B2265" s="27" t="s">
        <v>354</v>
      </c>
      <c r="C2265" t="str">
        <f>CONCATENATE("&lt;GeneAnalysis gene=",CHAR(34),B2265,CHAR(34)," interval=",CHAR(34),B2266,CHAR(34),"&gt; ")</f>
        <v xml:space="preserve">&lt;GeneAnalysis gene="CHRNA3" interval="NC_000015.10:g.78593052_78621295"&gt; </v>
      </c>
    </row>
    <row r="2266" spans="1:3" x14ac:dyDescent="0.25">
      <c r="A2266" s="6" t="s">
        <v>27</v>
      </c>
      <c r="B2266" s="27" t="s">
        <v>355</v>
      </c>
    </row>
    <row r="2267" spans="1:3" x14ac:dyDescent="0.25">
      <c r="A2267" s="6" t="s">
        <v>28</v>
      </c>
      <c r="B2267" s="27" t="s">
        <v>351</v>
      </c>
      <c r="C2267" t="str">
        <f>CONCATENATE("# What are some common mutations of ",B2265,"?")</f>
        <v># What are some common mutations of CHRNA3?</v>
      </c>
    </row>
    <row r="2268" spans="1:3" x14ac:dyDescent="0.25">
      <c r="A2268" s="6" t="s">
        <v>24</v>
      </c>
      <c r="B2268" s="27" t="s">
        <v>25</v>
      </c>
      <c r="C2268" t="s">
        <v>17</v>
      </c>
    </row>
    <row r="2269" spans="1:3" x14ac:dyDescent="0.25">
      <c r="B2269" s="27"/>
      <c r="C2269" t="str">
        <f>CONCATENATE("There are ",B2267," well-known variants in ",B2265,": ",B2276," and ",B2282,".")</f>
        <v>There are two well-known variants in CHRNA3: [C78606381T](https://www.ncbi.nlm.nih.gov/projects/SNP/snp_ref.cgi?rs=12914385) and [C645T](https://www.ncbi.nlm.nih.gov/clinvar/variation/17503/).</v>
      </c>
    </row>
    <row r="2270" spans="1:3" x14ac:dyDescent="0.25">
      <c r="B2270" s="27"/>
    </row>
    <row r="2271" spans="1:3" x14ac:dyDescent="0.25">
      <c r="A2271" s="6"/>
      <c r="B2271" s="27"/>
      <c r="C2271" t="str">
        <f>CONCATENATE("&lt;# ",B2273," #&gt;")</f>
        <v>&lt;# C78606381T #&gt;</v>
      </c>
    </row>
    <row r="2272" spans="1:3" x14ac:dyDescent="0.25">
      <c r="A2272" s="6" t="s">
        <v>29</v>
      </c>
      <c r="B2272" s="1" t="s">
        <v>356</v>
      </c>
      <c r="C2272" t="str">
        <f>CONCATENATE("  &lt;Variant hgvs=",CHAR(34),B2272,CHAR(34)," name=",CHAR(34),B2273,CHAR(34),"&gt; ")</f>
        <v xml:space="preserve">  &lt;Variant hgvs="NC_000015.10:g.78606381C&gt;T" name="C78606381T"&gt; </v>
      </c>
    </row>
    <row r="2273" spans="1:3" x14ac:dyDescent="0.25">
      <c r="A2273" s="5" t="s">
        <v>30</v>
      </c>
      <c r="B2273" s="30" t="s">
        <v>358</v>
      </c>
    </row>
    <row r="2274" spans="1:3" x14ac:dyDescent="0.25">
      <c r="A2274" s="5" t="s">
        <v>31</v>
      </c>
      <c r="B2274" s="27" t="s">
        <v>217</v>
      </c>
      <c r="C2274" t="str">
        <f>CONCATENATE("    This variant is a change at a specific point in the ",B2265," gene from ",B2274," to ",B2275," resulting in incorrect ",B2268,"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275" spans="1:3" x14ac:dyDescent="0.25">
      <c r="A2275" s="5" t="s">
        <v>32</v>
      </c>
      <c r="B2275" s="27" t="s">
        <v>37</v>
      </c>
      <c r="C2275" t="s">
        <v>17</v>
      </c>
    </row>
    <row r="2276" spans="1:3" x14ac:dyDescent="0.25">
      <c r="A2276" s="5" t="s">
        <v>40</v>
      </c>
      <c r="B2276" s="30" t="s">
        <v>360</v>
      </c>
      <c r="C2276" t="str">
        <f>"  &lt;/Variant&gt;"</f>
        <v xml:space="preserve">  &lt;/Variant&gt;</v>
      </c>
    </row>
    <row r="2277" spans="1:3" x14ac:dyDescent="0.25">
      <c r="B2277" s="27"/>
      <c r="C2277" t="str">
        <f>CONCATENATE("&lt;# ",B2279," #&gt;")</f>
        <v>&lt;# C645T  #&gt;</v>
      </c>
    </row>
    <row r="2278" spans="1:3" x14ac:dyDescent="0.25">
      <c r="A2278" s="6" t="s">
        <v>29</v>
      </c>
      <c r="B2278" s="1" t="s">
        <v>357</v>
      </c>
      <c r="C2278" t="str">
        <f>CONCATENATE("  &lt;Variant hgvs=",CHAR(34),B2278,CHAR(34)," name=",CHAR(34),B2279,CHAR(34),"&gt; ")</f>
        <v xml:space="preserve">  &lt;Variant hgvs="NC_000015.10:g.78601997G&gt;A" name="C645T "&gt; </v>
      </c>
    </row>
    <row r="2279" spans="1:3" x14ac:dyDescent="0.25">
      <c r="A2279" s="5" t="s">
        <v>30</v>
      </c>
      <c r="B2279" s="30" t="s">
        <v>359</v>
      </c>
    </row>
    <row r="2280" spans="1:3" x14ac:dyDescent="0.25">
      <c r="A2280" s="5" t="s">
        <v>31</v>
      </c>
      <c r="B2280" s="27" t="s">
        <v>38</v>
      </c>
      <c r="C2280" t="str">
        <f>CONCATENATE("    This variant is a change at a specific point in the ",B2265," gene from ",B2280," to ",B2281," resulting in incorrect ",B2268,"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281" spans="1:3" x14ac:dyDescent="0.25">
      <c r="A2281" s="5" t="s">
        <v>32</v>
      </c>
      <c r="B2281" s="27" t="s">
        <v>66</v>
      </c>
    </row>
    <row r="2282" spans="1:3" x14ac:dyDescent="0.25">
      <c r="A2282" s="6" t="s">
        <v>40</v>
      </c>
      <c r="B2282" s="30" t="s">
        <v>370</v>
      </c>
      <c r="C2282" t="str">
        <f>"  &lt;/Variant&gt;"</f>
        <v xml:space="preserve">  &lt;/Variant&gt;</v>
      </c>
    </row>
    <row r="2283" spans="1:3" s="33" customFormat="1" x14ac:dyDescent="0.25">
      <c r="A2283" s="31"/>
      <c r="B2283" s="32"/>
    </row>
    <row r="2284" spans="1:3" s="33" customFormat="1" x14ac:dyDescent="0.25">
      <c r="A2284" s="31"/>
      <c r="B2284" s="32"/>
      <c r="C2284" t="str">
        <f>C2271</f>
        <v>&lt;# C78606381T #&gt;</v>
      </c>
    </row>
    <row r="2285" spans="1:3" x14ac:dyDescent="0.25">
      <c r="A2285" s="5" t="s">
        <v>39</v>
      </c>
      <c r="B2285" s="40" t="s">
        <v>361</v>
      </c>
      <c r="C2285" t="str">
        <f>CONCATENATE("  &lt;Genotype hgvs=",CHAR(34),B2285,B2286,";",B2287,CHAR(34)," name=",CHAR(34),B2273,CHAR(34),"&gt; ")</f>
        <v xml:space="preserve">  &lt;Genotype hgvs="NC_000015.10:g.[78606381C&gt;T];[78606381=]" name="C78606381T"&gt; </v>
      </c>
    </row>
    <row r="2286" spans="1:3" x14ac:dyDescent="0.25">
      <c r="A2286" s="5" t="s">
        <v>40</v>
      </c>
      <c r="B2286" s="27" t="s">
        <v>362</v>
      </c>
    </row>
    <row r="2287" spans="1:3" x14ac:dyDescent="0.25">
      <c r="A2287" s="5" t="s">
        <v>31</v>
      </c>
      <c r="B2287" s="27" t="s">
        <v>363</v>
      </c>
      <c r="C2287" t="s">
        <v>717</v>
      </c>
    </row>
    <row r="2288" spans="1:3" x14ac:dyDescent="0.25">
      <c r="A2288" s="5" t="s">
        <v>45</v>
      </c>
      <c r="B2288" s="27" t="str">
        <f>CONCATENATE("People with this variant have one copy of the ",B2276,"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288" t="s">
        <v>17</v>
      </c>
    </row>
    <row r="2289" spans="1:3" x14ac:dyDescent="0.25">
      <c r="A2289" s="6" t="s">
        <v>46</v>
      </c>
      <c r="B2289" s="27" t="s">
        <v>226</v>
      </c>
      <c r="C2289" t="str">
        <f>CONCATENATE("    ",B2288)</f>
        <v xml:space="preserve">    People with this variant have one copy of the [C78606381T](https://www.ncbi.nlm.nih.gov/projects/SNP/snp_ref.cgi?rs=12914385) variant. This substitution of a single nucleotide is known as a missense mutation.</v>
      </c>
    </row>
    <row r="2290" spans="1:3" x14ac:dyDescent="0.25">
      <c r="A2290" s="6" t="s">
        <v>47</v>
      </c>
      <c r="B2290" s="27">
        <v>37.9</v>
      </c>
    </row>
    <row r="2291" spans="1:3" x14ac:dyDescent="0.25">
      <c r="A2291" s="5"/>
      <c r="B2291" s="27"/>
      <c r="C2291" t="s">
        <v>718</v>
      </c>
    </row>
    <row r="2292" spans="1:3" x14ac:dyDescent="0.25">
      <c r="A2292" s="6"/>
      <c r="B2292" s="27"/>
    </row>
    <row r="2293" spans="1:3" x14ac:dyDescent="0.25">
      <c r="A2293" s="6"/>
      <c r="B2293" s="27"/>
      <c r="C2293" t="str">
        <f>CONCATENATE("    ",B2289)</f>
        <v xml:space="preserve">    You are in the Mild Loss of Function category. See below for more information.</v>
      </c>
    </row>
    <row r="2294" spans="1:3" x14ac:dyDescent="0.25">
      <c r="A2294" s="6"/>
      <c r="B2294" s="27"/>
    </row>
    <row r="2295" spans="1:3" x14ac:dyDescent="0.25">
      <c r="A2295" s="6"/>
      <c r="B2295" s="27"/>
      <c r="C2295" t="s">
        <v>719</v>
      </c>
    </row>
    <row r="2296" spans="1:3" x14ac:dyDescent="0.25">
      <c r="A2296" s="5"/>
      <c r="B2296" s="27"/>
    </row>
    <row r="2297" spans="1:3" x14ac:dyDescent="0.25">
      <c r="A2297" s="5"/>
      <c r="B2297" s="27"/>
      <c r="C2297" t="str">
        <f>CONCATENATE( "    &lt;piechart percentage=",B2290," /&gt;")</f>
        <v xml:space="preserve">    &lt;piechart percentage=37.9 /&gt;</v>
      </c>
    </row>
    <row r="2298" spans="1:3" x14ac:dyDescent="0.25">
      <c r="A2298" s="5"/>
      <c r="B2298" s="27"/>
      <c r="C2298" t="str">
        <f>"  &lt;/Genotype&gt;"</f>
        <v xml:space="preserve">  &lt;/Genotype&gt;</v>
      </c>
    </row>
    <row r="2299" spans="1:3" x14ac:dyDescent="0.25">
      <c r="A2299" s="5" t="s">
        <v>48</v>
      </c>
      <c r="B2299" s="27" t="s">
        <v>364</v>
      </c>
      <c r="C2299" t="str">
        <f>CONCATENATE("  &lt;Genotype hgvs=",CHAR(34),B2285,B2286,";",B2286,CHAR(34)," name=",CHAR(34),B2273,CHAR(34),"&gt; ")</f>
        <v xml:space="preserve">  &lt;Genotype hgvs="NC_000015.10:g.[78606381C&gt;T];[78606381C&gt;T]" name="C78606381T"&gt; </v>
      </c>
    </row>
    <row r="2300" spans="1:3" x14ac:dyDescent="0.25">
      <c r="A2300" s="6" t="s">
        <v>49</v>
      </c>
      <c r="B2300" s="27" t="s">
        <v>199</v>
      </c>
      <c r="C2300" t="s">
        <v>17</v>
      </c>
    </row>
    <row r="2301" spans="1:3" x14ac:dyDescent="0.25">
      <c r="A2301" s="6" t="s">
        <v>47</v>
      </c>
      <c r="B2301" s="27">
        <v>15.9</v>
      </c>
      <c r="C2301" t="s">
        <v>717</v>
      </c>
    </row>
    <row r="2302" spans="1:3" x14ac:dyDescent="0.25">
      <c r="A2302" s="6"/>
      <c r="B2302" s="27"/>
    </row>
    <row r="2303" spans="1:3" x14ac:dyDescent="0.25">
      <c r="A2303" s="5"/>
      <c r="B2303" s="27"/>
      <c r="C2303" t="str">
        <f>CONCATENATE("    ",B2299)</f>
        <v xml:space="preserve">    People with this variant have two copies of the [C78606381T](https://www.ncbi.nlm.nih.gov/projects/SNP/snp_ref.cgi?rs=12914385) variant. This substitution of a single nucleotide is known as a missense mutation.
</v>
      </c>
    </row>
    <row r="2304" spans="1:3" x14ac:dyDescent="0.25">
      <c r="A2304" s="6"/>
      <c r="B2304" s="27"/>
    </row>
    <row r="2305" spans="1:3" x14ac:dyDescent="0.25">
      <c r="A2305" s="6"/>
      <c r="B2305" s="27"/>
      <c r="C2305" t="s">
        <v>718</v>
      </c>
    </row>
    <row r="2306" spans="1:3" x14ac:dyDescent="0.25">
      <c r="A2306" s="6"/>
      <c r="B2306" s="27"/>
    </row>
    <row r="2307" spans="1:3" x14ac:dyDescent="0.25">
      <c r="A2307" s="6"/>
      <c r="B2307" s="27"/>
      <c r="C2307" t="str">
        <f>CONCATENATE("    ",B2300)</f>
        <v xml:space="preserve">    You are in the Moderate Loss of Function category. See below for more information.</v>
      </c>
    </row>
    <row r="2308" spans="1:3" x14ac:dyDescent="0.25">
      <c r="A2308" s="6"/>
      <c r="B2308" s="27"/>
    </row>
    <row r="2309" spans="1:3" x14ac:dyDescent="0.25">
      <c r="A2309" s="5"/>
      <c r="B2309" s="27"/>
      <c r="C2309" t="s">
        <v>719</v>
      </c>
    </row>
    <row r="2310" spans="1:3" x14ac:dyDescent="0.25">
      <c r="A2310" s="5"/>
      <c r="B2310" s="27"/>
    </row>
    <row r="2311" spans="1:3" x14ac:dyDescent="0.25">
      <c r="A2311" s="5"/>
      <c r="B2311" s="27"/>
      <c r="C2311" t="str">
        <f>CONCATENATE( "    &lt;piechart percentage=",B2301," /&gt;")</f>
        <v xml:space="preserve">    &lt;piechart percentage=15.9 /&gt;</v>
      </c>
    </row>
    <row r="2312" spans="1:3" x14ac:dyDescent="0.25">
      <c r="A2312" s="5"/>
      <c r="B2312" s="27"/>
      <c r="C2312" t="str">
        <f>"  &lt;/Genotype&gt;"</f>
        <v xml:space="preserve">  &lt;/Genotype&gt;</v>
      </c>
    </row>
    <row r="2313" spans="1:3" x14ac:dyDescent="0.25">
      <c r="A2313" s="5" t="s">
        <v>50</v>
      </c>
      <c r="B2313" s="27" t="str">
        <f>CONCATENATE("Your ",B2265," gene has no variants. A normal gene is referred to as a ",CHAR(34),"wild-type",CHAR(34)," gene.")</f>
        <v>Your CHRNA3 gene has no variants. A normal gene is referred to as a "wild-type" gene.</v>
      </c>
      <c r="C2313" t="str">
        <f>CONCATENATE("  &lt;Genotype hgvs=",CHAR(34),B2285,B2287,";",B2287,CHAR(34)," name=",CHAR(34),B2273,CHAR(34),"&gt; ")</f>
        <v xml:space="preserve">  &lt;Genotype hgvs="NC_000015.10:g.[78606381=];[78606381=]" name="C78606381T"&gt; </v>
      </c>
    </row>
    <row r="2314" spans="1:3" x14ac:dyDescent="0.25">
      <c r="A2314" s="6" t="s">
        <v>51</v>
      </c>
      <c r="B2314" s="27" t="s">
        <v>152</v>
      </c>
      <c r="C2314" t="s">
        <v>17</v>
      </c>
    </row>
    <row r="2315" spans="1:3" x14ac:dyDescent="0.25">
      <c r="A2315" s="6" t="s">
        <v>47</v>
      </c>
      <c r="B2315" s="27">
        <v>46.2</v>
      </c>
      <c r="C2315" t="s">
        <v>717</v>
      </c>
    </row>
    <row r="2316" spans="1:3" x14ac:dyDescent="0.25">
      <c r="A2316" s="5"/>
      <c r="B2316" s="27"/>
    </row>
    <row r="2317" spans="1:3" x14ac:dyDescent="0.25">
      <c r="A2317" s="6"/>
      <c r="B2317" s="27"/>
      <c r="C2317" t="str">
        <f>CONCATENATE("    ",B2313)</f>
        <v xml:space="preserve">    Your CHRNA3 gene has no variants. A normal gene is referred to as a "wild-type" gene.</v>
      </c>
    </row>
    <row r="2318" spans="1:3" x14ac:dyDescent="0.25">
      <c r="A2318" s="6"/>
      <c r="B2318" s="27"/>
    </row>
    <row r="2319" spans="1:3" x14ac:dyDescent="0.25">
      <c r="A2319" s="6"/>
      <c r="B2319" s="27"/>
      <c r="C2319" t="s">
        <v>718</v>
      </c>
    </row>
    <row r="2320" spans="1:3" x14ac:dyDescent="0.25">
      <c r="A2320" s="6"/>
      <c r="B2320" s="27"/>
    </row>
    <row r="2321" spans="1:3" x14ac:dyDescent="0.25">
      <c r="A2321" s="6"/>
      <c r="B2321" s="27"/>
      <c r="C2321" t="str">
        <f>CONCATENATE("    ",B2314)</f>
        <v xml:space="preserve">    This variant is not associated with increased risk.</v>
      </c>
    </row>
    <row r="2322" spans="1:3" x14ac:dyDescent="0.25">
      <c r="A2322" s="5"/>
      <c r="B2322" s="27"/>
    </row>
    <row r="2323" spans="1:3" x14ac:dyDescent="0.25">
      <c r="A2323" s="5"/>
      <c r="B2323" s="27"/>
      <c r="C2323" t="s">
        <v>719</v>
      </c>
    </row>
    <row r="2324" spans="1:3" x14ac:dyDescent="0.25">
      <c r="A2324" s="5"/>
      <c r="B2324" s="27"/>
    </row>
    <row r="2325" spans="1:3" x14ac:dyDescent="0.25">
      <c r="A2325" s="5"/>
      <c r="B2325" s="27"/>
      <c r="C2325" t="str">
        <f>CONCATENATE( "    &lt;piechart percentage=",B2315," /&gt;")</f>
        <v xml:space="preserve">    &lt;piechart percentage=46.2 /&gt;</v>
      </c>
    </row>
    <row r="2326" spans="1:3" x14ac:dyDescent="0.25">
      <c r="A2326" s="5"/>
      <c r="B2326" s="27"/>
      <c r="C2326" t="str">
        <f>"  &lt;/Genotype&gt;"</f>
        <v xml:space="preserve">  &lt;/Genotype&gt;</v>
      </c>
    </row>
    <row r="2327" spans="1:3" x14ac:dyDescent="0.25">
      <c r="A2327" s="5"/>
      <c r="B2327" s="27"/>
      <c r="C2327" t="str">
        <f>C2277</f>
        <v>&lt;# C645T  #&gt;</v>
      </c>
    </row>
    <row r="2328" spans="1:3" x14ac:dyDescent="0.25">
      <c r="A2328" s="5" t="s">
        <v>39</v>
      </c>
      <c r="B2328" s="1" t="s">
        <v>245</v>
      </c>
      <c r="C2328" t="str">
        <f>CONCATENATE("  &lt;Genotype hgvs=",CHAR(34),B2328,B2329,";",B2330,CHAR(34)," name=",CHAR(34),B2279,CHAR(34),"&gt; ")</f>
        <v xml:space="preserve">  &lt;Genotype hgvs="NC_000017.11:g.[30237328T&gt;C];[30237328=]" name="C645T "&gt; </v>
      </c>
    </row>
    <row r="2329" spans="1:3" x14ac:dyDescent="0.25">
      <c r="A2329" s="5" t="s">
        <v>40</v>
      </c>
      <c r="B2329" s="27" t="s">
        <v>266</v>
      </c>
    </row>
    <row r="2330" spans="1:3" x14ac:dyDescent="0.25">
      <c r="A2330" s="5" t="s">
        <v>31</v>
      </c>
      <c r="B2330" s="27" t="s">
        <v>267</v>
      </c>
      <c r="C2330" t="s">
        <v>717</v>
      </c>
    </row>
    <row r="2331" spans="1:3" x14ac:dyDescent="0.25">
      <c r="A2331" s="5" t="s">
        <v>45</v>
      </c>
      <c r="B2331" s="27" t="str">
        <f>CONCATENATE("People with this variant have one copy of the ",B2282," variant. This substitution of a single nucleotide is known as a missense mutation.")</f>
        <v>People with this variant have one copy of the [C645T](https://www.ncbi.nlm.nih.gov/clinvar/variation/17503/) variant. This substitution of a single nucleotide is known as a missense mutation.</v>
      </c>
      <c r="C2331" t="s">
        <v>17</v>
      </c>
    </row>
    <row r="2332" spans="1:3" x14ac:dyDescent="0.25">
      <c r="A2332" s="6" t="s">
        <v>46</v>
      </c>
      <c r="B2332" s="27" t="s">
        <v>226</v>
      </c>
      <c r="C2332" t="str">
        <f>CONCATENATE("    ",B2331)</f>
        <v xml:space="preserve">    People with this variant have one copy of the [C645T](https://www.ncbi.nlm.nih.gov/clinvar/variation/17503/) variant. This substitution of a single nucleotide is known as a missense mutation.</v>
      </c>
    </row>
    <row r="2333" spans="1:3" x14ac:dyDescent="0.25">
      <c r="A2333" s="6" t="s">
        <v>47</v>
      </c>
      <c r="B2333" s="27">
        <v>39.700000000000003</v>
      </c>
    </row>
    <row r="2334" spans="1:3" x14ac:dyDescent="0.25">
      <c r="A2334" s="5"/>
      <c r="B2334" s="27"/>
      <c r="C2334" t="s">
        <v>718</v>
      </c>
    </row>
    <row r="2335" spans="1:3" x14ac:dyDescent="0.25">
      <c r="A2335" s="6"/>
      <c r="B2335" s="27"/>
    </row>
    <row r="2336" spans="1:3" x14ac:dyDescent="0.25">
      <c r="A2336" s="6"/>
      <c r="B2336" s="27"/>
      <c r="C2336" t="str">
        <f>CONCATENATE("    ",B2332)</f>
        <v xml:space="preserve">    You are in the Mild Loss of Function category. See below for more information.</v>
      </c>
    </row>
    <row r="2337" spans="1:3" x14ac:dyDescent="0.25">
      <c r="A2337" s="6"/>
      <c r="B2337" s="27"/>
    </row>
    <row r="2338" spans="1:3" x14ac:dyDescent="0.25">
      <c r="A2338" s="6"/>
      <c r="B2338" s="27"/>
      <c r="C2338" t="s">
        <v>719</v>
      </c>
    </row>
    <row r="2339" spans="1:3" x14ac:dyDescent="0.25">
      <c r="A2339" s="5"/>
      <c r="B2339" s="27"/>
    </row>
    <row r="2340" spans="1:3" x14ac:dyDescent="0.25">
      <c r="A2340" s="5"/>
      <c r="B2340" s="27"/>
      <c r="C2340" t="str">
        <f>CONCATENATE( "    &lt;piechart percentage=",B2333," /&gt;")</f>
        <v xml:space="preserve">    &lt;piechart percentage=39.7 /&gt;</v>
      </c>
    </row>
    <row r="2341" spans="1:3" x14ac:dyDescent="0.25">
      <c r="A2341" s="5"/>
      <c r="B2341" s="27"/>
      <c r="C2341" t="str">
        <f>"  &lt;/Genotype&gt;"</f>
        <v xml:space="preserve">  &lt;/Genotype&gt;</v>
      </c>
    </row>
    <row r="2342" spans="1:3" x14ac:dyDescent="0.25">
      <c r="A2342" s="5" t="s">
        <v>48</v>
      </c>
      <c r="B2342" s="27" t="str">
        <f>CONCATENATE("People with this variant have two copies of the ",B2282," variant. This substitution of a single nucleotide is known as a missense mutation.")</f>
        <v>People with this variant have two copies of the [C645T](https://www.ncbi.nlm.nih.gov/clinvar/variation/17503/) variant. This substitution of a single nucleotide is known as a missense mutation.</v>
      </c>
      <c r="C2342" t="str">
        <f>CONCATENATE("  &lt;Genotype hgvs=",CHAR(34),B2328,B2329,";",B2329,CHAR(34)," name=",CHAR(34),B2279,CHAR(34),"&gt; ")</f>
        <v xml:space="preserve">  &lt;Genotype hgvs="NC_000017.11:g.[30237328T&gt;C];[30237328T&gt;C]" name="C645T "&gt; </v>
      </c>
    </row>
    <row r="2343" spans="1:3" x14ac:dyDescent="0.25">
      <c r="A2343" s="6" t="s">
        <v>49</v>
      </c>
      <c r="B2343" s="27" t="s">
        <v>199</v>
      </c>
      <c r="C2343" t="s">
        <v>17</v>
      </c>
    </row>
    <row r="2344" spans="1:3" x14ac:dyDescent="0.25">
      <c r="A2344" s="6" t="s">
        <v>47</v>
      </c>
      <c r="B2344" s="27">
        <v>42.9</v>
      </c>
      <c r="C2344" t="s">
        <v>717</v>
      </c>
    </row>
    <row r="2345" spans="1:3" x14ac:dyDescent="0.25">
      <c r="A2345" s="6"/>
      <c r="B2345" s="27"/>
    </row>
    <row r="2346" spans="1:3" x14ac:dyDescent="0.25">
      <c r="A2346" s="5"/>
      <c r="B2346" s="27"/>
      <c r="C2346" t="str">
        <f>CONCATENATE("    ",B2342)</f>
        <v xml:space="preserve">    People with this variant have two copies of the [C645T](https://www.ncbi.nlm.nih.gov/clinvar/variation/17503/) variant. This substitution of a single nucleotide is known as a missense mutation.</v>
      </c>
    </row>
    <row r="2347" spans="1:3" x14ac:dyDescent="0.25">
      <c r="A2347" s="6"/>
      <c r="B2347" s="27"/>
    </row>
    <row r="2348" spans="1:3" x14ac:dyDescent="0.25">
      <c r="A2348" s="6"/>
      <c r="B2348" s="27"/>
      <c r="C2348" t="s">
        <v>718</v>
      </c>
    </row>
    <row r="2349" spans="1:3" x14ac:dyDescent="0.25">
      <c r="A2349" s="6"/>
      <c r="B2349" s="27"/>
    </row>
    <row r="2350" spans="1:3" x14ac:dyDescent="0.25">
      <c r="A2350" s="6"/>
      <c r="B2350" s="27"/>
      <c r="C2350" t="str">
        <f>CONCATENATE("    ",B2343)</f>
        <v xml:space="preserve">    You are in the Moderate Loss of Function category. See below for more information.</v>
      </c>
    </row>
    <row r="2351" spans="1:3" x14ac:dyDescent="0.25">
      <c r="A2351" s="6"/>
      <c r="B2351" s="27"/>
    </row>
    <row r="2352" spans="1:3" x14ac:dyDescent="0.25">
      <c r="A2352" s="5"/>
      <c r="B2352" s="27"/>
      <c r="C2352" t="s">
        <v>719</v>
      </c>
    </row>
    <row r="2353" spans="1:3" x14ac:dyDescent="0.25">
      <c r="A2353" s="5"/>
      <c r="B2353" s="27"/>
    </row>
    <row r="2354" spans="1:3" x14ac:dyDescent="0.25">
      <c r="A2354" s="5"/>
      <c r="B2354" s="27"/>
      <c r="C2354" t="str">
        <f>CONCATENATE( "    &lt;piechart percentage=",B2344," /&gt;")</f>
        <v xml:space="preserve">    &lt;piechart percentage=42.9 /&gt;</v>
      </c>
    </row>
    <row r="2355" spans="1:3" x14ac:dyDescent="0.25">
      <c r="A2355" s="5"/>
      <c r="B2355" s="27"/>
      <c r="C2355" t="str">
        <f>"  &lt;/Genotype&gt;"</f>
        <v xml:space="preserve">  &lt;/Genotype&gt;</v>
      </c>
    </row>
    <row r="2356" spans="1:3" x14ac:dyDescent="0.25">
      <c r="A2356" s="5" t="s">
        <v>50</v>
      </c>
      <c r="B2356" s="27" t="str">
        <f>CONCATENATE("Your ",B2265," gene has no variants. A normal gene is referred to as a ",CHAR(34),"wild-type",CHAR(34)," gene.")</f>
        <v>Your CHRNA3 gene has no variants. A normal gene is referred to as a "wild-type" gene.</v>
      </c>
      <c r="C2356" t="str">
        <f>CONCATENATE("  &lt;Genotype hgvs=",CHAR(34),B2328,B2330,";",B2330,CHAR(34)," name=",CHAR(34),B2279,CHAR(34),"&gt; ")</f>
        <v xml:space="preserve">  &lt;Genotype hgvs="NC_000017.11:g.[30237328=];[30237328=]" name="C645T "&gt; </v>
      </c>
    </row>
    <row r="2357" spans="1:3" x14ac:dyDescent="0.25">
      <c r="A2357" s="6" t="s">
        <v>51</v>
      </c>
      <c r="B2357" s="27" t="s">
        <v>152</v>
      </c>
      <c r="C2357" t="s">
        <v>17</v>
      </c>
    </row>
    <row r="2358" spans="1:3" x14ac:dyDescent="0.25">
      <c r="A2358" s="6" t="s">
        <v>47</v>
      </c>
      <c r="B2358" s="27">
        <v>17.399999999999999</v>
      </c>
      <c r="C2358" t="s">
        <v>717</v>
      </c>
    </row>
    <row r="2359" spans="1:3" x14ac:dyDescent="0.25">
      <c r="A2359" s="5"/>
      <c r="B2359" s="27"/>
    </row>
    <row r="2360" spans="1:3" x14ac:dyDescent="0.25">
      <c r="A2360" s="6"/>
      <c r="B2360" s="27"/>
      <c r="C2360" t="str">
        <f>CONCATENATE("    ",B2356)</f>
        <v xml:space="preserve">    Your CHRNA3 gene has no variants. A normal gene is referred to as a "wild-type" gene.</v>
      </c>
    </row>
    <row r="2361" spans="1:3" x14ac:dyDescent="0.25">
      <c r="A2361" s="6"/>
      <c r="B2361" s="27"/>
    </row>
    <row r="2362" spans="1:3" x14ac:dyDescent="0.25">
      <c r="A2362" s="6"/>
      <c r="B2362" s="27"/>
      <c r="C2362" t="s">
        <v>718</v>
      </c>
    </row>
    <row r="2363" spans="1:3" x14ac:dyDescent="0.25">
      <c r="A2363" s="6"/>
      <c r="B2363" s="27"/>
    </row>
    <row r="2364" spans="1:3" x14ac:dyDescent="0.25">
      <c r="A2364" s="6"/>
      <c r="B2364" s="27"/>
      <c r="C2364" t="str">
        <f>CONCATENATE("    ",B2357)</f>
        <v xml:space="preserve">    This variant is not associated with increased risk.</v>
      </c>
    </row>
    <row r="2365" spans="1:3" x14ac:dyDescent="0.25">
      <c r="A2365" s="5"/>
      <c r="B2365" s="27"/>
    </row>
    <row r="2366" spans="1:3" x14ac:dyDescent="0.25">
      <c r="A2366" s="5"/>
      <c r="B2366" s="27"/>
      <c r="C2366" t="s">
        <v>719</v>
      </c>
    </row>
    <row r="2367" spans="1:3" x14ac:dyDescent="0.25">
      <c r="A2367" s="5"/>
      <c r="B2367" s="27"/>
    </row>
    <row r="2368" spans="1:3" x14ac:dyDescent="0.25">
      <c r="A2368" s="5"/>
      <c r="B2368" s="27"/>
      <c r="C2368" t="str">
        <f>CONCATENATE( "    &lt;piechart percentage=",B2358," /&gt;")</f>
        <v xml:space="preserve">    &lt;piechart percentage=17.4 /&gt;</v>
      </c>
    </row>
    <row r="2369" spans="1:3" x14ac:dyDescent="0.25">
      <c r="A2369" s="5"/>
      <c r="B2369" s="27"/>
      <c r="C2369" t="str">
        <f>"  &lt;/Genotype&gt;"</f>
        <v xml:space="preserve">  &lt;/Genotype&gt;</v>
      </c>
    </row>
    <row r="2370" spans="1:3" x14ac:dyDescent="0.25">
      <c r="A2370" s="5" t="s">
        <v>52</v>
      </c>
      <c r="B2370" s="27" t="str">
        <f>CONCATENATE("Your ",B2265," gene has an unknown variant.")</f>
        <v>Your CHRNA3 gene has an unknown variant.</v>
      </c>
      <c r="C2370" t="str">
        <f>CONCATENATE("  &lt;Genotype hgvs=",CHAR(34),"unknown",CHAR(34),"&gt; ")</f>
        <v xml:space="preserve">  &lt;Genotype hgvs="unknown"&gt; </v>
      </c>
    </row>
    <row r="2371" spans="1:3" x14ac:dyDescent="0.25">
      <c r="A2371" s="6" t="s">
        <v>52</v>
      </c>
      <c r="B2371" s="27" t="s">
        <v>154</v>
      </c>
      <c r="C2371" t="s">
        <v>17</v>
      </c>
    </row>
    <row r="2372" spans="1:3" x14ac:dyDescent="0.25">
      <c r="A2372" s="6" t="s">
        <v>47</v>
      </c>
      <c r="B2372" s="27"/>
      <c r="C2372" t="s">
        <v>717</v>
      </c>
    </row>
    <row r="2373" spans="1:3" x14ac:dyDescent="0.25">
      <c r="A2373" s="6"/>
      <c r="B2373" s="27"/>
    </row>
    <row r="2374" spans="1:3" x14ac:dyDescent="0.25">
      <c r="A2374" s="6"/>
      <c r="B2374" s="27"/>
      <c r="C2374" t="str">
        <f>CONCATENATE("    ",B2370)</f>
        <v xml:space="preserve">    Your CHRNA3 gene has an unknown variant.</v>
      </c>
    </row>
    <row r="2375" spans="1:3" x14ac:dyDescent="0.25">
      <c r="A2375" s="6"/>
      <c r="B2375" s="27"/>
    </row>
    <row r="2376" spans="1:3" x14ac:dyDescent="0.25">
      <c r="A2376" s="6"/>
      <c r="B2376" s="27"/>
      <c r="C2376" t="s">
        <v>718</v>
      </c>
    </row>
    <row r="2377" spans="1:3" x14ac:dyDescent="0.25">
      <c r="A2377" s="6"/>
      <c r="B2377" s="27"/>
    </row>
    <row r="2378" spans="1:3" x14ac:dyDescent="0.25">
      <c r="A2378" s="5"/>
      <c r="B2378" s="27"/>
      <c r="C2378" t="str">
        <f>CONCATENATE("    ",B2371)</f>
        <v xml:space="preserve">    The effect is unknown.</v>
      </c>
    </row>
    <row r="2379" spans="1:3" x14ac:dyDescent="0.25">
      <c r="A2379" s="6"/>
      <c r="B2379" s="27"/>
    </row>
    <row r="2380" spans="1:3" x14ac:dyDescent="0.25">
      <c r="A2380" s="5"/>
      <c r="B2380" s="27"/>
      <c r="C2380" t="s">
        <v>719</v>
      </c>
    </row>
    <row r="2381" spans="1:3" x14ac:dyDescent="0.25">
      <c r="A2381" s="5"/>
      <c r="B2381" s="27"/>
    </row>
    <row r="2382" spans="1:3" x14ac:dyDescent="0.25">
      <c r="A2382" s="5"/>
      <c r="B2382" s="27"/>
      <c r="C2382" t="str">
        <f>CONCATENATE( "    &lt;piechart percentage=",B2372," /&gt;")</f>
        <v xml:space="preserve">    &lt;piechart percentage= /&gt;</v>
      </c>
    </row>
    <row r="2383" spans="1:3" x14ac:dyDescent="0.25">
      <c r="A2383" s="5"/>
      <c r="B2383" s="27"/>
      <c r="C2383" t="str">
        <f>"  &lt;/Genotype&gt;"</f>
        <v xml:space="preserve">  &lt;/Genotype&gt;</v>
      </c>
    </row>
    <row r="2384" spans="1:3" x14ac:dyDescent="0.25">
      <c r="A2384" s="5" t="s">
        <v>50</v>
      </c>
      <c r="B2384" s="27" t="str">
        <f>CONCATENATE("Your ",B2265," gene has no variants. A normal gene is referred to as a ",CHAR(34),"wild-type",CHAR(34)," gene.")</f>
        <v>Your CHRNA3 gene has no variants. A normal gene is referred to as a "wild-type" gene.</v>
      </c>
      <c r="C2384" t="str">
        <f>CONCATENATE("  &lt;Genotype hgvs=",CHAR(34),"wild-type",CHAR(34),"&gt;")</f>
        <v xml:space="preserve">  &lt;Genotype hgvs="wild-type"&gt;</v>
      </c>
    </row>
    <row r="2385" spans="1:3" x14ac:dyDescent="0.25">
      <c r="A2385" s="6" t="s">
        <v>51</v>
      </c>
      <c r="B2385" s="27" t="s">
        <v>227</v>
      </c>
      <c r="C2385" t="s">
        <v>17</v>
      </c>
    </row>
    <row r="2386" spans="1:3" x14ac:dyDescent="0.25">
      <c r="A2386" s="6" t="s">
        <v>47</v>
      </c>
      <c r="B2386" s="27"/>
      <c r="C2386" t="s">
        <v>717</v>
      </c>
    </row>
    <row r="2387" spans="1:3" x14ac:dyDescent="0.25">
      <c r="A2387" s="6"/>
      <c r="B2387" s="27"/>
    </row>
    <row r="2388" spans="1:3" x14ac:dyDescent="0.25">
      <c r="A2388" s="6"/>
      <c r="B2388" s="27"/>
      <c r="C2388" t="str">
        <f>CONCATENATE("    ",B2384)</f>
        <v xml:space="preserve">    Your CHRNA3 gene has no variants. A normal gene is referred to as a "wild-type" gene.</v>
      </c>
    </row>
    <row r="2389" spans="1:3" x14ac:dyDescent="0.25">
      <c r="A2389" s="6"/>
      <c r="B2389" s="27"/>
    </row>
    <row r="2390" spans="1:3" x14ac:dyDescent="0.25">
      <c r="A2390" s="6"/>
      <c r="B2390" s="27"/>
      <c r="C2390" t="s">
        <v>718</v>
      </c>
    </row>
    <row r="2391" spans="1:3" x14ac:dyDescent="0.25">
      <c r="A2391" s="6"/>
      <c r="B2391" s="27"/>
    </row>
    <row r="2392" spans="1:3" x14ac:dyDescent="0.25">
      <c r="A2392" s="6"/>
      <c r="B2392" s="27"/>
      <c r="C2392" t="str">
        <f>CONCATENATE("    ",B2385)</f>
        <v xml:space="preserve">    Your variant is not associated with any loss of function.</v>
      </c>
    </row>
    <row r="2393" spans="1:3" x14ac:dyDescent="0.25">
      <c r="A2393" s="6"/>
      <c r="B2393" s="27"/>
    </row>
    <row r="2394" spans="1:3" x14ac:dyDescent="0.25">
      <c r="A2394" s="6"/>
      <c r="B2394" s="27"/>
      <c r="C2394" t="s">
        <v>719</v>
      </c>
    </row>
    <row r="2395" spans="1:3" x14ac:dyDescent="0.25">
      <c r="A2395" s="5"/>
      <c r="B2395" s="27"/>
    </row>
    <row r="2396" spans="1:3" x14ac:dyDescent="0.25">
      <c r="A2396" s="6"/>
      <c r="B2396" s="27"/>
      <c r="C2396" t="str">
        <f>CONCATENATE( "    &lt;piechart percentage=",B2386," /&gt;")</f>
        <v xml:space="preserve">    &lt;piechart percentage= /&gt;</v>
      </c>
    </row>
    <row r="2397" spans="1:3" x14ac:dyDescent="0.25">
      <c r="A2397" s="6"/>
      <c r="B2397" s="27"/>
      <c r="C2397" t="str">
        <f>"  &lt;/Genotype&gt;"</f>
        <v xml:space="preserve">  &lt;/Genotype&gt;</v>
      </c>
    </row>
    <row r="2398" spans="1:3" x14ac:dyDescent="0.25">
      <c r="A2398" s="6"/>
      <c r="B2398" s="27"/>
      <c r="C2398" t="str">
        <f>"&lt;/GeneAnalysis&gt;"</f>
        <v>&lt;/GeneAnalysis&gt;</v>
      </c>
    </row>
    <row r="2399" spans="1:3" s="33" customFormat="1" x14ac:dyDescent="0.25"/>
    <row r="2400" spans="1:3" s="33" customFormat="1" x14ac:dyDescent="0.25">
      <c r="A2400" s="34"/>
      <c r="B2400" s="32"/>
    </row>
    <row r="2401" spans="1:3" x14ac:dyDescent="0.25">
      <c r="A2401" s="6" t="s">
        <v>4</v>
      </c>
      <c r="B2401" s="27" t="s">
        <v>354</v>
      </c>
      <c r="C2401" t="str">
        <f>CONCATENATE("&lt;GeneAnalysis gene=",CHAR(34),B2401,CHAR(34)," interval=",CHAR(34),B2402,CHAR(34),"&gt; ")</f>
        <v xml:space="preserve">&lt;GeneAnalysis gene="CHRNA3" interval="NC_000015.10:g.78593052_78621295"&gt; </v>
      </c>
    </row>
    <row r="2402" spans="1:3" x14ac:dyDescent="0.25">
      <c r="A2402" s="6" t="s">
        <v>27</v>
      </c>
      <c r="B2402" s="27" t="s">
        <v>355</v>
      </c>
    </row>
    <row r="2403" spans="1:3" x14ac:dyDescent="0.25">
      <c r="A2403" s="6" t="s">
        <v>28</v>
      </c>
      <c r="B2403" s="27" t="s">
        <v>351</v>
      </c>
      <c r="C2403" t="str">
        <f>CONCATENATE("# What are some common mutations of ",B2401,"?")</f>
        <v># What are some common mutations of CHRNA3?</v>
      </c>
    </row>
    <row r="2404" spans="1:3" x14ac:dyDescent="0.25">
      <c r="A2404" s="6" t="s">
        <v>24</v>
      </c>
      <c r="B2404" s="27" t="s">
        <v>25</v>
      </c>
      <c r="C2404" t="s">
        <v>17</v>
      </c>
    </row>
    <row r="2405" spans="1:3" x14ac:dyDescent="0.25">
      <c r="B2405" s="27"/>
      <c r="C2405" t="str">
        <f>CONCATENATE("There are ",B2403," well-known variants in ",B2401,": ",B2412," and ",B2418,".")</f>
        <v>There are two well-known variants in CHRNA3: [C78606381T](https://www.ncbi.nlm.nih.gov/projects/SNP/snp_ref.cgi?rs=12914385) and [C645T](https://www.ncbi.nlm.nih.gov/clinvar/variation/17503/).</v>
      </c>
    </row>
    <row r="2406" spans="1:3" x14ac:dyDescent="0.25">
      <c r="B2406" s="27"/>
    </row>
    <row r="2407" spans="1:3" x14ac:dyDescent="0.25">
      <c r="A2407" s="6"/>
      <c r="B2407" s="27"/>
      <c r="C2407" t="str">
        <f>CONCATENATE("&lt;# ",B2409," #&gt;")</f>
        <v>&lt;# C78606381T #&gt;</v>
      </c>
    </row>
    <row r="2408" spans="1:3" x14ac:dyDescent="0.25">
      <c r="A2408" s="6" t="s">
        <v>29</v>
      </c>
      <c r="B2408" s="1" t="s">
        <v>356</v>
      </c>
      <c r="C2408" t="str">
        <f>CONCATENATE("  &lt;Variant hgvs=",CHAR(34),B2408,CHAR(34)," name=",CHAR(34),B2409,CHAR(34),"&gt; ")</f>
        <v xml:space="preserve">  &lt;Variant hgvs="NC_000015.10:g.78606381C&gt;T" name="C78606381T"&gt; </v>
      </c>
    </row>
    <row r="2409" spans="1:3" x14ac:dyDescent="0.25">
      <c r="A2409" s="5" t="s">
        <v>30</v>
      </c>
      <c r="B2409" s="30" t="s">
        <v>358</v>
      </c>
    </row>
    <row r="2410" spans="1:3" x14ac:dyDescent="0.25">
      <c r="A2410" s="5" t="s">
        <v>31</v>
      </c>
      <c r="B2410" s="27" t="s">
        <v>217</v>
      </c>
      <c r="C2410" t="str">
        <f>CONCATENATE("    This variant is a change at a specific point in the ",B2401," gene from ",B2410," to ",B2411," resulting in incorrect ",B2404,"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411" spans="1:3" x14ac:dyDescent="0.25">
      <c r="A2411" s="5" t="s">
        <v>32</v>
      </c>
      <c r="B2411" s="27" t="s">
        <v>37</v>
      </c>
      <c r="C2411" t="s">
        <v>17</v>
      </c>
    </row>
    <row r="2412" spans="1:3" x14ac:dyDescent="0.25">
      <c r="A2412" s="5" t="s">
        <v>40</v>
      </c>
      <c r="B2412" s="30" t="s">
        <v>360</v>
      </c>
      <c r="C2412" t="str">
        <f>"  &lt;/Variant&gt;"</f>
        <v xml:space="preserve">  &lt;/Variant&gt;</v>
      </c>
    </row>
    <row r="2413" spans="1:3" x14ac:dyDescent="0.25">
      <c r="B2413" s="27"/>
      <c r="C2413" t="str">
        <f>CONCATENATE("&lt;# ",B2415," #&gt;")</f>
        <v>&lt;# C645T  #&gt;</v>
      </c>
    </row>
    <row r="2414" spans="1:3" x14ac:dyDescent="0.25">
      <c r="A2414" s="6" t="s">
        <v>29</v>
      </c>
      <c r="B2414" s="1" t="s">
        <v>357</v>
      </c>
      <c r="C2414" t="str">
        <f>CONCATENATE("  &lt;Variant hgvs=",CHAR(34),B2414,CHAR(34)," name=",CHAR(34),B2415,CHAR(34),"&gt; ")</f>
        <v xml:space="preserve">  &lt;Variant hgvs="NC_000015.10:g.78601997G&gt;A" name="C645T "&gt; </v>
      </c>
    </row>
    <row r="2415" spans="1:3" x14ac:dyDescent="0.25">
      <c r="A2415" s="5" t="s">
        <v>30</v>
      </c>
      <c r="B2415" s="30" t="s">
        <v>359</v>
      </c>
    </row>
    <row r="2416" spans="1:3" x14ac:dyDescent="0.25">
      <c r="A2416" s="5" t="s">
        <v>31</v>
      </c>
      <c r="B2416" s="27" t="s">
        <v>38</v>
      </c>
      <c r="C2416" t="str">
        <f>CONCATENATE("    This variant is a change at a specific point in the ",B2401," gene from ",B2416," to ",B2417," resulting in incorrect ",B2404,"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417" spans="1:3" x14ac:dyDescent="0.25">
      <c r="A2417" s="5" t="s">
        <v>32</v>
      </c>
      <c r="B2417" s="27" t="s">
        <v>66</v>
      </c>
    </row>
    <row r="2418" spans="1:3" x14ac:dyDescent="0.25">
      <c r="A2418" s="6" t="s">
        <v>40</v>
      </c>
      <c r="B2418" s="30" t="s">
        <v>370</v>
      </c>
      <c r="C2418" t="str">
        <f>"  &lt;/Variant&gt;"</f>
        <v xml:space="preserve">  &lt;/Variant&gt;</v>
      </c>
    </row>
    <row r="2419" spans="1:3" s="33" customFormat="1" x14ac:dyDescent="0.25">
      <c r="A2419" s="31"/>
      <c r="B2419" s="32"/>
    </row>
    <row r="2420" spans="1:3" s="33" customFormat="1" x14ac:dyDescent="0.25">
      <c r="A2420" s="31"/>
      <c r="B2420" s="32"/>
      <c r="C2420" t="str">
        <f>C2407</f>
        <v>&lt;# C78606381T #&gt;</v>
      </c>
    </row>
    <row r="2421" spans="1:3" x14ac:dyDescent="0.25">
      <c r="A2421" s="5" t="s">
        <v>39</v>
      </c>
      <c r="B2421" s="40" t="s">
        <v>361</v>
      </c>
      <c r="C2421" t="str">
        <f>CONCATENATE("  &lt;Genotype hgvs=",CHAR(34),B2421,B2422,";",B2423,CHAR(34)," name=",CHAR(34),B2409,CHAR(34),"&gt; ")</f>
        <v xml:space="preserve">  &lt;Genotype hgvs="NC_000015.10:g.[78606381C&gt;T];[78606381=]" name="C78606381T"&gt; </v>
      </c>
    </row>
    <row r="2422" spans="1:3" x14ac:dyDescent="0.25">
      <c r="A2422" s="5" t="s">
        <v>40</v>
      </c>
      <c r="B2422" s="27" t="s">
        <v>362</v>
      </c>
    </row>
    <row r="2423" spans="1:3" x14ac:dyDescent="0.25">
      <c r="A2423" s="5" t="s">
        <v>31</v>
      </c>
      <c r="B2423" s="27" t="s">
        <v>363</v>
      </c>
      <c r="C2423" t="s">
        <v>717</v>
      </c>
    </row>
    <row r="2424" spans="1:3" x14ac:dyDescent="0.25">
      <c r="A2424" s="5" t="s">
        <v>45</v>
      </c>
      <c r="B2424" s="27" t="str">
        <f>CONCATENATE("People with this variant have one copy of the ",B2412,"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424" t="s">
        <v>17</v>
      </c>
    </row>
    <row r="2425" spans="1:3" x14ac:dyDescent="0.25">
      <c r="A2425" s="6" t="s">
        <v>46</v>
      </c>
      <c r="B2425" s="27" t="s">
        <v>226</v>
      </c>
      <c r="C2425" t="str">
        <f>CONCATENATE("    ",B2424)</f>
        <v xml:space="preserve">    People with this variant have one copy of the [C78606381T](https://www.ncbi.nlm.nih.gov/projects/SNP/snp_ref.cgi?rs=12914385) variant. This substitution of a single nucleotide is known as a missense mutation.</v>
      </c>
    </row>
    <row r="2426" spans="1:3" x14ac:dyDescent="0.25">
      <c r="A2426" s="6" t="s">
        <v>47</v>
      </c>
      <c r="B2426" s="27">
        <v>37.9</v>
      </c>
    </row>
    <row r="2427" spans="1:3" x14ac:dyDescent="0.25">
      <c r="A2427" s="5"/>
      <c r="B2427" s="27"/>
      <c r="C2427" t="s">
        <v>718</v>
      </c>
    </row>
    <row r="2428" spans="1:3" x14ac:dyDescent="0.25">
      <c r="A2428" s="6"/>
      <c r="B2428" s="27"/>
    </row>
    <row r="2429" spans="1:3" x14ac:dyDescent="0.25">
      <c r="A2429" s="6"/>
      <c r="B2429" s="27"/>
      <c r="C2429" t="str">
        <f>CONCATENATE("    ",B2425)</f>
        <v xml:space="preserve">    You are in the Mild Loss of Function category. See below for more information.</v>
      </c>
    </row>
    <row r="2430" spans="1:3" x14ac:dyDescent="0.25">
      <c r="A2430" s="6"/>
      <c r="B2430" s="27"/>
    </row>
    <row r="2431" spans="1:3" x14ac:dyDescent="0.25">
      <c r="A2431" s="6"/>
      <c r="B2431" s="27"/>
      <c r="C2431" t="s">
        <v>719</v>
      </c>
    </row>
    <row r="2432" spans="1:3" x14ac:dyDescent="0.25">
      <c r="A2432" s="5"/>
      <c r="B2432" s="27"/>
    </row>
    <row r="2433" spans="1:3" x14ac:dyDescent="0.25">
      <c r="A2433" s="5"/>
      <c r="B2433" s="27"/>
      <c r="C2433" t="str">
        <f>CONCATENATE( "    &lt;piechart percentage=",B2426," /&gt;")</f>
        <v xml:space="preserve">    &lt;piechart percentage=37.9 /&gt;</v>
      </c>
    </row>
    <row r="2434" spans="1:3" x14ac:dyDescent="0.25">
      <c r="A2434" s="5"/>
      <c r="B2434" s="27"/>
      <c r="C2434" t="str">
        <f>"  &lt;/Genotype&gt;"</f>
        <v xml:space="preserve">  &lt;/Genotype&gt;</v>
      </c>
    </row>
    <row r="2435" spans="1:3" x14ac:dyDescent="0.25">
      <c r="A2435" s="5" t="s">
        <v>48</v>
      </c>
      <c r="B2435" s="27" t="s">
        <v>364</v>
      </c>
      <c r="C2435" t="str">
        <f>CONCATENATE("  &lt;Genotype hgvs=",CHAR(34),B2421,B2422,";",B2422,CHAR(34)," name=",CHAR(34),B2409,CHAR(34),"&gt; ")</f>
        <v xml:space="preserve">  &lt;Genotype hgvs="NC_000015.10:g.[78606381C&gt;T];[78606381C&gt;T]" name="C78606381T"&gt; </v>
      </c>
    </row>
    <row r="2436" spans="1:3" x14ac:dyDescent="0.25">
      <c r="A2436" s="6" t="s">
        <v>49</v>
      </c>
      <c r="B2436" s="27" t="s">
        <v>199</v>
      </c>
      <c r="C2436" t="s">
        <v>17</v>
      </c>
    </row>
    <row r="2437" spans="1:3" x14ac:dyDescent="0.25">
      <c r="A2437" s="6" t="s">
        <v>47</v>
      </c>
      <c r="B2437" s="27">
        <v>15.9</v>
      </c>
      <c r="C2437" t="s">
        <v>717</v>
      </c>
    </row>
    <row r="2438" spans="1:3" x14ac:dyDescent="0.25">
      <c r="A2438" s="6"/>
      <c r="B2438" s="27"/>
    </row>
    <row r="2439" spans="1:3" x14ac:dyDescent="0.25">
      <c r="A2439" s="5"/>
      <c r="B2439" s="27"/>
      <c r="C2439" t="str">
        <f>CONCATENATE("    ",B2435)</f>
        <v xml:space="preserve">    People with this variant have two copies of the [C78606381T](https://www.ncbi.nlm.nih.gov/projects/SNP/snp_ref.cgi?rs=12914385) variant. This substitution of a single nucleotide is known as a missense mutation.
</v>
      </c>
    </row>
    <row r="2440" spans="1:3" x14ac:dyDescent="0.25">
      <c r="A2440" s="6"/>
      <c r="B2440" s="27"/>
    </row>
    <row r="2441" spans="1:3" x14ac:dyDescent="0.25">
      <c r="A2441" s="6"/>
      <c r="B2441" s="27"/>
      <c r="C2441" t="s">
        <v>718</v>
      </c>
    </row>
    <row r="2442" spans="1:3" x14ac:dyDescent="0.25">
      <c r="A2442" s="6"/>
      <c r="B2442" s="27"/>
    </row>
    <row r="2443" spans="1:3" x14ac:dyDescent="0.25">
      <c r="A2443" s="6"/>
      <c r="B2443" s="27"/>
      <c r="C2443" t="str">
        <f>CONCATENATE("    ",B2436)</f>
        <v xml:space="preserve">    You are in the Moderate Loss of Function category. See below for more information.</v>
      </c>
    </row>
    <row r="2444" spans="1:3" x14ac:dyDescent="0.25">
      <c r="A2444" s="6"/>
      <c r="B2444" s="27"/>
    </row>
    <row r="2445" spans="1:3" x14ac:dyDescent="0.25">
      <c r="A2445" s="5"/>
      <c r="B2445" s="27"/>
      <c r="C2445" t="s">
        <v>719</v>
      </c>
    </row>
    <row r="2446" spans="1:3" x14ac:dyDescent="0.25">
      <c r="A2446" s="5"/>
      <c r="B2446" s="27"/>
    </row>
    <row r="2447" spans="1:3" x14ac:dyDescent="0.25">
      <c r="A2447" s="5"/>
      <c r="B2447" s="27"/>
      <c r="C2447" t="str">
        <f>CONCATENATE( "    &lt;piechart percentage=",B2437," /&gt;")</f>
        <v xml:space="preserve">    &lt;piechart percentage=15.9 /&gt;</v>
      </c>
    </row>
    <row r="2448" spans="1:3" x14ac:dyDescent="0.25">
      <c r="A2448" s="5"/>
      <c r="B2448" s="27"/>
      <c r="C2448" t="str">
        <f>"  &lt;/Genotype&gt;"</f>
        <v xml:space="preserve">  &lt;/Genotype&gt;</v>
      </c>
    </row>
    <row r="2449" spans="1:3" x14ac:dyDescent="0.25">
      <c r="A2449" s="5" t="s">
        <v>50</v>
      </c>
      <c r="B2449" s="27" t="str">
        <f>CONCATENATE("Your ",B2401," gene has no variants. A normal gene is referred to as a ",CHAR(34),"wild-type",CHAR(34)," gene.")</f>
        <v>Your CHRNA3 gene has no variants. A normal gene is referred to as a "wild-type" gene.</v>
      </c>
      <c r="C2449" t="str">
        <f>CONCATENATE("  &lt;Genotype hgvs=",CHAR(34),B2421,B2423,";",B2423,CHAR(34)," name=",CHAR(34),B2409,CHAR(34),"&gt; ")</f>
        <v xml:space="preserve">  &lt;Genotype hgvs="NC_000015.10:g.[78606381=];[78606381=]" name="C78606381T"&gt; </v>
      </c>
    </row>
    <row r="2450" spans="1:3" x14ac:dyDescent="0.25">
      <c r="A2450" s="6" t="s">
        <v>51</v>
      </c>
      <c r="B2450" s="27" t="s">
        <v>152</v>
      </c>
      <c r="C2450" t="s">
        <v>17</v>
      </c>
    </row>
    <row r="2451" spans="1:3" x14ac:dyDescent="0.25">
      <c r="A2451" s="6" t="s">
        <v>47</v>
      </c>
      <c r="B2451" s="27">
        <v>46.2</v>
      </c>
      <c r="C2451" t="s">
        <v>717</v>
      </c>
    </row>
    <row r="2452" spans="1:3" x14ac:dyDescent="0.25">
      <c r="A2452" s="5"/>
      <c r="B2452" s="27"/>
    </row>
    <row r="2453" spans="1:3" x14ac:dyDescent="0.25">
      <c r="A2453" s="6"/>
      <c r="B2453" s="27"/>
      <c r="C2453" t="str">
        <f>CONCATENATE("    ",B2449)</f>
        <v xml:space="preserve">    Your CHRNA3 gene has no variants. A normal gene is referred to as a "wild-type" gene.</v>
      </c>
    </row>
    <row r="2454" spans="1:3" x14ac:dyDescent="0.25">
      <c r="A2454" s="6"/>
      <c r="B2454" s="27"/>
    </row>
    <row r="2455" spans="1:3" x14ac:dyDescent="0.25">
      <c r="A2455" s="6"/>
      <c r="B2455" s="27"/>
      <c r="C2455" t="s">
        <v>718</v>
      </c>
    </row>
    <row r="2456" spans="1:3" x14ac:dyDescent="0.25">
      <c r="A2456" s="6"/>
      <c r="B2456" s="27"/>
    </row>
    <row r="2457" spans="1:3" x14ac:dyDescent="0.25">
      <c r="A2457" s="6"/>
      <c r="B2457" s="27"/>
      <c r="C2457" t="str">
        <f>CONCATENATE("    ",B2450)</f>
        <v xml:space="preserve">    This variant is not associated with increased risk.</v>
      </c>
    </row>
    <row r="2458" spans="1:3" x14ac:dyDescent="0.25">
      <c r="A2458" s="5"/>
      <c r="B2458" s="27"/>
    </row>
    <row r="2459" spans="1:3" x14ac:dyDescent="0.25">
      <c r="A2459" s="5"/>
      <c r="B2459" s="27"/>
      <c r="C2459" t="s">
        <v>719</v>
      </c>
    </row>
    <row r="2460" spans="1:3" x14ac:dyDescent="0.25">
      <c r="A2460" s="5"/>
      <c r="B2460" s="27"/>
    </row>
    <row r="2461" spans="1:3" x14ac:dyDescent="0.25">
      <c r="A2461" s="5"/>
      <c r="B2461" s="27"/>
      <c r="C2461" t="str">
        <f>CONCATENATE( "    &lt;piechart percentage=",B2451," /&gt;")</f>
        <v xml:space="preserve">    &lt;piechart percentage=46.2 /&gt;</v>
      </c>
    </row>
    <row r="2462" spans="1:3" x14ac:dyDescent="0.25">
      <c r="A2462" s="5"/>
      <c r="B2462" s="27"/>
      <c r="C2462" t="str">
        <f>"  &lt;/Genotype&gt;"</f>
        <v xml:space="preserve">  &lt;/Genotype&gt;</v>
      </c>
    </row>
    <row r="2463" spans="1:3" x14ac:dyDescent="0.25">
      <c r="A2463" s="5"/>
      <c r="B2463" s="27"/>
      <c r="C2463" t="str">
        <f>C2413</f>
        <v>&lt;# C645T  #&gt;</v>
      </c>
    </row>
    <row r="2464" spans="1:3" x14ac:dyDescent="0.25">
      <c r="A2464" s="5" t="s">
        <v>39</v>
      </c>
      <c r="B2464" s="1" t="s">
        <v>245</v>
      </c>
      <c r="C2464" t="str">
        <f>CONCATENATE("  &lt;Genotype hgvs=",CHAR(34),B2464,B2465,";",B2466,CHAR(34)," name=",CHAR(34),B2415,CHAR(34),"&gt; ")</f>
        <v xml:space="preserve">  &lt;Genotype hgvs="NC_000017.11:g.[30237328T&gt;C];[30237328=]" name="C645T "&gt; </v>
      </c>
    </row>
    <row r="2465" spans="1:3" x14ac:dyDescent="0.25">
      <c r="A2465" s="5" t="s">
        <v>40</v>
      </c>
      <c r="B2465" s="27" t="s">
        <v>266</v>
      </c>
    </row>
    <row r="2466" spans="1:3" x14ac:dyDescent="0.25">
      <c r="A2466" s="5" t="s">
        <v>31</v>
      </c>
      <c r="B2466" s="27" t="s">
        <v>267</v>
      </c>
      <c r="C2466" t="s">
        <v>717</v>
      </c>
    </row>
    <row r="2467" spans="1:3" x14ac:dyDescent="0.25">
      <c r="A2467" s="5" t="s">
        <v>45</v>
      </c>
      <c r="B2467" s="27" t="str">
        <f>CONCATENATE("People with this variant have one copy of the ",B2418," variant. This substitution of a single nucleotide is known as a missense mutation.")</f>
        <v>People with this variant have one copy of the [C645T](https://www.ncbi.nlm.nih.gov/clinvar/variation/17503/) variant. This substitution of a single nucleotide is known as a missense mutation.</v>
      </c>
      <c r="C2467" t="s">
        <v>17</v>
      </c>
    </row>
    <row r="2468" spans="1:3" x14ac:dyDescent="0.25">
      <c r="A2468" s="6" t="s">
        <v>46</v>
      </c>
      <c r="B2468" s="27" t="s">
        <v>226</v>
      </c>
      <c r="C2468" t="str">
        <f>CONCATENATE("    ",B2467)</f>
        <v xml:space="preserve">    People with this variant have one copy of the [C645T](https://www.ncbi.nlm.nih.gov/clinvar/variation/17503/) variant. This substitution of a single nucleotide is known as a missense mutation.</v>
      </c>
    </row>
    <row r="2469" spans="1:3" x14ac:dyDescent="0.25">
      <c r="A2469" s="6" t="s">
        <v>47</v>
      </c>
      <c r="B2469" s="27">
        <v>39.700000000000003</v>
      </c>
    </row>
    <row r="2470" spans="1:3" x14ac:dyDescent="0.25">
      <c r="A2470" s="5"/>
      <c r="B2470" s="27"/>
      <c r="C2470" t="s">
        <v>718</v>
      </c>
    </row>
    <row r="2471" spans="1:3" x14ac:dyDescent="0.25">
      <c r="A2471" s="6"/>
      <c r="B2471" s="27"/>
    </row>
    <row r="2472" spans="1:3" x14ac:dyDescent="0.25">
      <c r="A2472" s="6"/>
      <c r="B2472" s="27"/>
      <c r="C2472" t="str">
        <f>CONCATENATE("    ",B2468)</f>
        <v xml:space="preserve">    You are in the Mild Loss of Function category. See below for more information.</v>
      </c>
    </row>
    <row r="2473" spans="1:3" x14ac:dyDescent="0.25">
      <c r="A2473" s="6"/>
      <c r="B2473" s="27"/>
    </row>
    <row r="2474" spans="1:3" x14ac:dyDescent="0.25">
      <c r="A2474" s="6"/>
      <c r="B2474" s="27"/>
      <c r="C2474" t="s">
        <v>719</v>
      </c>
    </row>
    <row r="2475" spans="1:3" x14ac:dyDescent="0.25">
      <c r="A2475" s="5"/>
      <c r="B2475" s="27"/>
    </row>
    <row r="2476" spans="1:3" x14ac:dyDescent="0.25">
      <c r="A2476" s="5"/>
      <c r="B2476" s="27"/>
      <c r="C2476" t="str">
        <f>CONCATENATE( "    &lt;piechart percentage=",B2469," /&gt;")</f>
        <v xml:space="preserve">    &lt;piechart percentage=39.7 /&gt;</v>
      </c>
    </row>
    <row r="2477" spans="1:3" x14ac:dyDescent="0.25">
      <c r="A2477" s="5"/>
      <c r="B2477" s="27"/>
      <c r="C2477" t="str">
        <f>"  &lt;/Genotype&gt;"</f>
        <v xml:space="preserve">  &lt;/Genotype&gt;</v>
      </c>
    </row>
    <row r="2478" spans="1:3" x14ac:dyDescent="0.25">
      <c r="A2478" s="5" t="s">
        <v>48</v>
      </c>
      <c r="B2478" s="27" t="str">
        <f>CONCATENATE("People with this variant have two copies of the ",B2418," variant. This substitution of a single nucleotide is known as a missense mutation.")</f>
        <v>People with this variant have two copies of the [C645T](https://www.ncbi.nlm.nih.gov/clinvar/variation/17503/) variant. This substitution of a single nucleotide is known as a missense mutation.</v>
      </c>
      <c r="C2478" t="str">
        <f>CONCATENATE("  &lt;Genotype hgvs=",CHAR(34),B2464,B2465,";",B2465,CHAR(34)," name=",CHAR(34),B2415,CHAR(34),"&gt; ")</f>
        <v xml:space="preserve">  &lt;Genotype hgvs="NC_000017.11:g.[30237328T&gt;C];[30237328T&gt;C]" name="C645T "&gt; </v>
      </c>
    </row>
    <row r="2479" spans="1:3" x14ac:dyDescent="0.25">
      <c r="A2479" s="6" t="s">
        <v>49</v>
      </c>
      <c r="B2479" s="27" t="s">
        <v>199</v>
      </c>
      <c r="C2479" t="s">
        <v>17</v>
      </c>
    </row>
    <row r="2480" spans="1:3" x14ac:dyDescent="0.25">
      <c r="A2480" s="6" t="s">
        <v>47</v>
      </c>
      <c r="B2480" s="27">
        <v>42.9</v>
      </c>
      <c r="C2480" t="s">
        <v>717</v>
      </c>
    </row>
    <row r="2481" spans="1:3" x14ac:dyDescent="0.25">
      <c r="A2481" s="6"/>
      <c r="B2481" s="27"/>
    </row>
    <row r="2482" spans="1:3" x14ac:dyDescent="0.25">
      <c r="A2482" s="5"/>
      <c r="B2482" s="27"/>
      <c r="C2482" t="str">
        <f>CONCATENATE("    ",B2478)</f>
        <v xml:space="preserve">    People with this variant have two copies of the [C645T](https://www.ncbi.nlm.nih.gov/clinvar/variation/17503/) variant. This substitution of a single nucleotide is known as a missense mutation.</v>
      </c>
    </row>
    <row r="2483" spans="1:3" x14ac:dyDescent="0.25">
      <c r="A2483" s="6"/>
      <c r="B2483" s="27"/>
    </row>
    <row r="2484" spans="1:3" x14ac:dyDescent="0.25">
      <c r="A2484" s="6"/>
      <c r="B2484" s="27"/>
      <c r="C2484" t="s">
        <v>718</v>
      </c>
    </row>
    <row r="2485" spans="1:3" x14ac:dyDescent="0.25">
      <c r="A2485" s="6"/>
      <c r="B2485" s="27"/>
    </row>
    <row r="2486" spans="1:3" x14ac:dyDescent="0.25">
      <c r="A2486" s="6"/>
      <c r="B2486" s="27"/>
      <c r="C2486" t="str">
        <f>CONCATENATE("    ",B2479)</f>
        <v xml:space="preserve">    You are in the Moderate Loss of Function category. See below for more information.</v>
      </c>
    </row>
    <row r="2487" spans="1:3" x14ac:dyDescent="0.25">
      <c r="A2487" s="6"/>
      <c r="B2487" s="27"/>
    </row>
    <row r="2488" spans="1:3" x14ac:dyDescent="0.25">
      <c r="A2488" s="5"/>
      <c r="B2488" s="27"/>
      <c r="C2488" t="s">
        <v>719</v>
      </c>
    </row>
    <row r="2489" spans="1:3" x14ac:dyDescent="0.25">
      <c r="A2489" s="5"/>
      <c r="B2489" s="27"/>
    </row>
    <row r="2490" spans="1:3" x14ac:dyDescent="0.25">
      <c r="A2490" s="5"/>
      <c r="B2490" s="27"/>
      <c r="C2490" t="str">
        <f>CONCATENATE( "    &lt;piechart percentage=",B2480," /&gt;")</f>
        <v xml:space="preserve">    &lt;piechart percentage=42.9 /&gt;</v>
      </c>
    </row>
    <row r="2491" spans="1:3" x14ac:dyDescent="0.25">
      <c r="A2491" s="5"/>
      <c r="B2491" s="27"/>
      <c r="C2491" t="str">
        <f>"  &lt;/Genotype&gt;"</f>
        <v xml:space="preserve">  &lt;/Genotype&gt;</v>
      </c>
    </row>
    <row r="2492" spans="1:3" x14ac:dyDescent="0.25">
      <c r="A2492" s="5" t="s">
        <v>50</v>
      </c>
      <c r="B2492" s="27" t="str">
        <f>CONCATENATE("Your ",B2401," gene has no variants. A normal gene is referred to as a ",CHAR(34),"wild-type",CHAR(34)," gene.")</f>
        <v>Your CHRNA3 gene has no variants. A normal gene is referred to as a "wild-type" gene.</v>
      </c>
      <c r="C2492" t="str">
        <f>CONCATENATE("  &lt;Genotype hgvs=",CHAR(34),B2464,B2466,";",B2466,CHAR(34)," name=",CHAR(34),B2415,CHAR(34),"&gt; ")</f>
        <v xml:space="preserve">  &lt;Genotype hgvs="NC_000017.11:g.[30237328=];[30237328=]" name="C645T "&gt; </v>
      </c>
    </row>
    <row r="2493" spans="1:3" x14ac:dyDescent="0.25">
      <c r="A2493" s="6" t="s">
        <v>51</v>
      </c>
      <c r="B2493" s="27" t="s">
        <v>152</v>
      </c>
      <c r="C2493" t="s">
        <v>17</v>
      </c>
    </row>
    <row r="2494" spans="1:3" x14ac:dyDescent="0.25">
      <c r="A2494" s="6" t="s">
        <v>47</v>
      </c>
      <c r="B2494" s="27">
        <v>17.399999999999999</v>
      </c>
      <c r="C2494" t="s">
        <v>717</v>
      </c>
    </row>
    <row r="2495" spans="1:3" x14ac:dyDescent="0.25">
      <c r="A2495" s="5"/>
      <c r="B2495" s="27"/>
    </row>
    <row r="2496" spans="1:3" x14ac:dyDescent="0.25">
      <c r="A2496" s="6"/>
      <c r="B2496" s="27"/>
      <c r="C2496" t="str">
        <f>CONCATENATE("    ",B2492)</f>
        <v xml:space="preserve">    Your CHRNA3 gene has no variants. A normal gene is referred to as a "wild-type" gene.</v>
      </c>
    </row>
    <row r="2497" spans="1:3" x14ac:dyDescent="0.25">
      <c r="A2497" s="6"/>
      <c r="B2497" s="27"/>
    </row>
    <row r="2498" spans="1:3" x14ac:dyDescent="0.25">
      <c r="A2498" s="6"/>
      <c r="B2498" s="27"/>
      <c r="C2498" t="s">
        <v>718</v>
      </c>
    </row>
    <row r="2499" spans="1:3" x14ac:dyDescent="0.25">
      <c r="A2499" s="6"/>
      <c r="B2499" s="27"/>
    </row>
    <row r="2500" spans="1:3" x14ac:dyDescent="0.25">
      <c r="A2500" s="6"/>
      <c r="B2500" s="27"/>
      <c r="C2500" t="str">
        <f>CONCATENATE("    ",B2493)</f>
        <v xml:space="preserve">    This variant is not associated with increased risk.</v>
      </c>
    </row>
    <row r="2501" spans="1:3" x14ac:dyDescent="0.25">
      <c r="A2501" s="5"/>
      <c r="B2501" s="27"/>
    </row>
    <row r="2502" spans="1:3" x14ac:dyDescent="0.25">
      <c r="A2502" s="5"/>
      <c r="B2502" s="27"/>
      <c r="C2502" t="s">
        <v>719</v>
      </c>
    </row>
    <row r="2503" spans="1:3" x14ac:dyDescent="0.25">
      <c r="A2503" s="5"/>
      <c r="B2503" s="27"/>
    </row>
    <row r="2504" spans="1:3" x14ac:dyDescent="0.25">
      <c r="A2504" s="5"/>
      <c r="B2504" s="27"/>
      <c r="C2504" t="str">
        <f>CONCATENATE( "    &lt;piechart percentage=",B2494," /&gt;")</f>
        <v xml:space="preserve">    &lt;piechart percentage=17.4 /&gt;</v>
      </c>
    </row>
    <row r="2505" spans="1:3" x14ac:dyDescent="0.25">
      <c r="A2505" s="5"/>
      <c r="B2505" s="27"/>
      <c r="C2505" t="str">
        <f>"  &lt;/Genotype&gt;"</f>
        <v xml:space="preserve">  &lt;/Genotype&gt;</v>
      </c>
    </row>
    <row r="2506" spans="1:3" x14ac:dyDescent="0.25">
      <c r="A2506" s="5" t="s">
        <v>52</v>
      </c>
      <c r="B2506" s="27" t="str">
        <f>CONCATENATE("Your ",B2401," gene has an unknown variant.")</f>
        <v>Your CHRNA3 gene has an unknown variant.</v>
      </c>
      <c r="C2506" t="str">
        <f>CONCATENATE("  &lt;Genotype hgvs=",CHAR(34),"unknown",CHAR(34),"&gt; ")</f>
        <v xml:space="preserve">  &lt;Genotype hgvs="unknown"&gt; </v>
      </c>
    </row>
    <row r="2507" spans="1:3" x14ac:dyDescent="0.25">
      <c r="A2507" s="6" t="s">
        <v>52</v>
      </c>
      <c r="B2507" s="27" t="s">
        <v>154</v>
      </c>
      <c r="C2507" t="s">
        <v>17</v>
      </c>
    </row>
    <row r="2508" spans="1:3" x14ac:dyDescent="0.25">
      <c r="A2508" s="6" t="s">
        <v>47</v>
      </c>
      <c r="B2508" s="27"/>
      <c r="C2508" t="s">
        <v>717</v>
      </c>
    </row>
    <row r="2509" spans="1:3" x14ac:dyDescent="0.25">
      <c r="A2509" s="6"/>
      <c r="B2509" s="27"/>
    </row>
    <row r="2510" spans="1:3" x14ac:dyDescent="0.25">
      <c r="A2510" s="6"/>
      <c r="B2510" s="27"/>
      <c r="C2510" t="str">
        <f>CONCATENATE("    ",B2506)</f>
        <v xml:space="preserve">    Your CHRNA3 gene has an unknown variant.</v>
      </c>
    </row>
    <row r="2511" spans="1:3" x14ac:dyDescent="0.25">
      <c r="A2511" s="6"/>
      <c r="B2511" s="27"/>
    </row>
    <row r="2512" spans="1:3" x14ac:dyDescent="0.25">
      <c r="A2512" s="6"/>
      <c r="B2512" s="27"/>
      <c r="C2512" t="s">
        <v>718</v>
      </c>
    </row>
    <row r="2513" spans="1:3" x14ac:dyDescent="0.25">
      <c r="A2513" s="6"/>
      <c r="B2513" s="27"/>
    </row>
    <row r="2514" spans="1:3" x14ac:dyDescent="0.25">
      <c r="A2514" s="5"/>
      <c r="B2514" s="27"/>
      <c r="C2514" t="str">
        <f>CONCATENATE("    ",B2507)</f>
        <v xml:space="preserve">    The effect is unknown.</v>
      </c>
    </row>
    <row r="2515" spans="1:3" x14ac:dyDescent="0.25">
      <c r="A2515" s="6"/>
      <c r="B2515" s="27"/>
    </row>
    <row r="2516" spans="1:3" x14ac:dyDescent="0.25">
      <c r="A2516" s="5"/>
      <c r="B2516" s="27"/>
      <c r="C2516" t="s">
        <v>719</v>
      </c>
    </row>
    <row r="2517" spans="1:3" x14ac:dyDescent="0.25">
      <c r="A2517" s="5"/>
      <c r="B2517" s="27"/>
    </row>
    <row r="2518" spans="1:3" x14ac:dyDescent="0.25">
      <c r="A2518" s="5"/>
      <c r="B2518" s="27"/>
      <c r="C2518" t="str">
        <f>CONCATENATE( "    &lt;piechart percentage=",B2508," /&gt;")</f>
        <v xml:space="preserve">    &lt;piechart percentage= /&gt;</v>
      </c>
    </row>
    <row r="2519" spans="1:3" x14ac:dyDescent="0.25">
      <c r="A2519" s="5"/>
      <c r="B2519" s="27"/>
      <c r="C2519" t="str">
        <f>"  &lt;/Genotype&gt;"</f>
        <v xml:space="preserve">  &lt;/Genotype&gt;</v>
      </c>
    </row>
    <row r="2520" spans="1:3" x14ac:dyDescent="0.25">
      <c r="A2520" s="5" t="s">
        <v>50</v>
      </c>
      <c r="B2520" s="27" t="str">
        <f>CONCATENATE("Your ",B2401," gene has no variants. A normal gene is referred to as a ",CHAR(34),"wild-type",CHAR(34)," gene.")</f>
        <v>Your CHRNA3 gene has no variants. A normal gene is referred to as a "wild-type" gene.</v>
      </c>
      <c r="C2520" t="str">
        <f>CONCATENATE("  &lt;Genotype hgvs=",CHAR(34),"wild-type",CHAR(34),"&gt;")</f>
        <v xml:space="preserve">  &lt;Genotype hgvs="wild-type"&gt;</v>
      </c>
    </row>
    <row r="2521" spans="1:3" x14ac:dyDescent="0.25">
      <c r="A2521" s="6" t="s">
        <v>51</v>
      </c>
      <c r="B2521" s="27" t="s">
        <v>227</v>
      </c>
      <c r="C2521" t="s">
        <v>17</v>
      </c>
    </row>
    <row r="2522" spans="1:3" x14ac:dyDescent="0.25">
      <c r="A2522" s="6" t="s">
        <v>47</v>
      </c>
      <c r="B2522" s="27"/>
      <c r="C2522" t="s">
        <v>717</v>
      </c>
    </row>
    <row r="2523" spans="1:3" x14ac:dyDescent="0.25">
      <c r="A2523" s="6"/>
      <c r="B2523" s="27"/>
    </row>
    <row r="2524" spans="1:3" x14ac:dyDescent="0.25">
      <c r="A2524" s="6"/>
      <c r="B2524" s="27"/>
      <c r="C2524" t="str">
        <f>CONCATENATE("    ",B2520)</f>
        <v xml:space="preserve">    Your CHRNA3 gene has no variants. A normal gene is referred to as a "wild-type" gene.</v>
      </c>
    </row>
    <row r="2525" spans="1:3" x14ac:dyDescent="0.25">
      <c r="A2525" s="6"/>
      <c r="B2525" s="27"/>
    </row>
    <row r="2526" spans="1:3" x14ac:dyDescent="0.25">
      <c r="A2526" s="6"/>
      <c r="B2526" s="27"/>
      <c r="C2526" t="s">
        <v>718</v>
      </c>
    </row>
    <row r="2527" spans="1:3" x14ac:dyDescent="0.25">
      <c r="A2527" s="6"/>
      <c r="B2527" s="27"/>
    </row>
    <row r="2528" spans="1:3" x14ac:dyDescent="0.25">
      <c r="A2528" s="6"/>
      <c r="B2528" s="27"/>
      <c r="C2528" t="str">
        <f>CONCATENATE("    ",B2521)</f>
        <v xml:space="preserve">    Your variant is not associated with any loss of function.</v>
      </c>
    </row>
    <row r="2529" spans="1:27" x14ac:dyDescent="0.25">
      <c r="A2529" s="6"/>
      <c r="B2529" s="27"/>
    </row>
    <row r="2530" spans="1:27" x14ac:dyDescent="0.25">
      <c r="A2530" s="6"/>
      <c r="B2530" s="27"/>
      <c r="C2530" t="s">
        <v>719</v>
      </c>
    </row>
    <row r="2531" spans="1:27" x14ac:dyDescent="0.25">
      <c r="A2531" s="5"/>
      <c r="B2531" s="27"/>
    </row>
    <row r="2532" spans="1:27" x14ac:dyDescent="0.25">
      <c r="A2532" s="6"/>
      <c r="B2532" s="27"/>
      <c r="C2532" t="str">
        <f>CONCATENATE( "    &lt;piechart percentage=",B2522," /&gt;")</f>
        <v xml:space="preserve">    &lt;piechart percentage= /&gt;</v>
      </c>
    </row>
    <row r="2533" spans="1:27" x14ac:dyDescent="0.25">
      <c r="A2533" s="6"/>
      <c r="B2533" s="27"/>
      <c r="C2533" t="str">
        <f>"  &lt;/Genotype&gt;"</f>
        <v xml:space="preserve">  &lt;/Genotype&gt;</v>
      </c>
    </row>
    <row r="2534" spans="1:27" x14ac:dyDescent="0.25">
      <c r="A2534" s="6"/>
      <c r="B2534" s="27"/>
      <c r="C2534" t="str">
        <f>"&lt;/GeneAnalysis&gt;"</f>
        <v>&lt;/GeneAnalysis&gt;</v>
      </c>
    </row>
    <row r="2535" spans="1:27" s="33" customFormat="1" x14ac:dyDescent="0.25"/>
    <row r="2536" spans="1:27" s="33" customFormat="1" x14ac:dyDescent="0.25">
      <c r="A2536" s="34"/>
      <c r="B2536" s="32"/>
    </row>
    <row r="2537" spans="1:27" x14ac:dyDescent="0.25">
      <c r="A2537" s="6" t="s">
        <v>4</v>
      </c>
      <c r="B2537" s="27" t="s">
        <v>354</v>
      </c>
      <c r="C2537" t="str">
        <f>CONCATENATE("&lt;GeneAnalysis gene=",CHAR(34),B2537,CHAR(34)," interval=",CHAR(34),B2538,CHAR(34),"&gt; ")</f>
        <v xml:space="preserve">&lt;GeneAnalysis gene="CHRNA3" interval="NC_000015.10:g.78593052_78621295"&gt; </v>
      </c>
      <c r="X2537" s="47"/>
      <c r="Y2537" s="40"/>
      <c r="Z2537" s="48"/>
      <c r="AA2537" s="35"/>
    </row>
    <row r="2538" spans="1:27" x14ac:dyDescent="0.25">
      <c r="A2538" s="6" t="s">
        <v>27</v>
      </c>
      <c r="B2538" s="27" t="s">
        <v>355</v>
      </c>
    </row>
    <row r="2539" spans="1:27" x14ac:dyDescent="0.25">
      <c r="A2539" s="6" t="s">
        <v>28</v>
      </c>
      <c r="B2539" s="27" t="s">
        <v>351</v>
      </c>
      <c r="C2539" t="str">
        <f>CONCATENATE("# What are some common mutations of ",B2537,"?")</f>
        <v># What are some common mutations of CHRNA3?</v>
      </c>
    </row>
    <row r="2540" spans="1:27" x14ac:dyDescent="0.25">
      <c r="A2540" s="6" t="s">
        <v>24</v>
      </c>
      <c r="B2540" s="27" t="s">
        <v>25</v>
      </c>
      <c r="C2540" t="s">
        <v>17</v>
      </c>
    </row>
    <row r="2541" spans="1:27" x14ac:dyDescent="0.25">
      <c r="B2541" s="27"/>
      <c r="C2541" t="str">
        <f>CONCATENATE("There are ",B2539," well-known variants in ",B2537,": ",B2548," and ",B2554,".")</f>
        <v>There are two well-known variants in CHRNA3: [C78606381T](https://www.ncbi.nlm.nih.gov/projects/SNP/snp_ref.cgi?rs=12914385) and [C645T](https://www.ncbi.nlm.nih.gov/clinvar/variation/17503/).</v>
      </c>
    </row>
    <row r="2542" spans="1:27" x14ac:dyDescent="0.25">
      <c r="B2542" s="27"/>
    </row>
    <row r="2543" spans="1:27" x14ac:dyDescent="0.25">
      <c r="A2543" s="6"/>
      <c r="B2543" s="27"/>
      <c r="C2543" t="str">
        <f>CONCATENATE("&lt;# ",B2545," #&gt;")</f>
        <v>&lt;# C78606381T #&gt;</v>
      </c>
    </row>
    <row r="2544" spans="1:27" x14ac:dyDescent="0.25">
      <c r="A2544" s="6" t="s">
        <v>29</v>
      </c>
      <c r="B2544" s="1" t="s">
        <v>356</v>
      </c>
      <c r="C2544" t="str">
        <f>CONCATENATE("  &lt;Variant hgvs=",CHAR(34),B2544,CHAR(34)," name=",CHAR(34),B2545,CHAR(34),"&gt; ")</f>
        <v xml:space="preserve">  &lt;Variant hgvs="NC_000015.10:g.78606381C&gt;T" name="C78606381T"&gt; </v>
      </c>
    </row>
    <row r="2545" spans="1:3" x14ac:dyDescent="0.25">
      <c r="A2545" s="5" t="s">
        <v>30</v>
      </c>
      <c r="B2545" s="30" t="s">
        <v>358</v>
      </c>
    </row>
    <row r="2546" spans="1:3" x14ac:dyDescent="0.25">
      <c r="A2546" s="5" t="s">
        <v>31</v>
      </c>
      <c r="B2546" s="27" t="s">
        <v>217</v>
      </c>
      <c r="C2546" t="str">
        <f>CONCATENATE("    This variant is a change at a specific point in the ",B2537," gene from ",B2546," to ",B2547," resulting in incorrect ",B2540,"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547" spans="1:3" x14ac:dyDescent="0.25">
      <c r="A2547" s="5" t="s">
        <v>32</v>
      </c>
      <c r="B2547" s="27" t="s">
        <v>37</v>
      </c>
      <c r="C2547" t="s">
        <v>17</v>
      </c>
    </row>
    <row r="2548" spans="1:3" x14ac:dyDescent="0.25">
      <c r="A2548" s="5" t="s">
        <v>40</v>
      </c>
      <c r="B2548" s="30" t="s">
        <v>360</v>
      </c>
      <c r="C2548" t="str">
        <f>"  &lt;/Variant&gt;"</f>
        <v xml:space="preserve">  &lt;/Variant&gt;</v>
      </c>
    </row>
    <row r="2549" spans="1:3" x14ac:dyDescent="0.25">
      <c r="B2549" s="27"/>
      <c r="C2549" t="str">
        <f>CONCATENATE("&lt;# ",B2551," #&gt;")</f>
        <v>&lt;# C645T  #&gt;</v>
      </c>
    </row>
    <row r="2550" spans="1:3" x14ac:dyDescent="0.25">
      <c r="A2550" s="6" t="s">
        <v>29</v>
      </c>
      <c r="B2550" s="1" t="s">
        <v>357</v>
      </c>
      <c r="C2550" t="str">
        <f>CONCATENATE("  &lt;Variant hgvs=",CHAR(34),B2550,CHAR(34)," name=",CHAR(34),B2551,CHAR(34),"&gt; ")</f>
        <v xml:space="preserve">  &lt;Variant hgvs="NC_000015.10:g.78601997G&gt;A" name="C645T "&gt; </v>
      </c>
    </row>
    <row r="2551" spans="1:3" x14ac:dyDescent="0.25">
      <c r="A2551" s="5" t="s">
        <v>30</v>
      </c>
      <c r="B2551" s="30" t="s">
        <v>359</v>
      </c>
    </row>
    <row r="2552" spans="1:3" x14ac:dyDescent="0.25">
      <c r="A2552" s="5" t="s">
        <v>31</v>
      </c>
      <c r="B2552" s="27" t="s">
        <v>38</v>
      </c>
      <c r="C2552" t="str">
        <f>CONCATENATE("    This variant is a change at a specific point in the ",B2537," gene from ",B2552," to ",B2553," resulting in incorrect ",B2540,"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553" spans="1:3" x14ac:dyDescent="0.25">
      <c r="A2553" s="5" t="s">
        <v>32</v>
      </c>
      <c r="B2553" s="27" t="s">
        <v>66</v>
      </c>
    </row>
    <row r="2554" spans="1:3" x14ac:dyDescent="0.25">
      <c r="A2554" s="6" t="s">
        <v>40</v>
      </c>
      <c r="B2554" s="30" t="s">
        <v>370</v>
      </c>
      <c r="C2554" t="str">
        <f>"  &lt;/Variant&gt;"</f>
        <v xml:space="preserve">  &lt;/Variant&gt;</v>
      </c>
    </row>
    <row r="2555" spans="1:3" s="33" customFormat="1" x14ac:dyDescent="0.25">
      <c r="A2555" s="31"/>
      <c r="B2555" s="32"/>
    </row>
    <row r="2556" spans="1:3" s="33" customFormat="1" x14ac:dyDescent="0.25">
      <c r="A2556" s="31"/>
      <c r="B2556" s="32"/>
      <c r="C2556" t="str">
        <f>C2543</f>
        <v>&lt;# C78606381T #&gt;</v>
      </c>
    </row>
    <row r="2557" spans="1:3" x14ac:dyDescent="0.25">
      <c r="A2557" s="5" t="s">
        <v>39</v>
      </c>
      <c r="B2557" s="40" t="s">
        <v>361</v>
      </c>
      <c r="C2557" t="str">
        <f>CONCATENATE("  &lt;Genotype hgvs=",CHAR(34),B2557,B2558,";",B2559,CHAR(34)," name=",CHAR(34),B2545,CHAR(34),"&gt; ")</f>
        <v xml:space="preserve">  &lt;Genotype hgvs="NC_000015.10:g.[78606381C&gt;T];[78606381=]" name="C78606381T"&gt; </v>
      </c>
    </row>
    <row r="2558" spans="1:3" x14ac:dyDescent="0.25">
      <c r="A2558" s="5" t="s">
        <v>40</v>
      </c>
      <c r="B2558" s="27" t="s">
        <v>362</v>
      </c>
    </row>
    <row r="2559" spans="1:3" x14ac:dyDescent="0.25">
      <c r="A2559" s="5" t="s">
        <v>31</v>
      </c>
      <c r="B2559" s="27" t="s">
        <v>363</v>
      </c>
      <c r="C2559" t="s">
        <v>717</v>
      </c>
    </row>
    <row r="2560" spans="1:3" x14ac:dyDescent="0.25">
      <c r="A2560" s="5" t="s">
        <v>45</v>
      </c>
      <c r="B2560" s="27" t="str">
        <f>CONCATENATE("People with this variant have one copy of the ",B2548,"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2560" t="s">
        <v>17</v>
      </c>
    </row>
    <row r="2561" spans="1:27" x14ac:dyDescent="0.25">
      <c r="A2561" s="6" t="s">
        <v>46</v>
      </c>
      <c r="B2561" s="27" t="s">
        <v>226</v>
      </c>
      <c r="C2561" t="str">
        <f>CONCATENATE("    ",B2560)</f>
        <v xml:space="preserve">    People with this variant have one copy of the [C78606381T](https://www.ncbi.nlm.nih.gov/projects/SNP/snp_ref.cgi?rs=12914385) variant. This substitution of a single nucleotide is known as a missense mutation.</v>
      </c>
    </row>
    <row r="2562" spans="1:27" x14ac:dyDescent="0.25">
      <c r="A2562" s="6" t="s">
        <v>47</v>
      </c>
      <c r="B2562" s="27">
        <v>37.9</v>
      </c>
    </row>
    <row r="2563" spans="1:27" x14ac:dyDescent="0.25">
      <c r="A2563" s="5"/>
      <c r="B2563" s="27"/>
      <c r="C2563" t="s">
        <v>718</v>
      </c>
    </row>
    <row r="2564" spans="1:27" x14ac:dyDescent="0.25">
      <c r="A2564" s="6"/>
      <c r="B2564" s="27"/>
    </row>
    <row r="2565" spans="1:27" x14ac:dyDescent="0.25">
      <c r="A2565" s="6"/>
      <c r="B2565" s="27"/>
      <c r="C2565" t="str">
        <f>CONCATENATE("    ",B2561)</f>
        <v xml:space="preserve">    You are in the Mild Loss of Function category. See below for more information.</v>
      </c>
    </row>
    <row r="2566" spans="1:27" x14ac:dyDescent="0.25">
      <c r="A2566" s="6"/>
      <c r="B2566" s="27"/>
    </row>
    <row r="2567" spans="1:27" x14ac:dyDescent="0.25">
      <c r="A2567" s="6"/>
      <c r="B2567" s="27"/>
      <c r="C2567" t="s">
        <v>719</v>
      </c>
    </row>
    <row r="2568" spans="1:27" x14ac:dyDescent="0.25">
      <c r="A2568" s="5"/>
      <c r="B2568" s="27"/>
    </row>
    <row r="2569" spans="1:27" x14ac:dyDescent="0.25">
      <c r="A2569" s="5"/>
      <c r="B2569" s="27"/>
      <c r="C2569" t="str">
        <f>CONCATENATE( "    &lt;piechart percentage=",B2562," /&gt;")</f>
        <v xml:space="preserve">    &lt;piechart percentage=37.9 /&gt;</v>
      </c>
    </row>
    <row r="2570" spans="1:27" x14ac:dyDescent="0.25">
      <c r="A2570" s="5"/>
      <c r="B2570" s="27"/>
      <c r="C2570" t="str">
        <f>"  &lt;/Genotype&gt;"</f>
        <v xml:space="preserve">  &lt;/Genotype&gt;</v>
      </c>
    </row>
    <row r="2571" spans="1:27" x14ac:dyDescent="0.25">
      <c r="A2571" s="5" t="s">
        <v>48</v>
      </c>
      <c r="B2571" s="27" t="s">
        <v>364</v>
      </c>
      <c r="C2571" t="str">
        <f>CONCATENATE("  &lt;Genotype hgvs=",CHAR(34),B2557,B2558,";",B2558,CHAR(34)," name=",CHAR(34),B2545,CHAR(34),"&gt; ")</f>
        <v xml:space="preserve">  &lt;Genotype hgvs="NC_000015.10:g.[78606381C&gt;T];[78606381C&gt;T]" name="C78606381T"&gt; </v>
      </c>
    </row>
    <row r="2572" spans="1:27" x14ac:dyDescent="0.25">
      <c r="A2572" s="6" t="s">
        <v>49</v>
      </c>
      <c r="B2572" s="27" t="s">
        <v>199</v>
      </c>
      <c r="C2572" t="s">
        <v>17</v>
      </c>
    </row>
    <row r="2573" spans="1:27" x14ac:dyDescent="0.25">
      <c r="A2573" s="6" t="s">
        <v>47</v>
      </c>
      <c r="B2573" s="27">
        <v>15.9</v>
      </c>
      <c r="C2573" t="s">
        <v>717</v>
      </c>
    </row>
    <row r="2574" spans="1:27" x14ac:dyDescent="0.25">
      <c r="A2574" s="6"/>
      <c r="B2574" s="27"/>
    </row>
    <row r="2575" spans="1:27" x14ac:dyDescent="0.25">
      <c r="A2575" s="5"/>
      <c r="B2575" s="27"/>
      <c r="C2575" t="str">
        <f>CONCATENATE("    ",B2571)</f>
        <v xml:space="preserve">    People with this variant have two copies of the [C78606381T](https://www.ncbi.nlm.nih.gov/projects/SNP/snp_ref.cgi?rs=12914385) variant. This substitution of a single nucleotide is known as a missense mutation.
</v>
      </c>
      <c r="X2575" s="49"/>
      <c r="Y2575" s="43"/>
      <c r="Z2575" s="50"/>
      <c r="AA2575" s="49"/>
    </row>
    <row r="2576" spans="1:27" x14ac:dyDescent="0.25">
      <c r="A2576" s="6"/>
      <c r="B2576" s="27"/>
      <c r="W2576" s="52"/>
      <c r="X2576" s="53"/>
      <c r="Y2576" s="53"/>
      <c r="Z2576" s="47"/>
      <c r="AA2576" s="49"/>
    </row>
    <row r="2577" spans="1:27" x14ac:dyDescent="0.25">
      <c r="A2577" s="6"/>
      <c r="B2577" s="27"/>
      <c r="C2577" t="s">
        <v>718</v>
      </c>
      <c r="X2577" s="49"/>
      <c r="Y2577" s="47"/>
      <c r="Z2577" s="50"/>
      <c r="AA2577" s="49"/>
    </row>
    <row r="2578" spans="1:27" x14ac:dyDescent="0.25">
      <c r="A2578" s="6"/>
      <c r="B2578" s="27"/>
      <c r="X2578" s="49"/>
      <c r="Y2578" s="47"/>
      <c r="Z2578" s="50"/>
      <c r="AA2578" s="49"/>
    </row>
    <row r="2579" spans="1:27" x14ac:dyDescent="0.25">
      <c r="A2579" s="6"/>
      <c r="B2579" s="27"/>
      <c r="C2579" t="str">
        <f>CONCATENATE("    ",B2572)</f>
        <v xml:space="preserve">    You are in the Moderate Loss of Function category. See below for more information.</v>
      </c>
      <c r="X2579" s="49"/>
      <c r="Y2579" s="47"/>
      <c r="Z2579" s="50"/>
      <c r="AA2579" s="49"/>
    </row>
    <row r="2580" spans="1:27" x14ac:dyDescent="0.25">
      <c r="A2580" s="6"/>
      <c r="B2580" s="27"/>
      <c r="X2580" s="49"/>
      <c r="Y2580" s="50"/>
      <c r="Z2580" s="50"/>
      <c r="AA2580" s="49"/>
    </row>
    <row r="2581" spans="1:27" x14ac:dyDescent="0.25">
      <c r="A2581" s="5"/>
      <c r="B2581" s="27"/>
      <c r="C2581" t="s">
        <v>719</v>
      </c>
      <c r="X2581" s="50"/>
      <c r="Y2581" s="50"/>
      <c r="Z2581" s="50"/>
      <c r="AA2581" s="50"/>
    </row>
    <row r="2582" spans="1:27" x14ac:dyDescent="0.25">
      <c r="A2582" s="5"/>
      <c r="B2582" s="27"/>
      <c r="W2582" s="33"/>
      <c r="X2582" s="49"/>
      <c r="Y2582" s="47"/>
      <c r="Z2582" s="47"/>
      <c r="AA2582" s="49"/>
    </row>
    <row r="2583" spans="1:27" x14ac:dyDescent="0.25">
      <c r="A2583" s="5"/>
      <c r="B2583" s="27"/>
      <c r="C2583" t="str">
        <f>CONCATENATE( "    &lt;piechart percentage=",B2573," /&gt;")</f>
        <v xml:space="preserve">    &lt;piechart percentage=15.9 /&gt;</v>
      </c>
      <c r="X2583" s="49"/>
      <c r="Y2583" s="49"/>
      <c r="Z2583" s="50"/>
      <c r="AA2583" s="50"/>
    </row>
    <row r="2584" spans="1:27" x14ac:dyDescent="0.25">
      <c r="A2584" s="5"/>
      <c r="B2584" s="27"/>
      <c r="C2584" t="str">
        <f>"  &lt;/Genotype&gt;"</f>
        <v xml:space="preserve">  &lt;/Genotype&gt;</v>
      </c>
      <c r="X2584" s="49"/>
      <c r="Y2584" s="1"/>
      <c r="Z2584" s="49"/>
      <c r="AA2584" s="49"/>
    </row>
    <row r="2585" spans="1:27" x14ac:dyDescent="0.25">
      <c r="A2585" s="5" t="s">
        <v>50</v>
      </c>
      <c r="B2585" s="27" t="str">
        <f>CONCATENATE("Your ",B2537," gene has no variants. A normal gene is referred to as a ",CHAR(34),"wild-type",CHAR(34)," gene.")</f>
        <v>Your CHRNA3 gene has no variants. A normal gene is referred to as a "wild-type" gene.</v>
      </c>
      <c r="C2585" t="str">
        <f>CONCATENATE("  &lt;Genotype hgvs=",CHAR(34),B2557,B2559,";",B2559,CHAR(34)," name=",CHAR(34),B2545,CHAR(34),"&gt; ")</f>
        <v xml:space="preserve">  &lt;Genotype hgvs="NC_000015.10:g.[78606381=];[78606381=]" name="C78606381T"&gt; </v>
      </c>
      <c r="X2585" s="49"/>
      <c r="Y2585" s="1"/>
      <c r="Z2585" s="49"/>
      <c r="AA2585" s="49"/>
    </row>
    <row r="2586" spans="1:27" x14ac:dyDescent="0.25">
      <c r="A2586" s="6" t="s">
        <v>51</v>
      </c>
      <c r="B2586" s="27" t="s">
        <v>152</v>
      </c>
      <c r="C2586" t="s">
        <v>17</v>
      </c>
      <c r="X2586" s="49"/>
      <c r="Y2586" s="49"/>
      <c r="Z2586" s="49"/>
      <c r="AA2586" s="49"/>
    </row>
    <row r="2587" spans="1:27" x14ac:dyDescent="0.25">
      <c r="A2587" s="6" t="s">
        <v>47</v>
      </c>
      <c r="B2587" s="27">
        <v>46.2</v>
      </c>
      <c r="C2587" t="s">
        <v>717</v>
      </c>
      <c r="X2587" s="49"/>
      <c r="Y2587" s="49"/>
      <c r="Z2587" s="49"/>
      <c r="AA2587" s="49"/>
    </row>
    <row r="2588" spans="1:27" x14ac:dyDescent="0.25">
      <c r="A2588" s="5"/>
      <c r="B2588" s="27"/>
      <c r="X2588" s="49"/>
      <c r="Y2588" s="49"/>
      <c r="Z2588" s="49"/>
      <c r="AA2588" s="49"/>
    </row>
    <row r="2589" spans="1:27" x14ac:dyDescent="0.25">
      <c r="A2589" s="6"/>
      <c r="B2589" s="27"/>
      <c r="C2589" t="str">
        <f>CONCATENATE("    ",B2585)</f>
        <v xml:space="preserve">    Your CHRNA3 gene has no variants. A normal gene is referred to as a "wild-type" gene.</v>
      </c>
      <c r="X2589" s="49"/>
      <c r="Y2589" s="49"/>
      <c r="Z2589" s="49"/>
      <c r="AA2589" s="49"/>
    </row>
    <row r="2590" spans="1:27" x14ac:dyDescent="0.25">
      <c r="A2590" s="6"/>
      <c r="B2590" s="27"/>
      <c r="X2590" s="50"/>
      <c r="Y2590" s="50"/>
      <c r="Z2590" s="50"/>
      <c r="AA2590" s="50"/>
    </row>
    <row r="2591" spans="1:27" x14ac:dyDescent="0.25">
      <c r="A2591" s="6"/>
      <c r="B2591" s="27"/>
      <c r="C2591" t="s">
        <v>718</v>
      </c>
      <c r="X2591" s="49"/>
      <c r="Y2591" s="49"/>
      <c r="Z2591" s="49"/>
      <c r="AA2591" s="49"/>
    </row>
    <row r="2592" spans="1:27" x14ac:dyDescent="0.25">
      <c r="A2592" s="6"/>
      <c r="B2592" s="27"/>
      <c r="X2592" s="49"/>
      <c r="Y2592" s="49"/>
      <c r="Z2592" s="49"/>
      <c r="AA2592" s="49"/>
    </row>
    <row r="2593" spans="1:27" x14ac:dyDescent="0.25">
      <c r="A2593" s="6"/>
      <c r="B2593" s="27"/>
      <c r="C2593" t="str">
        <f>CONCATENATE("    ",B2586)</f>
        <v xml:space="preserve">    This variant is not associated with increased risk.</v>
      </c>
      <c r="X2593" s="49"/>
      <c r="Y2593" s="49"/>
      <c r="Z2593" s="49"/>
      <c r="AA2593" s="49"/>
    </row>
    <row r="2594" spans="1:27" x14ac:dyDescent="0.25">
      <c r="A2594" s="5"/>
      <c r="B2594" s="27"/>
      <c r="X2594" s="49"/>
      <c r="Y2594" s="49"/>
      <c r="Z2594" s="49"/>
      <c r="AA2594" s="49"/>
    </row>
    <row r="2595" spans="1:27" x14ac:dyDescent="0.25">
      <c r="A2595" s="5"/>
      <c r="B2595" s="27"/>
      <c r="C2595" t="s">
        <v>719</v>
      </c>
      <c r="X2595" s="49"/>
      <c r="Y2595" s="49"/>
      <c r="Z2595" s="49"/>
      <c r="AA2595" s="49"/>
    </row>
    <row r="2596" spans="1:27" x14ac:dyDescent="0.25">
      <c r="A2596" s="5"/>
      <c r="B2596" s="27"/>
      <c r="X2596" s="49"/>
      <c r="Y2596" s="1"/>
      <c r="Z2596" s="49"/>
      <c r="AA2596" s="49"/>
    </row>
    <row r="2597" spans="1:27" x14ac:dyDescent="0.25">
      <c r="A2597" s="5"/>
      <c r="B2597" s="27"/>
      <c r="C2597" t="str">
        <f>CONCATENATE( "    &lt;piechart percentage=",B2587," /&gt;")</f>
        <v xml:space="preserve">    &lt;piechart percentage=46.2 /&gt;</v>
      </c>
      <c r="X2597" s="50"/>
      <c r="Y2597" s="50"/>
      <c r="Z2597" s="50"/>
      <c r="AA2597" s="50"/>
    </row>
    <row r="2598" spans="1:27" x14ac:dyDescent="0.25">
      <c r="A2598" s="5"/>
      <c r="B2598" s="27"/>
      <c r="C2598" t="str">
        <f>"  &lt;/Genotype&gt;"</f>
        <v xml:space="preserve">  &lt;/Genotype&gt;</v>
      </c>
      <c r="X2598" s="49"/>
      <c r="Y2598" s="49"/>
      <c r="Z2598" s="49"/>
      <c r="AA2598" s="49"/>
    </row>
    <row r="2599" spans="1:27" x14ac:dyDescent="0.25">
      <c r="A2599" s="5"/>
      <c r="B2599" s="27"/>
      <c r="C2599" t="str">
        <f>C2549</f>
        <v>&lt;# C645T  #&gt;</v>
      </c>
    </row>
    <row r="2600" spans="1:27" x14ac:dyDescent="0.25">
      <c r="A2600" s="5" t="s">
        <v>39</v>
      </c>
      <c r="B2600" s="1" t="s">
        <v>245</v>
      </c>
      <c r="C2600" t="str">
        <f>CONCATENATE("  &lt;Genotype hgvs=",CHAR(34),B2600,B2601,";",B2602,CHAR(34)," name=",CHAR(34),B2551,CHAR(34),"&gt; ")</f>
        <v xml:space="preserve">  &lt;Genotype hgvs="NC_000017.11:g.[30237328T&gt;C];[30237328=]" name="C645T "&gt; </v>
      </c>
    </row>
    <row r="2601" spans="1:27" x14ac:dyDescent="0.25">
      <c r="A2601" s="5" t="s">
        <v>40</v>
      </c>
      <c r="B2601" s="27" t="s">
        <v>266</v>
      </c>
    </row>
    <row r="2602" spans="1:27" x14ac:dyDescent="0.25">
      <c r="A2602" s="5" t="s">
        <v>31</v>
      </c>
      <c r="B2602" s="27" t="s">
        <v>267</v>
      </c>
      <c r="C2602" t="s">
        <v>717</v>
      </c>
    </row>
    <row r="2603" spans="1:27" x14ac:dyDescent="0.25">
      <c r="A2603" s="5" t="s">
        <v>45</v>
      </c>
      <c r="B2603" s="27" t="str">
        <f>CONCATENATE("People with this variant have one copy of the ",B2554," variant. This substitution of a single nucleotide is known as a missense mutation.")</f>
        <v>People with this variant have one copy of the [C645T](https://www.ncbi.nlm.nih.gov/clinvar/variation/17503/) variant. This substitution of a single nucleotide is known as a missense mutation.</v>
      </c>
      <c r="C2603" t="s">
        <v>17</v>
      </c>
    </row>
    <row r="2604" spans="1:27" x14ac:dyDescent="0.25">
      <c r="A2604" s="6" t="s">
        <v>46</v>
      </c>
      <c r="B2604" s="27" t="s">
        <v>226</v>
      </c>
      <c r="C2604" t="str">
        <f>CONCATENATE("    ",B2603)</f>
        <v xml:space="preserve">    People with this variant have one copy of the [C645T](https://www.ncbi.nlm.nih.gov/clinvar/variation/17503/) variant. This substitution of a single nucleotide is known as a missense mutation.</v>
      </c>
    </row>
    <row r="2605" spans="1:27" x14ac:dyDescent="0.25">
      <c r="A2605" s="6" t="s">
        <v>47</v>
      </c>
      <c r="B2605" s="27">
        <v>39.700000000000003</v>
      </c>
    </row>
    <row r="2606" spans="1:27" x14ac:dyDescent="0.25">
      <c r="A2606" s="5"/>
      <c r="B2606" s="27"/>
      <c r="C2606" t="s">
        <v>718</v>
      </c>
    </row>
    <row r="2607" spans="1:27" x14ac:dyDescent="0.25">
      <c r="A2607" s="6"/>
      <c r="B2607" s="27"/>
    </row>
    <row r="2608" spans="1:27" x14ac:dyDescent="0.25">
      <c r="A2608" s="6"/>
      <c r="B2608" s="27"/>
      <c r="C2608" t="str">
        <f>CONCATENATE("    ",B2604)</f>
        <v xml:space="preserve">    You are in the Mild Loss of Function category. See below for more information.</v>
      </c>
    </row>
    <row r="2609" spans="1:3" x14ac:dyDescent="0.25">
      <c r="A2609" s="6"/>
      <c r="B2609" s="27"/>
    </row>
    <row r="2610" spans="1:3" x14ac:dyDescent="0.25">
      <c r="A2610" s="6"/>
      <c r="B2610" s="27"/>
      <c r="C2610" t="s">
        <v>719</v>
      </c>
    </row>
    <row r="2611" spans="1:3" x14ac:dyDescent="0.25">
      <c r="A2611" s="5"/>
      <c r="B2611" s="27"/>
    </row>
    <row r="2612" spans="1:3" x14ac:dyDescent="0.25">
      <c r="A2612" s="5"/>
      <c r="B2612" s="27"/>
      <c r="C2612" t="str">
        <f>CONCATENATE( "    &lt;piechart percentage=",B2605," /&gt;")</f>
        <v xml:space="preserve">    &lt;piechart percentage=39.7 /&gt;</v>
      </c>
    </row>
    <row r="2613" spans="1:3" x14ac:dyDescent="0.25">
      <c r="A2613" s="5"/>
      <c r="B2613" s="27"/>
      <c r="C2613" t="str">
        <f>"  &lt;/Genotype&gt;"</f>
        <v xml:space="preserve">  &lt;/Genotype&gt;</v>
      </c>
    </row>
    <row r="2614" spans="1:3" x14ac:dyDescent="0.25">
      <c r="A2614" s="5" t="s">
        <v>48</v>
      </c>
      <c r="B2614" s="27" t="str">
        <f>CONCATENATE("People with this variant have two copies of the ",B2554," variant. This substitution of a single nucleotide is known as a missense mutation.")</f>
        <v>People with this variant have two copies of the [C645T](https://www.ncbi.nlm.nih.gov/clinvar/variation/17503/) variant. This substitution of a single nucleotide is known as a missense mutation.</v>
      </c>
      <c r="C2614" t="str">
        <f>CONCATENATE("  &lt;Genotype hgvs=",CHAR(34),B2600,B2601,";",B2601,CHAR(34)," name=",CHAR(34),B2551,CHAR(34),"&gt; ")</f>
        <v xml:space="preserve">  &lt;Genotype hgvs="NC_000017.11:g.[30237328T&gt;C];[30237328T&gt;C]" name="C645T "&gt; </v>
      </c>
    </row>
    <row r="2615" spans="1:3" x14ac:dyDescent="0.25">
      <c r="A2615" s="6" t="s">
        <v>49</v>
      </c>
      <c r="B2615" s="27" t="s">
        <v>199</v>
      </c>
      <c r="C2615" t="s">
        <v>17</v>
      </c>
    </row>
    <row r="2616" spans="1:3" x14ac:dyDescent="0.25">
      <c r="A2616" s="6" t="s">
        <v>47</v>
      </c>
      <c r="B2616" s="27">
        <v>42.9</v>
      </c>
      <c r="C2616" t="s">
        <v>717</v>
      </c>
    </row>
    <row r="2617" spans="1:3" x14ac:dyDescent="0.25">
      <c r="A2617" s="6"/>
      <c r="B2617" s="27"/>
    </row>
    <row r="2618" spans="1:3" x14ac:dyDescent="0.25">
      <c r="A2618" s="5"/>
      <c r="B2618" s="27"/>
      <c r="C2618" t="str">
        <f>CONCATENATE("    ",B2614)</f>
        <v xml:space="preserve">    People with this variant have two copies of the [C645T](https://www.ncbi.nlm.nih.gov/clinvar/variation/17503/) variant. This substitution of a single nucleotide is known as a missense mutation.</v>
      </c>
    </row>
    <row r="2619" spans="1:3" x14ac:dyDescent="0.25">
      <c r="A2619" s="6"/>
      <c r="B2619" s="27"/>
    </row>
    <row r="2620" spans="1:3" x14ac:dyDescent="0.25">
      <c r="A2620" s="6"/>
      <c r="B2620" s="27"/>
      <c r="C2620" t="s">
        <v>718</v>
      </c>
    </row>
    <row r="2621" spans="1:3" x14ac:dyDescent="0.25">
      <c r="A2621" s="6"/>
      <c r="B2621" s="27"/>
    </row>
    <row r="2622" spans="1:3" x14ac:dyDescent="0.25">
      <c r="A2622" s="6"/>
      <c r="B2622" s="27"/>
      <c r="C2622" t="str">
        <f>CONCATENATE("    ",B2615)</f>
        <v xml:space="preserve">    You are in the Moderate Loss of Function category. See below for more information.</v>
      </c>
    </row>
    <row r="2623" spans="1:3" x14ac:dyDescent="0.25">
      <c r="A2623" s="6"/>
      <c r="B2623" s="27"/>
    </row>
    <row r="2624" spans="1:3" x14ac:dyDescent="0.25">
      <c r="A2624" s="5"/>
      <c r="B2624" s="27"/>
      <c r="C2624" t="s">
        <v>719</v>
      </c>
    </row>
    <row r="2625" spans="1:3" x14ac:dyDescent="0.25">
      <c r="A2625" s="5"/>
      <c r="B2625" s="27"/>
    </row>
    <row r="2626" spans="1:3" x14ac:dyDescent="0.25">
      <c r="A2626" s="5"/>
      <c r="B2626" s="27"/>
      <c r="C2626" t="str">
        <f>CONCATENATE( "    &lt;piechart percentage=",B2616," /&gt;")</f>
        <v xml:space="preserve">    &lt;piechart percentage=42.9 /&gt;</v>
      </c>
    </row>
    <row r="2627" spans="1:3" x14ac:dyDescent="0.25">
      <c r="A2627" s="5"/>
      <c r="B2627" s="27"/>
      <c r="C2627" t="str">
        <f>"  &lt;/Genotype&gt;"</f>
        <v xml:space="preserve">  &lt;/Genotype&gt;</v>
      </c>
    </row>
    <row r="2628" spans="1:3" x14ac:dyDescent="0.25">
      <c r="A2628" s="5" t="s">
        <v>50</v>
      </c>
      <c r="B2628" s="27" t="str">
        <f>CONCATENATE("Your ",B2537," gene has no variants. A normal gene is referred to as a ",CHAR(34),"wild-type",CHAR(34)," gene.")</f>
        <v>Your CHRNA3 gene has no variants. A normal gene is referred to as a "wild-type" gene.</v>
      </c>
      <c r="C2628" t="str">
        <f>CONCATENATE("  &lt;Genotype hgvs=",CHAR(34),B2600,B2602,";",B2602,CHAR(34)," name=",CHAR(34),B2551,CHAR(34),"&gt; ")</f>
        <v xml:space="preserve">  &lt;Genotype hgvs="NC_000017.11:g.[30237328=];[30237328=]" name="C645T "&gt; </v>
      </c>
    </row>
    <row r="2629" spans="1:3" x14ac:dyDescent="0.25">
      <c r="A2629" s="6" t="s">
        <v>51</v>
      </c>
      <c r="B2629" s="27" t="s">
        <v>152</v>
      </c>
      <c r="C2629" t="s">
        <v>17</v>
      </c>
    </row>
    <row r="2630" spans="1:3" x14ac:dyDescent="0.25">
      <c r="A2630" s="6" t="s">
        <v>47</v>
      </c>
      <c r="B2630" s="27">
        <v>17.399999999999999</v>
      </c>
      <c r="C2630" t="s">
        <v>717</v>
      </c>
    </row>
    <row r="2631" spans="1:3" x14ac:dyDescent="0.25">
      <c r="A2631" s="5"/>
      <c r="B2631" s="27"/>
    </row>
    <row r="2632" spans="1:3" x14ac:dyDescent="0.25">
      <c r="A2632" s="6"/>
      <c r="B2632" s="27"/>
      <c r="C2632" t="str">
        <f>CONCATENATE("    ",B2628)</f>
        <v xml:space="preserve">    Your CHRNA3 gene has no variants. A normal gene is referred to as a "wild-type" gene.</v>
      </c>
    </row>
    <row r="2633" spans="1:3" x14ac:dyDescent="0.25">
      <c r="A2633" s="6"/>
      <c r="B2633" s="27"/>
    </row>
    <row r="2634" spans="1:3" x14ac:dyDescent="0.25">
      <c r="A2634" s="6"/>
      <c r="B2634" s="27"/>
      <c r="C2634" t="s">
        <v>718</v>
      </c>
    </row>
    <row r="2635" spans="1:3" x14ac:dyDescent="0.25">
      <c r="A2635" s="6"/>
      <c r="B2635" s="27"/>
    </row>
    <row r="2636" spans="1:3" x14ac:dyDescent="0.25">
      <c r="A2636" s="6"/>
      <c r="B2636" s="27"/>
      <c r="C2636" t="str">
        <f>CONCATENATE("    ",B2629)</f>
        <v xml:space="preserve">    This variant is not associated with increased risk.</v>
      </c>
    </row>
    <row r="2637" spans="1:3" x14ac:dyDescent="0.25">
      <c r="A2637" s="5"/>
      <c r="B2637" s="27"/>
    </row>
    <row r="2638" spans="1:3" x14ac:dyDescent="0.25">
      <c r="A2638" s="5"/>
      <c r="B2638" s="27"/>
      <c r="C2638" t="s">
        <v>719</v>
      </c>
    </row>
    <row r="2639" spans="1:3" x14ac:dyDescent="0.25">
      <c r="A2639" s="5"/>
      <c r="B2639" s="27"/>
    </row>
    <row r="2640" spans="1:3" x14ac:dyDescent="0.25">
      <c r="A2640" s="5"/>
      <c r="B2640" s="27"/>
      <c r="C2640" t="str">
        <f>CONCATENATE( "    &lt;piechart percentage=",B2630," /&gt;")</f>
        <v xml:space="preserve">    &lt;piechart percentage=17.4 /&gt;</v>
      </c>
    </row>
    <row r="2641" spans="1:3" x14ac:dyDescent="0.25">
      <c r="A2641" s="5"/>
      <c r="B2641" s="27"/>
      <c r="C2641" t="str">
        <f>"  &lt;/Genotype&gt;"</f>
        <v xml:space="preserve">  &lt;/Genotype&gt;</v>
      </c>
    </row>
    <row r="2642" spans="1:3" x14ac:dyDescent="0.25">
      <c r="A2642" s="5" t="s">
        <v>52</v>
      </c>
      <c r="B2642" s="27" t="str">
        <f>CONCATENATE("Your ",B2537," gene has an unknown variant.")</f>
        <v>Your CHRNA3 gene has an unknown variant.</v>
      </c>
      <c r="C2642" t="str">
        <f>CONCATENATE("  &lt;Genotype hgvs=",CHAR(34),"unknown",CHAR(34),"&gt; ")</f>
        <v xml:space="preserve">  &lt;Genotype hgvs="unknown"&gt; </v>
      </c>
    </row>
    <row r="2643" spans="1:3" x14ac:dyDescent="0.25">
      <c r="A2643" s="6" t="s">
        <v>52</v>
      </c>
      <c r="B2643" s="27" t="s">
        <v>154</v>
      </c>
      <c r="C2643" t="s">
        <v>17</v>
      </c>
    </row>
    <row r="2644" spans="1:3" x14ac:dyDescent="0.25">
      <c r="A2644" s="6" t="s">
        <v>47</v>
      </c>
      <c r="B2644" s="27"/>
      <c r="C2644" t="s">
        <v>717</v>
      </c>
    </row>
    <row r="2645" spans="1:3" x14ac:dyDescent="0.25">
      <c r="A2645" s="6"/>
      <c r="B2645" s="27"/>
    </row>
    <row r="2646" spans="1:3" x14ac:dyDescent="0.25">
      <c r="A2646" s="6"/>
      <c r="B2646" s="27"/>
      <c r="C2646" t="str">
        <f>CONCATENATE("    ",B2642)</f>
        <v xml:space="preserve">    Your CHRNA3 gene has an unknown variant.</v>
      </c>
    </row>
    <row r="2647" spans="1:3" x14ac:dyDescent="0.25">
      <c r="A2647" s="6"/>
      <c r="B2647" s="27"/>
    </row>
    <row r="2648" spans="1:3" x14ac:dyDescent="0.25">
      <c r="A2648" s="6"/>
      <c r="B2648" s="27"/>
      <c r="C2648" t="s">
        <v>718</v>
      </c>
    </row>
    <row r="2649" spans="1:3" x14ac:dyDescent="0.25">
      <c r="A2649" s="6"/>
      <c r="B2649" s="27"/>
    </row>
    <row r="2650" spans="1:3" x14ac:dyDescent="0.25">
      <c r="A2650" s="5"/>
      <c r="B2650" s="27"/>
      <c r="C2650" t="str">
        <f>CONCATENATE("    ",B2643)</f>
        <v xml:space="preserve">    The effect is unknown.</v>
      </c>
    </row>
    <row r="2651" spans="1:3" x14ac:dyDescent="0.25">
      <c r="A2651" s="6"/>
      <c r="B2651" s="27"/>
    </row>
    <row r="2652" spans="1:3" x14ac:dyDescent="0.25">
      <c r="A2652" s="5"/>
      <c r="B2652" s="27"/>
      <c r="C2652" t="s">
        <v>719</v>
      </c>
    </row>
    <row r="2653" spans="1:3" x14ac:dyDescent="0.25">
      <c r="A2653" s="5"/>
      <c r="B2653" s="27"/>
    </row>
    <row r="2654" spans="1:3" x14ac:dyDescent="0.25">
      <c r="A2654" s="5"/>
      <c r="B2654" s="27"/>
      <c r="C2654" t="str">
        <f>CONCATENATE( "    &lt;piechart percentage=",B2644," /&gt;")</f>
        <v xml:space="preserve">    &lt;piechart percentage= /&gt;</v>
      </c>
    </row>
    <row r="2655" spans="1:3" x14ac:dyDescent="0.25">
      <c r="A2655" s="5"/>
      <c r="B2655" s="27"/>
      <c r="C2655" t="str">
        <f>"  &lt;/Genotype&gt;"</f>
        <v xml:space="preserve">  &lt;/Genotype&gt;</v>
      </c>
    </row>
    <row r="2656" spans="1:3" x14ac:dyDescent="0.25">
      <c r="A2656" s="5" t="s">
        <v>50</v>
      </c>
      <c r="B2656" s="27" t="str">
        <f>CONCATENATE("Your ",B2537," gene has no variants. A normal gene is referred to as a ",CHAR(34),"wild-type",CHAR(34)," gene.")</f>
        <v>Your CHRNA3 gene has no variants. A normal gene is referred to as a "wild-type" gene.</v>
      </c>
      <c r="C2656" t="str">
        <f>CONCATENATE("  &lt;Genotype hgvs=",CHAR(34),"wild-type",CHAR(34),"&gt;")</f>
        <v xml:space="preserve">  &lt;Genotype hgvs="wild-type"&gt;</v>
      </c>
    </row>
    <row r="2657" spans="1:3" x14ac:dyDescent="0.25">
      <c r="A2657" s="6" t="s">
        <v>51</v>
      </c>
      <c r="B2657" s="27" t="s">
        <v>227</v>
      </c>
      <c r="C2657" t="s">
        <v>17</v>
      </c>
    </row>
    <row r="2658" spans="1:3" x14ac:dyDescent="0.25">
      <c r="A2658" s="6" t="s">
        <v>47</v>
      </c>
      <c r="B2658" s="27"/>
      <c r="C2658" t="s">
        <v>717</v>
      </c>
    </row>
    <row r="2659" spans="1:3" x14ac:dyDescent="0.25">
      <c r="A2659" s="6"/>
      <c r="B2659" s="27"/>
    </row>
    <row r="2660" spans="1:3" x14ac:dyDescent="0.25">
      <c r="A2660" s="6"/>
      <c r="B2660" s="27"/>
      <c r="C2660" t="str">
        <f>CONCATENATE("    ",B2656)</f>
        <v xml:space="preserve">    Your CHRNA3 gene has no variants. A normal gene is referred to as a "wild-type" gene.</v>
      </c>
    </row>
    <row r="2661" spans="1:3" x14ac:dyDescent="0.25">
      <c r="A2661" s="6"/>
      <c r="B2661" s="27"/>
    </row>
    <row r="2662" spans="1:3" x14ac:dyDescent="0.25">
      <c r="A2662" s="6"/>
      <c r="B2662" s="27"/>
      <c r="C2662" t="s">
        <v>718</v>
      </c>
    </row>
    <row r="2663" spans="1:3" x14ac:dyDescent="0.25">
      <c r="A2663" s="6"/>
      <c r="B2663" s="27"/>
    </row>
    <row r="2664" spans="1:3" x14ac:dyDescent="0.25">
      <c r="A2664" s="6"/>
      <c r="B2664" s="27"/>
      <c r="C2664" t="str">
        <f>CONCATENATE("    ",B2657)</f>
        <v xml:space="preserve">    Your variant is not associated with any loss of function.</v>
      </c>
    </row>
    <row r="2665" spans="1:3" x14ac:dyDescent="0.25">
      <c r="A2665" s="6"/>
      <c r="B2665" s="27"/>
    </row>
    <row r="2666" spans="1:3" x14ac:dyDescent="0.25">
      <c r="A2666" s="6"/>
      <c r="B2666" s="27"/>
      <c r="C2666" t="s">
        <v>719</v>
      </c>
    </row>
    <row r="2667" spans="1:3" x14ac:dyDescent="0.25">
      <c r="A2667" s="5"/>
      <c r="B2667" s="27"/>
    </row>
    <row r="2668" spans="1:3" x14ac:dyDescent="0.25">
      <c r="A2668" s="6"/>
      <c r="B2668" s="27"/>
      <c r="C2668" t="str">
        <f>CONCATENATE( "    &lt;piechart percentage=",B2658," /&gt;")</f>
        <v xml:space="preserve">    &lt;piechart percentage= /&gt;</v>
      </c>
    </row>
    <row r="2669" spans="1:3" x14ac:dyDescent="0.25">
      <c r="A2669" s="6"/>
      <c r="B2669" s="27"/>
      <c r="C2669" t="str">
        <f>"  &lt;/Genotype&gt;"</f>
        <v xml:space="preserve">  &lt;/Genotype&gt;</v>
      </c>
    </row>
    <row r="2670" spans="1:3" x14ac:dyDescent="0.25">
      <c r="A2670" s="6"/>
      <c r="B2670" s="27"/>
      <c r="C2670" t="str">
        <f>"&lt;/GeneAnalysis&gt;"</f>
        <v>&lt;/GeneAnalysis&gt;</v>
      </c>
    </row>
    <row r="2671" spans="1:3" s="33" customFormat="1" x14ac:dyDescent="0.25"/>
  </sheetData>
  <sortState ref="W2539:AA2598">
    <sortCondition ref="W2538"/>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CCA88-8B8B-4F15-BEAC-7B1EDA6C7ED9}">
  <dimension ref="A1:O1653"/>
  <sheetViews>
    <sheetView topLeftCell="A436" workbookViewId="0">
      <selection activeCell="C29" sqref="C29"/>
    </sheetView>
  </sheetViews>
  <sheetFormatPr defaultRowHeight="15" x14ac:dyDescent="0.25"/>
  <cols>
    <col min="1" max="1" width="16.42578125" bestFit="1" customWidth="1"/>
    <col min="2" max="2" width="31.28515625" customWidth="1"/>
    <col min="10" max="10" width="9.42578125" bestFit="1" customWidth="1"/>
    <col min="11" max="11" width="10.5703125" bestFit="1" customWidth="1"/>
    <col min="12" max="12" width="29.7109375" customWidth="1"/>
    <col min="13" max="13" width="20.28515625" customWidth="1"/>
  </cols>
  <sheetData>
    <row r="1" spans="1:14" x14ac:dyDescent="0.25">
      <c r="A1" s="6" t="s">
        <v>4</v>
      </c>
      <c r="B1" s="27" t="s">
        <v>85</v>
      </c>
      <c r="C1" t="str">
        <f>CONCATENATE("&lt;GeneAnalysis gene=",CHAR(34),B1,CHAR(34)," interval=",CHAR(34),B2,CHAR(34),"&gt; ")</f>
        <v xml:space="preserve">&lt;GeneAnalysis gene="C5orf66" interval="NC_000005.10:g.135033280_135344680"&gt; </v>
      </c>
      <c r="J1" s="59"/>
      <c r="K1" s="59"/>
      <c r="L1" s="60"/>
      <c r="M1" s="59"/>
      <c r="N1" s="61"/>
    </row>
    <row r="2" spans="1:14" x14ac:dyDescent="0.25">
      <c r="A2" s="6" t="s">
        <v>27</v>
      </c>
      <c r="B2" s="27" t="s">
        <v>589</v>
      </c>
    </row>
    <row r="3" spans="1:14" x14ac:dyDescent="0.25">
      <c r="A3" s="6" t="s">
        <v>28</v>
      </c>
      <c r="B3" s="27" t="s">
        <v>353</v>
      </c>
      <c r="C3" t="str">
        <f>CONCATENATE("# What are some common mutations of ",B1,"?")</f>
        <v># What are some common mutations of C5orf66?</v>
      </c>
    </row>
    <row r="4" spans="1:14" x14ac:dyDescent="0.25">
      <c r="A4" s="6" t="s">
        <v>590</v>
      </c>
      <c r="B4" s="27" t="s">
        <v>25</v>
      </c>
      <c r="C4" t="s">
        <v>17</v>
      </c>
    </row>
    <row r="5" spans="1:14" x14ac:dyDescent="0.25">
      <c r="B5" s="27"/>
      <c r="C5" t="str">
        <f>CONCATENATE("There is ",B3," well-known variant in ",B1,": ",B12,".")</f>
        <v>There is one well-known variant in C5orf66: [T135086514C](https://www.ncbi.nlm.nih.gov/projects/SNP/snp_ref.cgi?rs=254577).</v>
      </c>
    </row>
    <row r="6" spans="1:14" x14ac:dyDescent="0.25">
      <c r="B6" s="27"/>
    </row>
    <row r="7" spans="1:14" x14ac:dyDescent="0.25">
      <c r="A7" s="6"/>
      <c r="B7" s="27"/>
      <c r="C7" t="str">
        <f>CONCATENATE("&lt;# ",B9," #&gt;")</f>
        <v>&lt;# T135086514C #&gt;</v>
      </c>
    </row>
    <row r="8" spans="1:14" x14ac:dyDescent="0.25">
      <c r="A8" s="6" t="s">
        <v>29</v>
      </c>
      <c r="B8" s="1" t="s">
        <v>482</v>
      </c>
      <c r="C8" t="str">
        <f>CONCATENATE("  &lt;Variant hgvs=",CHAR(34),B8,CHAR(34)," name=",CHAR(34),B9,CHAR(34),"&gt; ")</f>
        <v xml:space="preserve">  &lt;Variant hgvs="NC_000005.10:g.135086514T&gt;C" name="T135086514C"&gt; </v>
      </c>
    </row>
    <row r="9" spans="1:14" x14ac:dyDescent="0.25">
      <c r="A9" s="5" t="s">
        <v>30</v>
      </c>
      <c r="B9" s="1" t="s">
        <v>591</v>
      </c>
    </row>
    <row r="10" spans="1:14" x14ac:dyDescent="0.25">
      <c r="A10" s="5" t="s">
        <v>31</v>
      </c>
      <c r="B10" s="27" t="s">
        <v>37</v>
      </c>
      <c r="C10" t="str">
        <f>CONCATENATE("    This variant is a change at a specific point in the ",B1," gene from ",B10," to ",B11," resulting in incorrect ",B4," function. This substitution of a single nucleotide is known as a missense variant.")</f>
        <v xml:space="preserve">    This variant is a change at a specific point in the C5orf66 gene from thymine (T) to cytosine (C) resulting in incorrect protein function. This substitution of a single nucleotide is known as a missense variant.</v>
      </c>
    </row>
    <row r="11" spans="1:14" x14ac:dyDescent="0.25">
      <c r="A11" s="5" t="s">
        <v>32</v>
      </c>
      <c r="B11" s="27" t="str">
        <f>"cytosine (C)"</f>
        <v>cytosine (C)</v>
      </c>
      <c r="C11" t="s">
        <v>17</v>
      </c>
    </row>
    <row r="12" spans="1:14" x14ac:dyDescent="0.25">
      <c r="A12" s="5" t="s">
        <v>40</v>
      </c>
      <c r="B12" s="30" t="s">
        <v>592</v>
      </c>
      <c r="C12" t="str">
        <f>"  &lt;/Variant&gt;"</f>
        <v xml:space="preserve">  &lt;/Variant&gt;</v>
      </c>
    </row>
    <row r="13" spans="1:14" s="33" customFormat="1" x14ac:dyDescent="0.25">
      <c r="A13" s="31"/>
      <c r="B13" s="32"/>
    </row>
    <row r="14" spans="1:14" s="33" customFormat="1" x14ac:dyDescent="0.25">
      <c r="A14" s="31"/>
      <c r="B14" s="32"/>
      <c r="C14" s="33" t="str">
        <f>C7</f>
        <v>&lt;# T135086514C #&gt;</v>
      </c>
    </row>
    <row r="15" spans="1:14" x14ac:dyDescent="0.25">
      <c r="A15" s="5" t="s">
        <v>39</v>
      </c>
      <c r="B15" s="1" t="s">
        <v>593</v>
      </c>
      <c r="C15" t="str">
        <f>CONCATENATE("  &lt;Genotype hgvs=",CHAR(34),B15,B16,";",B17,CHAR(34)," name=",CHAR(34),B9,CHAR(34),"&gt; ")</f>
        <v xml:space="preserve">  &lt;Genotype hgvs="NC_000005.10:g.[135086514T&gt;C];[135086514=]" name="T135086514C"&gt; </v>
      </c>
    </row>
    <row r="16" spans="1:14" x14ac:dyDescent="0.25">
      <c r="A16" s="5" t="s">
        <v>40</v>
      </c>
      <c r="B16" s="27" t="s">
        <v>594</v>
      </c>
    </row>
    <row r="17" spans="1:3" x14ac:dyDescent="0.25">
      <c r="A17" s="5" t="s">
        <v>31</v>
      </c>
      <c r="B17" s="27" t="s">
        <v>595</v>
      </c>
      <c r="C17" t="s">
        <v>717</v>
      </c>
    </row>
    <row r="18" spans="1:3" x14ac:dyDescent="0.25">
      <c r="A18" s="5" t="s">
        <v>45</v>
      </c>
      <c r="B18" s="27" t="str">
        <f>CONCATENATE("People with this variant have one copy of the ",B12," variant. This substitution of a single nucleotide is known as a missense mutation.")</f>
        <v>People with this variant have one copy of the [T135086514C](https://www.ncbi.nlm.nih.gov/projects/SNP/snp_ref.cgi?rs=254577) variant. This substitution of a single nucleotide is known as a missense mutation.</v>
      </c>
      <c r="C18" t="s">
        <v>17</v>
      </c>
    </row>
    <row r="19" spans="1:3" x14ac:dyDescent="0.25">
      <c r="A19" s="6" t="s">
        <v>46</v>
      </c>
      <c r="B19" s="27" t="s">
        <v>226</v>
      </c>
      <c r="C19" t="str">
        <f>CONCATENATE("    ",B18)</f>
        <v xml:space="preserve">    People with this variant have one copy of the [T135086514C](https://www.ncbi.nlm.nih.gov/projects/SNP/snp_ref.cgi?rs=254577) variant. This substitution of a single nucleotide is known as a missense mutation.</v>
      </c>
    </row>
    <row r="20" spans="1:3" x14ac:dyDescent="0.25">
      <c r="A20" s="6" t="s">
        <v>47</v>
      </c>
      <c r="B20" s="27">
        <v>46.2</v>
      </c>
    </row>
    <row r="21" spans="1:3" x14ac:dyDescent="0.25">
      <c r="A21" s="5"/>
      <c r="B21" s="27"/>
      <c r="C21" t="s">
        <v>718</v>
      </c>
    </row>
    <row r="22" spans="1:3" x14ac:dyDescent="0.25">
      <c r="A22" s="6"/>
      <c r="B22" s="27"/>
    </row>
    <row r="23" spans="1:3" x14ac:dyDescent="0.25">
      <c r="A23" s="6"/>
      <c r="B23" s="27"/>
      <c r="C23" t="str">
        <f>CONCATENATE("    ",B19)</f>
        <v xml:space="preserve">    You are in the Mild Loss of Function category. See below for more information.</v>
      </c>
    </row>
    <row r="24" spans="1:3" x14ac:dyDescent="0.25">
      <c r="A24" s="6"/>
      <c r="B24" s="27"/>
    </row>
    <row r="25" spans="1:3" x14ac:dyDescent="0.25">
      <c r="A25" s="6"/>
      <c r="B25" s="27"/>
      <c r="C25" t="s">
        <v>719</v>
      </c>
    </row>
    <row r="26" spans="1:3" x14ac:dyDescent="0.25">
      <c r="A26" s="5"/>
      <c r="B26" s="27"/>
    </row>
    <row r="27" spans="1:3" x14ac:dyDescent="0.25">
      <c r="A27" s="5"/>
      <c r="B27" s="27"/>
      <c r="C27" t="str">
        <f>CONCATENATE( "    &lt;piechart percentage=",B20," /&gt;")</f>
        <v xml:space="preserve">    &lt;piechart percentage=46.2 /&gt;</v>
      </c>
    </row>
    <row r="28" spans="1:3" x14ac:dyDescent="0.25">
      <c r="A28" s="5"/>
      <c r="B28" s="27"/>
      <c r="C28" t="str">
        <f>"  &lt;/Genotype&gt;"</f>
        <v xml:space="preserve">  &lt;/Genotype&gt;</v>
      </c>
    </row>
    <row r="29" spans="1:3" x14ac:dyDescent="0.25">
      <c r="A29" s="5" t="s">
        <v>48</v>
      </c>
      <c r="B29" s="27" t="str">
        <f>CONCATENATE("People with this variant have two copies of the ",B12," variant. This substitution of a single nucleotide is known as a missense mutation.")</f>
        <v>People with this variant have two copies of the [T135086514C](https://www.ncbi.nlm.nih.gov/projects/SNP/snp_ref.cgi?rs=254577) variant. This substitution of a single nucleotide is known as a missense mutation.</v>
      </c>
      <c r="C29" t="str">
        <f>CONCATENATE("  &lt;Genotype hgvs=",CHAR(34),B15,B16,";",B16,CHAR(34)," name=",CHAR(34),B9,CHAR(34),"&gt; ")</f>
        <v xml:space="preserve">  &lt;Genotype hgvs="NC_000005.10:g.[135086514T&gt;C];[135086514T&gt;C]" name="T135086514C"&gt; </v>
      </c>
    </row>
    <row r="30" spans="1:3" x14ac:dyDescent="0.25">
      <c r="A30" s="6" t="s">
        <v>49</v>
      </c>
      <c r="B30" s="27" t="s">
        <v>226</v>
      </c>
      <c r="C30" t="s">
        <v>17</v>
      </c>
    </row>
    <row r="31" spans="1:3" x14ac:dyDescent="0.25">
      <c r="A31" s="6" t="s">
        <v>47</v>
      </c>
      <c r="B31" s="27">
        <v>24.7</v>
      </c>
      <c r="C31" t="s">
        <v>717</v>
      </c>
    </row>
    <row r="32" spans="1:3" x14ac:dyDescent="0.25">
      <c r="A32" s="6"/>
      <c r="B32" s="27"/>
    </row>
    <row r="33" spans="1:3" x14ac:dyDescent="0.25">
      <c r="A33" s="5"/>
      <c r="B33" s="27"/>
      <c r="C33" t="str">
        <f>CONCATENATE("    ",B29)</f>
        <v xml:space="preserve">    People with this variant have two copies of the [T135086514C](https://www.ncbi.nlm.nih.gov/projects/SNP/snp_ref.cgi?rs=254577) variant. This substitution of a single nucleotide is known as a missense mutation.</v>
      </c>
    </row>
    <row r="34" spans="1:3" x14ac:dyDescent="0.25">
      <c r="A34" s="6"/>
      <c r="B34" s="27"/>
    </row>
    <row r="35" spans="1:3" x14ac:dyDescent="0.25">
      <c r="A35" s="6"/>
      <c r="B35" s="27"/>
      <c r="C35" t="s">
        <v>718</v>
      </c>
    </row>
    <row r="36" spans="1:3" x14ac:dyDescent="0.25">
      <c r="A36" s="6"/>
      <c r="B36" s="27"/>
    </row>
    <row r="37" spans="1:3" x14ac:dyDescent="0.25">
      <c r="A37" s="6"/>
      <c r="B37" s="27"/>
      <c r="C37" t="str">
        <f>CONCATENATE("    ",B30)</f>
        <v xml:space="preserve">    You are in the Mild Loss of Function category. See below for more information.</v>
      </c>
    </row>
    <row r="38" spans="1:3" x14ac:dyDescent="0.25">
      <c r="A38" s="6"/>
      <c r="B38" s="27"/>
    </row>
    <row r="39" spans="1:3" x14ac:dyDescent="0.25">
      <c r="A39" s="5"/>
      <c r="B39" s="27"/>
      <c r="C39" t="s">
        <v>719</v>
      </c>
    </row>
    <row r="40" spans="1:3" x14ac:dyDescent="0.25">
      <c r="A40" s="5"/>
      <c r="B40" s="27"/>
    </row>
    <row r="41" spans="1:3" x14ac:dyDescent="0.25">
      <c r="A41" s="5"/>
      <c r="B41" s="27"/>
      <c r="C41" t="str">
        <f>CONCATENATE( "    &lt;piechart percentage=",B31," /&gt;")</f>
        <v xml:space="preserve">    &lt;piechart percentage=24.7 /&gt;</v>
      </c>
    </row>
    <row r="42" spans="1:3" x14ac:dyDescent="0.25">
      <c r="A42" s="5"/>
      <c r="B42" s="27"/>
      <c r="C42" t="str">
        <f>"  &lt;/Genotype&gt;"</f>
        <v xml:space="preserve">  &lt;/Genotype&gt;</v>
      </c>
    </row>
    <row r="43" spans="1:3" x14ac:dyDescent="0.25">
      <c r="A43" s="5" t="s">
        <v>50</v>
      </c>
      <c r="B43" s="27" t="str">
        <f>CONCATENATE("Your ",B1," gene has no variants. A normal gene is referred to as a ",CHAR(34),"wild-type",CHAR(34)," gene.")</f>
        <v>Your C5orf66 gene has no variants. A normal gene is referred to as a "wild-type" gene.</v>
      </c>
      <c r="C43" t="str">
        <f>CONCATENATE("  &lt;Genotype hgvs=",CHAR(34),B15,B17,";",B17,CHAR(34)," name=",CHAR(34),B9,CHAR(34),"&gt; ")</f>
        <v xml:space="preserve">  &lt;Genotype hgvs="NC_000005.10:g.[135086514=];[135086514=]" name="T135086514C"&gt; </v>
      </c>
    </row>
    <row r="44" spans="1:3" x14ac:dyDescent="0.25">
      <c r="A44" s="6" t="s">
        <v>51</v>
      </c>
      <c r="B44" s="27" t="s">
        <v>227</v>
      </c>
      <c r="C44" t="s">
        <v>17</v>
      </c>
    </row>
    <row r="45" spans="1:3" x14ac:dyDescent="0.25">
      <c r="A45" s="6" t="s">
        <v>47</v>
      </c>
      <c r="B45" s="27">
        <v>29.1</v>
      </c>
      <c r="C45" t="s">
        <v>717</v>
      </c>
    </row>
    <row r="46" spans="1:3" x14ac:dyDescent="0.25">
      <c r="A46" s="5"/>
      <c r="B46" s="27"/>
    </row>
    <row r="47" spans="1:3" x14ac:dyDescent="0.25">
      <c r="A47" s="6"/>
      <c r="B47" s="27"/>
      <c r="C47" t="str">
        <f>CONCATENATE("    ",B43)</f>
        <v xml:space="preserve">    Your C5orf66 gene has no variants. A normal gene is referred to as a "wild-type" gene.</v>
      </c>
    </row>
    <row r="48" spans="1:3" x14ac:dyDescent="0.25">
      <c r="A48" s="6"/>
      <c r="B48" s="27"/>
    </row>
    <row r="49" spans="1:3" x14ac:dyDescent="0.25">
      <c r="A49" s="6"/>
      <c r="B49" s="27"/>
      <c r="C49" t="s">
        <v>718</v>
      </c>
    </row>
    <row r="50" spans="1:3" x14ac:dyDescent="0.25">
      <c r="A50" s="6"/>
      <c r="B50" s="27"/>
    </row>
    <row r="51" spans="1:3" x14ac:dyDescent="0.25">
      <c r="A51" s="6"/>
      <c r="B51" s="27"/>
      <c r="C51" t="str">
        <f>CONCATENATE("    ",B44)</f>
        <v xml:space="preserve">    Your variant is not associated with any loss of function.</v>
      </c>
    </row>
    <row r="52" spans="1:3" x14ac:dyDescent="0.25">
      <c r="A52" s="5"/>
      <c r="B52" s="27"/>
    </row>
    <row r="53" spans="1:3" x14ac:dyDescent="0.25">
      <c r="A53" s="5"/>
      <c r="B53" s="27"/>
      <c r="C53" t="s">
        <v>719</v>
      </c>
    </row>
    <row r="54" spans="1:3" x14ac:dyDescent="0.25">
      <c r="A54" s="5"/>
      <c r="B54" s="27"/>
    </row>
    <row r="55" spans="1:3" x14ac:dyDescent="0.25">
      <c r="A55" s="5"/>
      <c r="B55" s="27"/>
      <c r="C55" t="str">
        <f>CONCATENATE( "    &lt;piechart percentage=",B45," /&gt;")</f>
        <v xml:space="preserve">    &lt;piechart percentage=29.1 /&gt;</v>
      </c>
    </row>
    <row r="56" spans="1:3" x14ac:dyDescent="0.25">
      <c r="A56" s="5"/>
      <c r="B56" s="27"/>
      <c r="C56" t="str">
        <f>"  &lt;/Genotype&gt;"</f>
        <v xml:space="preserve">  &lt;/Genotype&gt;</v>
      </c>
    </row>
    <row r="57" spans="1:3" x14ac:dyDescent="0.25">
      <c r="A57" s="5" t="s">
        <v>52</v>
      </c>
      <c r="B57" s="27" t="str">
        <f>CONCATENATE("Your ",B1," gene has an unknown variant.")</f>
        <v>Your C5orf66 gene has an unknown variant.</v>
      </c>
      <c r="C57" t="str">
        <f>CONCATENATE("  &lt;Genotype hgvs=",CHAR(34),"unknown",CHAR(34),"&gt; ")</f>
        <v xml:space="preserve">  &lt;Genotype hgvs="unknown"&gt; </v>
      </c>
    </row>
    <row r="58" spans="1:3" x14ac:dyDescent="0.25">
      <c r="A58" s="6" t="s">
        <v>52</v>
      </c>
      <c r="B58" s="27" t="s">
        <v>154</v>
      </c>
      <c r="C58" t="s">
        <v>17</v>
      </c>
    </row>
    <row r="59" spans="1:3" x14ac:dyDescent="0.25">
      <c r="A59" s="6" t="s">
        <v>47</v>
      </c>
      <c r="B59" s="27"/>
      <c r="C59" t="s">
        <v>717</v>
      </c>
    </row>
    <row r="60" spans="1:3" x14ac:dyDescent="0.25">
      <c r="A60" s="6"/>
      <c r="B60" s="27"/>
    </row>
    <row r="61" spans="1:3" x14ac:dyDescent="0.25">
      <c r="A61" s="6"/>
      <c r="B61" s="27"/>
      <c r="C61" t="str">
        <f>CONCATENATE("    ",B57)</f>
        <v xml:space="preserve">    Your C5orf66 gene has an unknown variant.</v>
      </c>
    </row>
    <row r="62" spans="1:3" x14ac:dyDescent="0.25">
      <c r="A62" s="6"/>
      <c r="B62" s="27"/>
    </row>
    <row r="63" spans="1:3" x14ac:dyDescent="0.25">
      <c r="A63" s="6"/>
      <c r="B63" s="27"/>
      <c r="C63" t="s">
        <v>718</v>
      </c>
    </row>
    <row r="64" spans="1:3" x14ac:dyDescent="0.25">
      <c r="A64" s="6"/>
      <c r="B64" s="27"/>
    </row>
    <row r="65" spans="1:14" x14ac:dyDescent="0.25">
      <c r="A65" s="5"/>
      <c r="B65" s="27"/>
      <c r="C65" t="str">
        <f>CONCATENATE("    ",B58)</f>
        <v xml:space="preserve">    The effect is unknown.</v>
      </c>
    </row>
    <row r="66" spans="1:14" x14ac:dyDescent="0.25">
      <c r="A66" s="6"/>
      <c r="B66" s="27"/>
    </row>
    <row r="67" spans="1:14" x14ac:dyDescent="0.25">
      <c r="A67" s="5"/>
      <c r="B67" s="27"/>
      <c r="C67" t="s">
        <v>719</v>
      </c>
      <c r="J67" s="62"/>
      <c r="K67" s="62"/>
      <c r="L67" s="62"/>
      <c r="M67" s="62"/>
      <c r="N67" s="62"/>
    </row>
    <row r="68" spans="1:14" x14ac:dyDescent="0.25">
      <c r="A68" s="5"/>
      <c r="B68" s="27"/>
      <c r="J68" s="62"/>
      <c r="K68" s="62"/>
      <c r="L68" s="62"/>
      <c r="M68" s="62"/>
      <c r="N68" s="62"/>
    </row>
    <row r="69" spans="1:14" x14ac:dyDescent="0.25">
      <c r="A69" s="5"/>
      <c r="B69" s="27"/>
      <c r="C69" t="str">
        <f>CONCATENATE( "    &lt;piechart percentage=",B59," /&gt;")</f>
        <v xml:space="preserve">    &lt;piechart percentage= /&gt;</v>
      </c>
      <c r="J69" s="62"/>
      <c r="K69" s="62"/>
      <c r="L69" s="62"/>
      <c r="M69" s="62"/>
      <c r="N69" s="62"/>
    </row>
    <row r="70" spans="1:14" x14ac:dyDescent="0.25">
      <c r="A70" s="5"/>
      <c r="B70" s="27"/>
      <c r="C70" t="str">
        <f>"  &lt;/Genotype&gt;"</f>
        <v xml:space="preserve">  &lt;/Genotype&gt;</v>
      </c>
    </row>
    <row r="71" spans="1:14" x14ac:dyDescent="0.25">
      <c r="A71" s="5" t="s">
        <v>50</v>
      </c>
      <c r="B71" s="27" t="str">
        <f>CONCATENATE("Your ",B1," gene has no variants. A normal gene is referred to as a ",CHAR(34),"wild-type",CHAR(34)," gene.")</f>
        <v>Your C5orf66 gene has no variants. A normal gene is referred to as a "wild-type" gene.</v>
      </c>
      <c r="C71" t="str">
        <f>CONCATENATE("  &lt;Genotype hgvs=",CHAR(34),"wild-type",CHAR(34),"&gt;")</f>
        <v xml:space="preserve">  &lt;Genotype hgvs="wild-type"&gt;</v>
      </c>
    </row>
    <row r="72" spans="1:14" s="62" customFormat="1" x14ac:dyDescent="0.25">
      <c r="A72" s="63" t="s">
        <v>51</v>
      </c>
      <c r="B72" s="64" t="s">
        <v>152</v>
      </c>
      <c r="C72" s="62" t="s">
        <v>17</v>
      </c>
      <c r="J72"/>
      <c r="K72"/>
      <c r="L72"/>
      <c r="M72"/>
      <c r="N72"/>
    </row>
    <row r="73" spans="1:14" s="62" customFormat="1" x14ac:dyDescent="0.25">
      <c r="A73" s="63" t="s">
        <v>47</v>
      </c>
      <c r="B73" s="64"/>
      <c r="C73" s="62" t="s">
        <v>717</v>
      </c>
      <c r="J73"/>
      <c r="K73"/>
      <c r="L73"/>
      <c r="M73"/>
      <c r="N73"/>
    </row>
    <row r="74" spans="1:14" s="62" customFormat="1" x14ac:dyDescent="0.25">
      <c r="A74" s="63"/>
      <c r="B74" s="64"/>
      <c r="J74"/>
      <c r="K74"/>
      <c r="L74"/>
      <c r="M74"/>
      <c r="N74"/>
    </row>
    <row r="75" spans="1:14" x14ac:dyDescent="0.25">
      <c r="A75" s="6"/>
      <c r="B75" s="27"/>
      <c r="C75" t="str">
        <f>CONCATENATE("    ",B71)</f>
        <v xml:space="preserve">    Your C5orf66 gene has no variants. A normal gene is referred to as a "wild-type" gene.</v>
      </c>
    </row>
    <row r="76" spans="1:14" x14ac:dyDescent="0.25">
      <c r="A76" s="6"/>
      <c r="B76" s="27"/>
    </row>
    <row r="77" spans="1:14" x14ac:dyDescent="0.25">
      <c r="A77" s="6"/>
      <c r="B77" s="27"/>
      <c r="C77" t="s">
        <v>718</v>
      </c>
    </row>
    <row r="78" spans="1:14" x14ac:dyDescent="0.25">
      <c r="A78" s="6"/>
      <c r="B78" s="27"/>
    </row>
    <row r="79" spans="1:14" x14ac:dyDescent="0.25">
      <c r="A79" s="6"/>
      <c r="B79" s="27"/>
      <c r="C79" t="str">
        <f>CONCATENATE("    ",B72)</f>
        <v xml:space="preserve">    This variant is not associated with increased risk.</v>
      </c>
    </row>
    <row r="80" spans="1:14" x14ac:dyDescent="0.25">
      <c r="A80" s="6"/>
      <c r="B80" s="27"/>
    </row>
    <row r="81" spans="1:14" x14ac:dyDescent="0.25">
      <c r="A81" s="6"/>
      <c r="B81" s="27"/>
      <c r="C81" t="s">
        <v>719</v>
      </c>
      <c r="J81" s="33"/>
      <c r="K81" s="33"/>
      <c r="L81" s="33"/>
      <c r="M81" s="33"/>
      <c r="N81" s="33"/>
    </row>
    <row r="82" spans="1:14" x14ac:dyDescent="0.25">
      <c r="A82" s="5"/>
      <c r="B82" s="27"/>
      <c r="J82" s="33"/>
      <c r="K82" s="33"/>
      <c r="L82" s="33"/>
      <c r="M82" s="33"/>
      <c r="N82" s="33"/>
    </row>
    <row r="83" spans="1:14" x14ac:dyDescent="0.25">
      <c r="A83" s="6"/>
      <c r="B83" s="27"/>
      <c r="C83" t="str">
        <f>CONCATENATE( "    &lt;piechart percentage=",B73," /&gt;")</f>
        <v xml:space="preserve">    &lt;piechart percentage= /&gt;</v>
      </c>
      <c r="J83" s="33"/>
      <c r="K83" s="33"/>
      <c r="L83" s="33"/>
      <c r="M83" s="33"/>
      <c r="N83" s="33"/>
    </row>
    <row r="84" spans="1:14" x14ac:dyDescent="0.25">
      <c r="A84" s="6"/>
      <c r="B84" s="27"/>
      <c r="C84" t="str">
        <f>"  &lt;/Genotype&gt;"</f>
        <v xml:space="preserve">  &lt;/Genotype&gt;</v>
      </c>
    </row>
    <row r="85" spans="1:14" x14ac:dyDescent="0.25">
      <c r="A85" s="6"/>
      <c r="B85" s="27"/>
      <c r="C85" t="str">
        <f>"&lt;/GeneAnalysis&gt;"</f>
        <v>&lt;/GeneAnalysis&gt;</v>
      </c>
    </row>
    <row r="86" spans="1:14" s="33" customFormat="1" x14ac:dyDescent="0.25">
      <c r="J86"/>
      <c r="K86"/>
      <c r="L86"/>
      <c r="M86"/>
      <c r="N86"/>
    </row>
    <row r="87" spans="1:14" s="33" customFormat="1" x14ac:dyDescent="0.25">
      <c r="A87" s="59"/>
      <c r="B87" s="59"/>
      <c r="C87" s="60"/>
      <c r="D87" s="59"/>
      <c r="E87" s="61" t="s">
        <v>83</v>
      </c>
      <c r="J87"/>
      <c r="K87"/>
      <c r="L87"/>
      <c r="M87"/>
      <c r="N87"/>
    </row>
    <row r="88" spans="1:14" s="33" customFormat="1" x14ac:dyDescent="0.25">
      <c r="J88"/>
      <c r="K88"/>
      <c r="L88"/>
      <c r="M88"/>
      <c r="N88"/>
    </row>
    <row r="89" spans="1:14" x14ac:dyDescent="0.25">
      <c r="A89" s="6" t="s">
        <v>4</v>
      </c>
      <c r="B89" s="27" t="s">
        <v>82</v>
      </c>
      <c r="C89" t="str">
        <f>CONCATENATE("&lt;GeneAnalysis gene=",CHAR(34),B89,CHAR(34)," interval=",CHAR(34),B90,CHAR(34),"&gt; ")</f>
        <v xml:space="preserve">&lt;GeneAnalysis gene="EPHA6" interval="NC_000003.12:g.96814581_97761532"&gt; </v>
      </c>
    </row>
    <row r="90" spans="1:14" x14ac:dyDescent="0.25">
      <c r="A90" s="6" t="s">
        <v>27</v>
      </c>
      <c r="B90" s="27" t="s">
        <v>596</v>
      </c>
    </row>
    <row r="91" spans="1:14" x14ac:dyDescent="0.25">
      <c r="A91" s="6" t="s">
        <v>28</v>
      </c>
      <c r="B91" s="27" t="s">
        <v>353</v>
      </c>
      <c r="C91" t="str">
        <f>CONCATENATE("# What are some common mutations of ",B89,"?")</f>
        <v># What are some common mutations of EPHA6?</v>
      </c>
    </row>
    <row r="92" spans="1:14" x14ac:dyDescent="0.25">
      <c r="A92" s="6" t="s">
        <v>590</v>
      </c>
      <c r="B92" s="27" t="s">
        <v>25</v>
      </c>
      <c r="C92" t="s">
        <v>17</v>
      </c>
    </row>
    <row r="93" spans="1:14" x14ac:dyDescent="0.25">
      <c r="B93" s="27"/>
      <c r="C93" t="str">
        <f>CONCATENATE("There is ",B91," well-known variant in ",B89,": ",B100,".")</f>
        <v>There is one well-known variant in EPHA6: [A97300204T](https://www.ncbi.nlm.nih.gov/projects/SNP/snp_ref.cgi?rs=1523773).</v>
      </c>
    </row>
    <row r="94" spans="1:14" x14ac:dyDescent="0.25">
      <c r="B94" s="27"/>
    </row>
    <row r="95" spans="1:14" x14ac:dyDescent="0.25">
      <c r="A95" s="6"/>
      <c r="B95" s="27"/>
      <c r="C95" t="str">
        <f>CONCATENATE("&lt;# ",B97," #&gt;")</f>
        <v>&lt;# A97300204T #&gt;</v>
      </c>
    </row>
    <row r="96" spans="1:14" x14ac:dyDescent="0.25">
      <c r="A96" s="6" t="s">
        <v>29</v>
      </c>
      <c r="B96" s="1" t="s">
        <v>484</v>
      </c>
      <c r="C96" t="str">
        <f>CONCATENATE("  &lt;Variant hgvs=",CHAR(34),B96,CHAR(34)," name=",CHAR(34),B97,CHAR(34),"&gt; ")</f>
        <v xml:space="preserve">  &lt;Variant hgvs="NC_000003.12:g.97300204A&gt;T" name="A97300204T"&gt; </v>
      </c>
    </row>
    <row r="97" spans="1:3" x14ac:dyDescent="0.25">
      <c r="A97" s="5" t="s">
        <v>30</v>
      </c>
      <c r="B97" s="1" t="s">
        <v>597</v>
      </c>
    </row>
    <row r="98" spans="1:3" x14ac:dyDescent="0.25">
      <c r="A98" s="5" t="s">
        <v>31</v>
      </c>
      <c r="B98" t="s">
        <v>66</v>
      </c>
      <c r="C98" t="str">
        <f>CONCATENATE("    This variant is a change at a specific point in the ",B89," gene from ",B98," to ",B99," resulting in incorrect ",B92," function. This substitution of a single nucleotide is known as a missense variant.")</f>
        <v xml:space="preserve">    This variant is a change at a specific point in the EPHA6 gene from adenine (A) to thymine (T) resulting in incorrect protein function. This substitution of a single nucleotide is known as a missense variant.</v>
      </c>
    </row>
    <row r="99" spans="1:3" x14ac:dyDescent="0.25">
      <c r="A99" s="5" t="s">
        <v>32</v>
      </c>
      <c r="B99" s="27" t="s">
        <v>37</v>
      </c>
      <c r="C99" t="s">
        <v>17</v>
      </c>
    </row>
    <row r="100" spans="1:3" x14ac:dyDescent="0.25">
      <c r="A100" s="5" t="s">
        <v>40</v>
      </c>
      <c r="B100" s="30" t="s">
        <v>598</v>
      </c>
      <c r="C100" t="str">
        <f>"  &lt;/Variant&gt;"</f>
        <v xml:space="preserve">  &lt;/Variant&gt;</v>
      </c>
    </row>
    <row r="101" spans="1:3" x14ac:dyDescent="0.25">
      <c r="A101" s="31"/>
      <c r="B101" s="32"/>
      <c r="C101" s="33"/>
    </row>
    <row r="102" spans="1:3" x14ac:dyDescent="0.25">
      <c r="A102" s="31"/>
      <c r="B102" s="32"/>
      <c r="C102" s="33" t="str">
        <f>C95</f>
        <v>&lt;# A97300204T #&gt;</v>
      </c>
    </row>
    <row r="103" spans="1:3" x14ac:dyDescent="0.25">
      <c r="A103" s="5" t="s">
        <v>39</v>
      </c>
      <c r="B103" s="1" t="s">
        <v>599</v>
      </c>
      <c r="C103" t="str">
        <f>CONCATENATE("  &lt;Genotype hgvs=",CHAR(34),B103,B104,";",B105,CHAR(34)," name=",CHAR(34),B97,CHAR(34),"&gt; ")</f>
        <v xml:space="preserve">  &lt;Genotype hgvs="NC_000003.12:g.[97300204A&gt;T];[97300204=]" name="A97300204T"&gt; </v>
      </c>
    </row>
    <row r="104" spans="1:3" x14ac:dyDescent="0.25">
      <c r="A104" s="5" t="s">
        <v>40</v>
      </c>
      <c r="B104" s="27" t="s">
        <v>600</v>
      </c>
    </row>
    <row r="105" spans="1:3" x14ac:dyDescent="0.25">
      <c r="A105" s="5" t="s">
        <v>31</v>
      </c>
      <c r="B105" s="27" t="s">
        <v>601</v>
      </c>
      <c r="C105" t="s">
        <v>717</v>
      </c>
    </row>
    <row r="106" spans="1:3" x14ac:dyDescent="0.25">
      <c r="A106" s="5" t="s">
        <v>45</v>
      </c>
      <c r="B106" s="27" t="str">
        <f>CONCATENATE("People with this variant have one copy of the ",B100," variant. This substitution of a single nucleotide is known as a missense mutation.")</f>
        <v>People with this variant have one copy of the [A97300204T](https://www.ncbi.nlm.nih.gov/projects/SNP/snp_ref.cgi?rs=1523773) variant. This substitution of a single nucleotide is known as a missense mutation.</v>
      </c>
      <c r="C106" t="s">
        <v>17</v>
      </c>
    </row>
    <row r="107" spans="1:3" x14ac:dyDescent="0.25">
      <c r="A107" s="6" t="s">
        <v>46</v>
      </c>
      <c r="B107" s="27" t="s">
        <v>226</v>
      </c>
      <c r="C107" t="str">
        <f>CONCATENATE("    ",B106)</f>
        <v xml:space="preserve">    People with this variant have one copy of the [A97300204T](https://www.ncbi.nlm.nih.gov/projects/SNP/snp_ref.cgi?rs=1523773) variant. This substitution of a single nucleotide is known as a missense mutation.</v>
      </c>
    </row>
    <row r="108" spans="1:3" x14ac:dyDescent="0.25">
      <c r="A108" s="6" t="s">
        <v>47</v>
      </c>
      <c r="B108" s="27">
        <v>5.5</v>
      </c>
    </row>
    <row r="109" spans="1:3" x14ac:dyDescent="0.25">
      <c r="A109" s="5"/>
      <c r="B109" s="27"/>
      <c r="C109" t="s">
        <v>718</v>
      </c>
    </row>
    <row r="110" spans="1:3" x14ac:dyDescent="0.25">
      <c r="A110" s="6"/>
      <c r="B110" s="27"/>
    </row>
    <row r="111" spans="1:3" x14ac:dyDescent="0.25">
      <c r="A111" s="6"/>
      <c r="B111" s="27"/>
      <c r="C111" t="str">
        <f>CONCATENATE("    ",B107)</f>
        <v xml:space="preserve">    You are in the Mild Loss of Function category. See below for more information.</v>
      </c>
    </row>
    <row r="112" spans="1:3" x14ac:dyDescent="0.25">
      <c r="A112" s="6"/>
      <c r="B112" s="27"/>
    </row>
    <row r="113" spans="1:3" x14ac:dyDescent="0.25">
      <c r="A113" s="6"/>
      <c r="B113" s="27"/>
      <c r="C113" t="s">
        <v>719</v>
      </c>
    </row>
    <row r="114" spans="1:3" x14ac:dyDescent="0.25">
      <c r="A114" s="5"/>
      <c r="B114" s="27"/>
    </row>
    <row r="115" spans="1:3" x14ac:dyDescent="0.25">
      <c r="A115" s="5"/>
      <c r="B115" s="27"/>
      <c r="C115" t="str">
        <f>CONCATENATE( "    &lt;piechart percentage=",B108," /&gt;")</f>
        <v xml:space="preserve">    &lt;piechart percentage=5.5 /&gt;</v>
      </c>
    </row>
    <row r="116" spans="1:3" x14ac:dyDescent="0.25">
      <c r="A116" s="5"/>
      <c r="B116" s="27"/>
      <c r="C116" t="str">
        <f>"  &lt;/Genotype&gt;"</f>
        <v xml:space="preserve">  &lt;/Genotype&gt;</v>
      </c>
    </row>
    <row r="117" spans="1:3" x14ac:dyDescent="0.25">
      <c r="A117" s="5" t="s">
        <v>48</v>
      </c>
      <c r="B117" s="27" t="str">
        <f>CONCATENATE("People with this variant have two copies of the ",B100," variant. This substitution of a single nucleotide is known as a missense mutation.")</f>
        <v>People with this variant have two copies of the [A97300204T](https://www.ncbi.nlm.nih.gov/projects/SNP/snp_ref.cgi?rs=1523773) variant. This substitution of a single nucleotide is known as a missense mutation.</v>
      </c>
      <c r="C117" t="str">
        <f>CONCATENATE("  &lt;Genotype hgvs=",CHAR(34),B103,B104,";",B104,CHAR(34)," name=",CHAR(34),B97,CHAR(34),"&gt; ")</f>
        <v xml:space="preserve">  &lt;Genotype hgvs="NC_000003.12:g.[97300204A&gt;T];[97300204A&gt;T]" name="A97300204T"&gt; </v>
      </c>
    </row>
    <row r="118" spans="1:3" x14ac:dyDescent="0.25">
      <c r="A118" s="6" t="s">
        <v>49</v>
      </c>
      <c r="B118" s="27" t="s">
        <v>227</v>
      </c>
      <c r="C118" t="s">
        <v>17</v>
      </c>
    </row>
    <row r="119" spans="1:3" x14ac:dyDescent="0.25">
      <c r="A119" s="6" t="s">
        <v>47</v>
      </c>
      <c r="B119" s="27">
        <v>1.5</v>
      </c>
      <c r="C119" t="s">
        <v>717</v>
      </c>
    </row>
    <row r="120" spans="1:3" x14ac:dyDescent="0.25">
      <c r="A120" s="6"/>
      <c r="B120" s="27"/>
    </row>
    <row r="121" spans="1:3" x14ac:dyDescent="0.25">
      <c r="A121" s="5"/>
      <c r="B121" s="27"/>
      <c r="C121" t="str">
        <f>CONCATENATE("    ",B117)</f>
        <v xml:space="preserve">    People with this variant have two copies of the [A97300204T](https://www.ncbi.nlm.nih.gov/projects/SNP/snp_ref.cgi?rs=1523773) variant. This substitution of a single nucleotide is known as a missense mutation.</v>
      </c>
    </row>
    <row r="122" spans="1:3" x14ac:dyDescent="0.25">
      <c r="A122" s="6"/>
      <c r="B122" s="27"/>
    </row>
    <row r="123" spans="1:3" x14ac:dyDescent="0.25">
      <c r="A123" s="6"/>
      <c r="B123" s="27"/>
      <c r="C123" t="s">
        <v>718</v>
      </c>
    </row>
    <row r="124" spans="1:3" x14ac:dyDescent="0.25">
      <c r="A124" s="6"/>
      <c r="B124" s="27"/>
    </row>
    <row r="125" spans="1:3" x14ac:dyDescent="0.25">
      <c r="A125" s="6"/>
      <c r="B125" s="27"/>
      <c r="C125" t="str">
        <f>CONCATENATE("    ",B118)</f>
        <v xml:space="preserve">    Your variant is not associated with any loss of function.</v>
      </c>
    </row>
    <row r="126" spans="1:3" x14ac:dyDescent="0.25">
      <c r="A126" s="6"/>
      <c r="B126" s="27"/>
    </row>
    <row r="127" spans="1:3" x14ac:dyDescent="0.25">
      <c r="A127" s="5"/>
      <c r="B127" s="27"/>
      <c r="C127" t="s">
        <v>719</v>
      </c>
    </row>
    <row r="128" spans="1:3" x14ac:dyDescent="0.25">
      <c r="A128" s="5"/>
      <c r="B128" s="27"/>
    </row>
    <row r="129" spans="1:3" x14ac:dyDescent="0.25">
      <c r="A129" s="5"/>
      <c r="B129" s="27"/>
      <c r="C129" t="str">
        <f>CONCATENATE( "    &lt;piechart percentage=",B119," /&gt;")</f>
        <v xml:space="preserve">    &lt;piechart percentage=1.5 /&gt;</v>
      </c>
    </row>
    <row r="130" spans="1:3" x14ac:dyDescent="0.25">
      <c r="A130" s="5"/>
      <c r="B130" s="27"/>
      <c r="C130" t="str">
        <f>"  &lt;/Genotype&gt;"</f>
        <v xml:space="preserve">  &lt;/Genotype&gt;</v>
      </c>
    </row>
    <row r="131" spans="1:3" x14ac:dyDescent="0.25">
      <c r="A131" s="5" t="s">
        <v>50</v>
      </c>
      <c r="B131" s="27" t="str">
        <f>CONCATENATE("Your ",B89," gene has no variants. A normal gene is referred to as a ",CHAR(34),"wild-type",CHAR(34)," gene.")</f>
        <v>Your EPHA6 gene has no variants. A normal gene is referred to as a "wild-type" gene.</v>
      </c>
      <c r="C131" t="str">
        <f>CONCATENATE("  &lt;Genotype hgvs=",CHAR(34),B103,B105,";",B105,CHAR(34)," name=",CHAR(34),B97,CHAR(34),"&gt; ")</f>
        <v xml:space="preserve">  &lt;Genotype hgvs="NC_000003.12:g.[97300204=];[97300204=]" name="A97300204T"&gt; </v>
      </c>
    </row>
    <row r="132" spans="1:3" x14ac:dyDescent="0.25">
      <c r="A132" s="6" t="s">
        <v>51</v>
      </c>
      <c r="B132" s="27" t="s">
        <v>227</v>
      </c>
      <c r="C132" t="s">
        <v>17</v>
      </c>
    </row>
    <row r="133" spans="1:3" x14ac:dyDescent="0.25">
      <c r="A133" s="6" t="s">
        <v>47</v>
      </c>
      <c r="B133" s="27">
        <v>93</v>
      </c>
      <c r="C133" t="s">
        <v>717</v>
      </c>
    </row>
    <row r="134" spans="1:3" x14ac:dyDescent="0.25">
      <c r="A134" s="5"/>
      <c r="B134" s="27"/>
    </row>
    <row r="135" spans="1:3" x14ac:dyDescent="0.25">
      <c r="A135" s="6"/>
      <c r="B135" s="27"/>
      <c r="C135" t="str">
        <f>CONCATENATE("    ",B131)</f>
        <v xml:space="preserve">    Your EPHA6 gene has no variants. A normal gene is referred to as a "wild-type" gene.</v>
      </c>
    </row>
    <row r="136" spans="1:3" x14ac:dyDescent="0.25">
      <c r="A136" s="6"/>
      <c r="B136" s="27"/>
    </row>
    <row r="137" spans="1:3" x14ac:dyDescent="0.25">
      <c r="A137" s="6"/>
      <c r="B137" s="27"/>
      <c r="C137" t="s">
        <v>718</v>
      </c>
    </row>
    <row r="138" spans="1:3" x14ac:dyDescent="0.25">
      <c r="A138" s="6"/>
      <c r="B138" s="27"/>
    </row>
    <row r="139" spans="1:3" x14ac:dyDescent="0.25">
      <c r="A139" s="6"/>
      <c r="B139" s="27"/>
      <c r="C139" t="str">
        <f>CONCATENATE("    ",B132)</f>
        <v xml:space="preserve">    Your variant is not associated with any loss of function.</v>
      </c>
    </row>
    <row r="140" spans="1:3" x14ac:dyDescent="0.25">
      <c r="A140" s="5"/>
      <c r="B140" s="27"/>
    </row>
    <row r="141" spans="1:3" x14ac:dyDescent="0.25">
      <c r="A141" s="5"/>
      <c r="B141" s="27"/>
      <c r="C141" t="s">
        <v>719</v>
      </c>
    </row>
    <row r="142" spans="1:3" x14ac:dyDescent="0.25">
      <c r="A142" s="5"/>
      <c r="B142" s="27"/>
    </row>
    <row r="143" spans="1:3" x14ac:dyDescent="0.25">
      <c r="A143" s="5"/>
      <c r="B143" s="27"/>
      <c r="C143" t="str">
        <f>CONCATENATE( "    &lt;piechart percentage=",B133," /&gt;")</f>
        <v xml:space="preserve">    &lt;piechart percentage=93 /&gt;</v>
      </c>
    </row>
    <row r="144" spans="1:3" x14ac:dyDescent="0.25">
      <c r="A144" s="5"/>
      <c r="B144" s="27"/>
      <c r="C144" t="str">
        <f>"  &lt;/Genotype&gt;"</f>
        <v xml:space="preserve">  &lt;/Genotype&gt;</v>
      </c>
    </row>
    <row r="145" spans="1:3" x14ac:dyDescent="0.25">
      <c r="A145" s="5" t="s">
        <v>52</v>
      </c>
      <c r="B145" s="27" t="str">
        <f>CONCATENATE("Your ",B89," gene has an unknown variant.")</f>
        <v>Your EPHA6 gene has an unknown variant.</v>
      </c>
      <c r="C145" t="str">
        <f>CONCATENATE("  &lt;Genotype hgvs=",CHAR(34),"unknown",CHAR(34),"&gt; ")</f>
        <v xml:space="preserve">  &lt;Genotype hgvs="unknown"&gt; </v>
      </c>
    </row>
    <row r="146" spans="1:3" x14ac:dyDescent="0.25">
      <c r="A146" s="6" t="s">
        <v>52</v>
      </c>
      <c r="B146" s="27" t="s">
        <v>154</v>
      </c>
      <c r="C146" t="s">
        <v>17</v>
      </c>
    </row>
    <row r="147" spans="1:3" x14ac:dyDescent="0.25">
      <c r="A147" s="6" t="s">
        <v>47</v>
      </c>
      <c r="B147" s="27"/>
      <c r="C147" t="s">
        <v>717</v>
      </c>
    </row>
    <row r="148" spans="1:3" x14ac:dyDescent="0.25">
      <c r="A148" s="6"/>
      <c r="B148" s="27"/>
    </row>
    <row r="149" spans="1:3" x14ac:dyDescent="0.25">
      <c r="A149" s="6"/>
      <c r="B149" s="27"/>
      <c r="C149" t="str">
        <f>CONCATENATE("    ",B145)</f>
        <v xml:space="preserve">    Your EPHA6 gene has an unknown variant.</v>
      </c>
    </row>
    <row r="150" spans="1:3" x14ac:dyDescent="0.25">
      <c r="A150" s="6"/>
      <c r="B150" s="27"/>
    </row>
    <row r="151" spans="1:3" x14ac:dyDescent="0.25">
      <c r="A151" s="6"/>
      <c r="B151" s="27"/>
      <c r="C151" t="s">
        <v>718</v>
      </c>
    </row>
    <row r="152" spans="1:3" x14ac:dyDescent="0.25">
      <c r="A152" s="6"/>
      <c r="B152" s="27"/>
    </row>
    <row r="153" spans="1:3" x14ac:dyDescent="0.25">
      <c r="A153" s="5"/>
      <c r="B153" s="27"/>
      <c r="C153" t="str">
        <f>CONCATENATE("    ",B146)</f>
        <v xml:space="preserve">    The effect is unknown.</v>
      </c>
    </row>
    <row r="154" spans="1:3" x14ac:dyDescent="0.25">
      <c r="A154" s="6"/>
      <c r="B154" s="27"/>
    </row>
    <row r="155" spans="1:3" x14ac:dyDescent="0.25">
      <c r="A155" s="5"/>
      <c r="B155" s="27"/>
      <c r="C155" t="s">
        <v>719</v>
      </c>
    </row>
    <row r="156" spans="1:3" x14ac:dyDescent="0.25">
      <c r="A156" s="5"/>
      <c r="B156" s="27"/>
    </row>
    <row r="157" spans="1:3" x14ac:dyDescent="0.25">
      <c r="A157" s="5"/>
      <c r="B157" s="27"/>
      <c r="C157" t="str">
        <f>CONCATENATE( "    &lt;piechart percentage=",B147," /&gt;")</f>
        <v xml:space="preserve">    &lt;piechart percentage= /&gt;</v>
      </c>
    </row>
    <row r="158" spans="1:3" x14ac:dyDescent="0.25">
      <c r="A158" s="5"/>
      <c r="B158" s="27"/>
      <c r="C158" t="str">
        <f>"  &lt;/Genotype&gt;"</f>
        <v xml:space="preserve">  &lt;/Genotype&gt;</v>
      </c>
    </row>
    <row r="159" spans="1:3" x14ac:dyDescent="0.25">
      <c r="A159" s="5" t="s">
        <v>50</v>
      </c>
      <c r="B159" s="27" t="str">
        <f>CONCATENATE("Your ",B89," gene has no variants. A normal gene is referred to as a ",CHAR(34),"wild-type",CHAR(34)," gene.")</f>
        <v>Your EPHA6 gene has no variants. A normal gene is referred to as a "wild-type" gene.</v>
      </c>
      <c r="C159" t="str">
        <f>CONCATENATE("  &lt;Genotype hgvs=",CHAR(34),"wild-type",CHAR(34),"&gt;")</f>
        <v xml:space="preserve">  &lt;Genotype hgvs="wild-type"&gt;</v>
      </c>
    </row>
    <row r="160" spans="1:3" x14ac:dyDescent="0.25">
      <c r="A160" s="63" t="s">
        <v>51</v>
      </c>
      <c r="B160" s="64" t="s">
        <v>152</v>
      </c>
      <c r="C160" s="62" t="s">
        <v>17</v>
      </c>
    </row>
    <row r="161" spans="1:3" x14ac:dyDescent="0.25">
      <c r="A161" s="63" t="s">
        <v>47</v>
      </c>
      <c r="B161" s="64"/>
      <c r="C161" s="62" t="s">
        <v>717</v>
      </c>
    </row>
    <row r="162" spans="1:3" x14ac:dyDescent="0.25">
      <c r="A162" s="63"/>
      <c r="B162" s="64"/>
      <c r="C162" s="62"/>
    </row>
    <row r="163" spans="1:3" x14ac:dyDescent="0.25">
      <c r="A163" s="6"/>
      <c r="B163" s="27"/>
      <c r="C163" t="str">
        <f>CONCATENATE("    ",B159)</f>
        <v xml:space="preserve">    Your EPHA6 gene has no variants. A normal gene is referred to as a "wild-type" gene.</v>
      </c>
    </row>
    <row r="164" spans="1:3" x14ac:dyDescent="0.25">
      <c r="A164" s="6"/>
      <c r="B164" s="27"/>
    </row>
    <row r="165" spans="1:3" x14ac:dyDescent="0.25">
      <c r="A165" s="6"/>
      <c r="B165" s="27"/>
      <c r="C165" t="s">
        <v>718</v>
      </c>
    </row>
    <row r="166" spans="1:3" x14ac:dyDescent="0.25">
      <c r="A166" s="6"/>
      <c r="B166" s="27"/>
    </row>
    <row r="167" spans="1:3" x14ac:dyDescent="0.25">
      <c r="A167" s="6"/>
      <c r="B167" s="27"/>
      <c r="C167" t="str">
        <f>CONCATENATE("    ",B160)</f>
        <v xml:space="preserve">    This variant is not associated with increased risk.</v>
      </c>
    </row>
    <row r="168" spans="1:3" x14ac:dyDescent="0.25">
      <c r="A168" s="6"/>
      <c r="B168" s="27"/>
    </row>
    <row r="169" spans="1:3" x14ac:dyDescent="0.25">
      <c r="A169" s="6"/>
      <c r="B169" s="27"/>
      <c r="C169" t="s">
        <v>719</v>
      </c>
    </row>
    <row r="170" spans="1:3" x14ac:dyDescent="0.25">
      <c r="A170" s="5"/>
      <c r="B170" s="27"/>
    </row>
    <row r="171" spans="1:3" x14ac:dyDescent="0.25">
      <c r="A171" s="6"/>
      <c r="B171" s="27"/>
      <c r="C171" t="str">
        <f>CONCATENATE( "    &lt;piechart percentage=",B161," /&gt;")</f>
        <v xml:space="preserve">    &lt;piechart percentage= /&gt;</v>
      </c>
    </row>
    <row r="172" spans="1:3" x14ac:dyDescent="0.25">
      <c r="A172" s="6"/>
      <c r="B172" s="27"/>
      <c r="C172" t="str">
        <f>"  &lt;/Genotype&gt;"</f>
        <v xml:space="preserve">  &lt;/Genotype&gt;</v>
      </c>
    </row>
    <row r="173" spans="1:3" x14ac:dyDescent="0.25">
      <c r="A173" s="6"/>
      <c r="B173" s="27"/>
      <c r="C173" t="str">
        <f>"&lt;/GeneAnalysis&gt;"</f>
        <v>&lt;/GeneAnalysis&gt;</v>
      </c>
    </row>
    <row r="174" spans="1:3" x14ac:dyDescent="0.25">
      <c r="A174" s="33"/>
      <c r="B174" s="33"/>
      <c r="C174" s="33"/>
    </row>
    <row r="175" spans="1:3" x14ac:dyDescent="0.25">
      <c r="A175" s="59"/>
      <c r="B175" s="59"/>
      <c r="C175" s="60"/>
    </row>
    <row r="176" spans="1:3" x14ac:dyDescent="0.25">
      <c r="A176" s="33"/>
      <c r="B176" s="33"/>
      <c r="C176" s="33"/>
    </row>
    <row r="177" spans="1:3" x14ac:dyDescent="0.25">
      <c r="A177" s="6" t="s">
        <v>4</v>
      </c>
      <c r="B177" s="27" t="s">
        <v>602</v>
      </c>
      <c r="C177" t="str">
        <f>CONCATENATE("&lt;GeneAnalysis gene=",CHAR(34),B177,CHAR(34)," interval=",CHAR(34),B178,CHAR(34),"&gt; ")</f>
        <v xml:space="preserve">&lt;GeneAnalysis gene="EIF3A" interval="NC_000010.11:g.119033670_119080884"&gt; </v>
      </c>
    </row>
    <row r="178" spans="1:3" x14ac:dyDescent="0.25">
      <c r="A178" s="6" t="s">
        <v>27</v>
      </c>
      <c r="B178" s="27" t="s">
        <v>603</v>
      </c>
    </row>
    <row r="179" spans="1:3" x14ac:dyDescent="0.25">
      <c r="A179" s="6" t="s">
        <v>28</v>
      </c>
      <c r="B179" s="27" t="s">
        <v>353</v>
      </c>
      <c r="C179" t="str">
        <f>CONCATENATE("# What are some common mutations of ",B177,"?")</f>
        <v># What are some common mutations of EIF3A?</v>
      </c>
    </row>
    <row r="180" spans="1:3" x14ac:dyDescent="0.25">
      <c r="A180" s="6" t="s">
        <v>590</v>
      </c>
      <c r="B180" s="27" t="s">
        <v>25</v>
      </c>
      <c r="C180" t="s">
        <v>17</v>
      </c>
    </row>
    <row r="181" spans="1:3" x14ac:dyDescent="0.25">
      <c r="B181" s="27"/>
      <c r="C181" t="str">
        <f>CONCATENATE("There is ",B179," well-known variant in ",B177,": ",B188,".")</f>
        <v>There is one well-known variant in EIF3A: [A119059941G](https://www.ncbi.nlm.nih.gov/projects/SNP/snp_ref.cgi?rs=1523773).</v>
      </c>
    </row>
    <row r="182" spans="1:3" x14ac:dyDescent="0.25">
      <c r="B182" s="27"/>
    </row>
    <row r="183" spans="1:3" x14ac:dyDescent="0.25">
      <c r="A183" s="6"/>
      <c r="B183" s="27"/>
      <c r="C183" t="str">
        <f>CONCATENATE("&lt;# ",B185," #&gt;")</f>
        <v>&lt;# A119059941G #&gt;</v>
      </c>
    </row>
    <row r="184" spans="1:3" x14ac:dyDescent="0.25">
      <c r="A184" s="6" t="s">
        <v>29</v>
      </c>
      <c r="B184" s="1" t="s">
        <v>604</v>
      </c>
      <c r="C184" t="str">
        <f>CONCATENATE("  &lt;Variant hgvs=",CHAR(34),B184,CHAR(34)," name=",CHAR(34),B185,CHAR(34),"&gt; ")</f>
        <v xml:space="preserve">  &lt;Variant hgvs="NC_000010.11:g.119059941A&gt;G" name="A119059941G"&gt; </v>
      </c>
    </row>
    <row r="185" spans="1:3" x14ac:dyDescent="0.25">
      <c r="A185" s="5" t="s">
        <v>30</v>
      </c>
      <c r="B185" s="1" t="s">
        <v>605</v>
      </c>
    </row>
    <row r="186" spans="1:3" x14ac:dyDescent="0.25">
      <c r="A186" s="5" t="s">
        <v>31</v>
      </c>
      <c r="B186" t="s">
        <v>66</v>
      </c>
      <c r="C186" t="str">
        <f>CONCATENATE("    This variant is a change at a specific point in the ",B177," gene from ",B186," to ",B187," resulting in incorrect ",B180," function. This substitution of a single nucleotide is known as a missense variant.")</f>
        <v xml:space="preserve">    This variant is a change at a specific point in the EIF3A gene from adenine (A) to guanine (G) resulting in incorrect protein function. This substitution of a single nucleotide is known as a missense variant.</v>
      </c>
    </row>
    <row r="187" spans="1:3" x14ac:dyDescent="0.25">
      <c r="A187" s="5" t="s">
        <v>32</v>
      </c>
      <c r="B187" s="27" t="s">
        <v>38</v>
      </c>
      <c r="C187" t="s">
        <v>17</v>
      </c>
    </row>
    <row r="188" spans="1:3" x14ac:dyDescent="0.25">
      <c r="A188" s="5" t="s">
        <v>40</v>
      </c>
      <c r="B188" s="30" t="s">
        <v>606</v>
      </c>
      <c r="C188" t="str">
        <f>"  &lt;/Variant&gt;"</f>
        <v xml:space="preserve">  &lt;/Variant&gt;</v>
      </c>
    </row>
    <row r="189" spans="1:3" x14ac:dyDescent="0.25">
      <c r="A189" s="31"/>
      <c r="B189" s="32"/>
      <c r="C189" s="33"/>
    </row>
    <row r="190" spans="1:3" x14ac:dyDescent="0.25">
      <c r="A190" s="31"/>
      <c r="B190" s="32"/>
      <c r="C190" s="33" t="str">
        <f>C183</f>
        <v>&lt;# A119059941G #&gt;</v>
      </c>
    </row>
    <row r="191" spans="1:3" x14ac:dyDescent="0.25">
      <c r="A191" s="5" t="s">
        <v>39</v>
      </c>
      <c r="B191" s="1" t="s">
        <v>607</v>
      </c>
      <c r="C191" t="str">
        <f>CONCATENATE("  &lt;Genotype hgvs=",CHAR(34),B191,B192,";",B193,CHAR(34)," name=",CHAR(34),B185,CHAR(34),"&gt; ")</f>
        <v xml:space="preserve">  &lt;Genotype hgvs="NC_000010.11:g.[119059941A&gt;G];[119059941=]" name="A119059941G"&gt; </v>
      </c>
    </row>
    <row r="192" spans="1:3" x14ac:dyDescent="0.25">
      <c r="A192" s="5" t="s">
        <v>40</v>
      </c>
      <c r="B192" s="27" t="s">
        <v>608</v>
      </c>
    </row>
    <row r="193" spans="1:3" x14ac:dyDescent="0.25">
      <c r="A193" s="5" t="s">
        <v>31</v>
      </c>
      <c r="B193" s="27" t="s">
        <v>609</v>
      </c>
      <c r="C193" t="s">
        <v>717</v>
      </c>
    </row>
    <row r="194" spans="1:3" x14ac:dyDescent="0.25">
      <c r="A194" s="5" t="s">
        <v>45</v>
      </c>
      <c r="B194" s="27" t="str">
        <f>CONCATENATE("People with this variant have one copy of the ",B188," variant. This substitution of a single nucleotide is known as a missense mutation.")</f>
        <v>People with this variant have one copy of the [A119059941G](https://www.ncbi.nlm.nih.gov/projects/SNP/snp_ref.cgi?rs=1523773) variant. This substitution of a single nucleotide is known as a missense mutation.</v>
      </c>
      <c r="C194" t="s">
        <v>17</v>
      </c>
    </row>
    <row r="195" spans="1:3" x14ac:dyDescent="0.25">
      <c r="A195" s="6" t="s">
        <v>46</v>
      </c>
      <c r="B195" s="27" t="s">
        <v>226</v>
      </c>
      <c r="C195" t="str">
        <f>CONCATENATE("    ",B194)</f>
        <v xml:space="preserve">    People with this variant have one copy of the [A119059941G](https://www.ncbi.nlm.nih.gov/projects/SNP/snp_ref.cgi?rs=1523773) variant. This substitution of a single nucleotide is known as a missense mutation.</v>
      </c>
    </row>
    <row r="196" spans="1:3" x14ac:dyDescent="0.25">
      <c r="A196" s="6" t="s">
        <v>47</v>
      </c>
      <c r="B196" s="27">
        <v>43.6</v>
      </c>
    </row>
    <row r="197" spans="1:3" x14ac:dyDescent="0.25">
      <c r="A197" s="5"/>
      <c r="B197" s="27"/>
      <c r="C197" t="s">
        <v>718</v>
      </c>
    </row>
    <row r="198" spans="1:3" x14ac:dyDescent="0.25">
      <c r="A198" s="6"/>
      <c r="B198" s="27"/>
    </row>
    <row r="199" spans="1:3" x14ac:dyDescent="0.25">
      <c r="A199" s="6"/>
      <c r="B199" s="27"/>
      <c r="C199" t="str">
        <f>CONCATENATE("    ",B195)</f>
        <v xml:space="preserve">    You are in the Mild Loss of Function category. See below for more information.</v>
      </c>
    </row>
    <row r="200" spans="1:3" x14ac:dyDescent="0.25">
      <c r="A200" s="6"/>
      <c r="B200" s="27"/>
    </row>
    <row r="201" spans="1:3" x14ac:dyDescent="0.25">
      <c r="A201" s="6"/>
      <c r="B201" s="27"/>
      <c r="C201" t="s">
        <v>719</v>
      </c>
    </row>
    <row r="202" spans="1:3" x14ac:dyDescent="0.25">
      <c r="A202" s="5"/>
      <c r="B202" s="27"/>
    </row>
    <row r="203" spans="1:3" x14ac:dyDescent="0.25">
      <c r="A203" s="5"/>
      <c r="B203" s="27"/>
      <c r="C203" t="str">
        <f>CONCATENATE( "    &lt;piechart percentage=",B196," /&gt;")</f>
        <v xml:space="preserve">    &lt;piechart percentage=43.6 /&gt;</v>
      </c>
    </row>
    <row r="204" spans="1:3" x14ac:dyDescent="0.25">
      <c r="A204" s="5"/>
      <c r="B204" s="27"/>
      <c r="C204" t="str">
        <f>"  &lt;/Genotype&gt;"</f>
        <v xml:space="preserve">  &lt;/Genotype&gt;</v>
      </c>
    </row>
    <row r="205" spans="1:3" x14ac:dyDescent="0.25">
      <c r="A205" s="5" t="s">
        <v>48</v>
      </c>
      <c r="B205" s="27" t="str">
        <f>CONCATENATE("People with this variant have two copies of the ",B188," variant. This substitution of a single nucleotide is known as a missense mutation.")</f>
        <v>People with this variant have two copies of the [A119059941G](https://www.ncbi.nlm.nih.gov/projects/SNP/snp_ref.cgi?rs=1523773) variant. This substitution of a single nucleotide is known as a missense mutation.</v>
      </c>
      <c r="C205" t="str">
        <f>CONCATENATE("  &lt;Genotype hgvs=",CHAR(34),B191,B192,";",B192,CHAR(34)," name=",CHAR(34),B185,CHAR(34),"&gt; ")</f>
        <v xml:space="preserve">  &lt;Genotype hgvs="NC_000010.11:g.[119059941A&gt;G];[119059941A&gt;G]" name="A119059941G"&gt; </v>
      </c>
    </row>
    <row r="206" spans="1:3" x14ac:dyDescent="0.25">
      <c r="A206" s="6" t="s">
        <v>49</v>
      </c>
      <c r="B206" s="27" t="s">
        <v>199</v>
      </c>
      <c r="C206" t="s">
        <v>17</v>
      </c>
    </row>
    <row r="207" spans="1:3" x14ac:dyDescent="0.25">
      <c r="A207" s="6" t="s">
        <v>47</v>
      </c>
      <c r="B207" s="27">
        <v>21.2</v>
      </c>
      <c r="C207" t="s">
        <v>717</v>
      </c>
    </row>
    <row r="208" spans="1:3" x14ac:dyDescent="0.25">
      <c r="A208" s="6"/>
      <c r="B208" s="27"/>
    </row>
    <row r="209" spans="1:3" x14ac:dyDescent="0.25">
      <c r="A209" s="5"/>
      <c r="B209" s="27"/>
      <c r="C209" t="str">
        <f>CONCATENATE("    ",B205)</f>
        <v xml:space="preserve">    People with this variant have two copies of the [A119059941G](https://www.ncbi.nlm.nih.gov/projects/SNP/snp_ref.cgi?rs=1523773) variant. This substitution of a single nucleotide is known as a missense mutation.</v>
      </c>
    </row>
    <row r="210" spans="1:3" x14ac:dyDescent="0.25">
      <c r="A210" s="6"/>
      <c r="B210" s="27"/>
    </row>
    <row r="211" spans="1:3" x14ac:dyDescent="0.25">
      <c r="A211" s="6"/>
      <c r="B211" s="27"/>
      <c r="C211" t="s">
        <v>718</v>
      </c>
    </row>
    <row r="212" spans="1:3" x14ac:dyDescent="0.25">
      <c r="A212" s="6"/>
      <c r="B212" s="27"/>
    </row>
    <row r="213" spans="1:3" x14ac:dyDescent="0.25">
      <c r="A213" s="6"/>
      <c r="B213" s="27"/>
      <c r="C213" t="str">
        <f>CONCATENATE("    ",B206)</f>
        <v xml:space="preserve">    You are in the Moderate Loss of Function category. See below for more information.</v>
      </c>
    </row>
    <row r="214" spans="1:3" x14ac:dyDescent="0.25">
      <c r="A214" s="6"/>
      <c r="B214" s="27"/>
    </row>
    <row r="215" spans="1:3" x14ac:dyDescent="0.25">
      <c r="A215" s="5"/>
      <c r="B215" s="27"/>
      <c r="C215" t="s">
        <v>719</v>
      </c>
    </row>
    <row r="216" spans="1:3" x14ac:dyDescent="0.25">
      <c r="A216" s="5"/>
      <c r="B216" s="27"/>
    </row>
    <row r="217" spans="1:3" x14ac:dyDescent="0.25">
      <c r="A217" s="5"/>
      <c r="B217" s="27"/>
      <c r="C217" t="str">
        <f>CONCATENATE( "    &lt;piechart percentage=",B207," /&gt;")</f>
        <v xml:space="preserve">    &lt;piechart percentage=21.2 /&gt;</v>
      </c>
    </row>
    <row r="218" spans="1:3" x14ac:dyDescent="0.25">
      <c r="A218" s="5"/>
      <c r="B218" s="27"/>
      <c r="C218" t="str">
        <f>"  &lt;/Genotype&gt;"</f>
        <v xml:space="preserve">  &lt;/Genotype&gt;</v>
      </c>
    </row>
    <row r="219" spans="1:3" x14ac:dyDescent="0.25">
      <c r="A219" s="5" t="s">
        <v>50</v>
      </c>
      <c r="B219" s="27" t="str">
        <f>CONCATENATE("Your ",B177," gene has no variants. A normal gene is referred to as a ",CHAR(34),"wild-type",CHAR(34)," gene.")</f>
        <v>Your EIF3A gene has no variants. A normal gene is referred to as a "wild-type" gene.</v>
      </c>
      <c r="C219" t="str">
        <f>CONCATENATE("  &lt;Genotype hgvs=",CHAR(34),B191,B193,";",B193,CHAR(34)," name=",CHAR(34),B185,CHAR(34),"&gt; ")</f>
        <v xml:space="preserve">  &lt;Genotype hgvs="NC_000010.11:g.[119059941=];[119059941=]" name="A119059941G"&gt; </v>
      </c>
    </row>
    <row r="220" spans="1:3" x14ac:dyDescent="0.25">
      <c r="A220" s="6" t="s">
        <v>51</v>
      </c>
      <c r="B220" s="27" t="s">
        <v>227</v>
      </c>
      <c r="C220" t="s">
        <v>17</v>
      </c>
    </row>
    <row r="221" spans="1:3" x14ac:dyDescent="0.25">
      <c r="A221" s="6" t="s">
        <v>47</v>
      </c>
      <c r="B221" s="27">
        <v>35.299999999999997</v>
      </c>
      <c r="C221" t="s">
        <v>717</v>
      </c>
    </row>
    <row r="222" spans="1:3" x14ac:dyDescent="0.25">
      <c r="A222" s="5"/>
      <c r="B222" s="27"/>
    </row>
    <row r="223" spans="1:3" x14ac:dyDescent="0.25">
      <c r="A223" s="6"/>
      <c r="B223" s="27"/>
      <c r="C223" t="str">
        <f>CONCATENATE("    ",B219)</f>
        <v xml:space="preserve">    Your EIF3A gene has no variants. A normal gene is referred to as a "wild-type" gene.</v>
      </c>
    </row>
    <row r="224" spans="1:3" x14ac:dyDescent="0.25">
      <c r="A224" s="6"/>
      <c r="B224" s="27"/>
    </row>
    <row r="225" spans="1:3" x14ac:dyDescent="0.25">
      <c r="A225" s="6"/>
      <c r="B225" s="27"/>
      <c r="C225" t="s">
        <v>718</v>
      </c>
    </row>
    <row r="226" spans="1:3" x14ac:dyDescent="0.25">
      <c r="A226" s="6"/>
      <c r="B226" s="27"/>
    </row>
    <row r="227" spans="1:3" x14ac:dyDescent="0.25">
      <c r="A227" s="6"/>
      <c r="B227" s="27"/>
      <c r="C227" t="str">
        <f>CONCATENATE("    ",B220)</f>
        <v xml:space="preserve">    Your variant is not associated with any loss of function.</v>
      </c>
    </row>
    <row r="228" spans="1:3" x14ac:dyDescent="0.25">
      <c r="A228" s="5"/>
      <c r="B228" s="27"/>
    </row>
    <row r="229" spans="1:3" x14ac:dyDescent="0.25">
      <c r="A229" s="5"/>
      <c r="B229" s="27"/>
      <c r="C229" t="s">
        <v>719</v>
      </c>
    </row>
    <row r="230" spans="1:3" x14ac:dyDescent="0.25">
      <c r="A230" s="5"/>
      <c r="B230" s="27"/>
    </row>
    <row r="231" spans="1:3" x14ac:dyDescent="0.25">
      <c r="A231" s="5"/>
      <c r="B231" s="27"/>
      <c r="C231" t="str">
        <f>CONCATENATE( "    &lt;piechart percentage=",B221," /&gt;")</f>
        <v xml:space="preserve">    &lt;piechart percentage=35.3 /&gt;</v>
      </c>
    </row>
    <row r="232" spans="1:3" x14ac:dyDescent="0.25">
      <c r="A232" s="5"/>
      <c r="B232" s="27"/>
      <c r="C232" t="str">
        <f>"  &lt;/Genotype&gt;"</f>
        <v xml:space="preserve">  &lt;/Genotype&gt;</v>
      </c>
    </row>
    <row r="233" spans="1:3" x14ac:dyDescent="0.25">
      <c r="A233" s="5" t="s">
        <v>52</v>
      </c>
      <c r="B233" s="27" t="str">
        <f>CONCATENATE("Your ",B177," gene has an unknown variant.")</f>
        <v>Your EIF3A gene has an unknown variant.</v>
      </c>
      <c r="C233" t="str">
        <f>CONCATENATE("  &lt;Genotype hgvs=",CHAR(34),"unknown",CHAR(34),"&gt; ")</f>
        <v xml:space="preserve">  &lt;Genotype hgvs="unknown"&gt; </v>
      </c>
    </row>
    <row r="234" spans="1:3" x14ac:dyDescent="0.25">
      <c r="A234" s="6" t="s">
        <v>52</v>
      </c>
      <c r="B234" s="27" t="s">
        <v>154</v>
      </c>
      <c r="C234" t="s">
        <v>17</v>
      </c>
    </row>
    <row r="235" spans="1:3" x14ac:dyDescent="0.25">
      <c r="A235" s="6" t="s">
        <v>47</v>
      </c>
      <c r="B235" s="27"/>
      <c r="C235" t="s">
        <v>717</v>
      </c>
    </row>
    <row r="236" spans="1:3" x14ac:dyDescent="0.25">
      <c r="A236" s="6"/>
      <c r="B236" s="27"/>
    </row>
    <row r="237" spans="1:3" x14ac:dyDescent="0.25">
      <c r="A237" s="6"/>
      <c r="B237" s="27"/>
      <c r="C237" t="str">
        <f>CONCATENATE("    ",B233)</f>
        <v xml:space="preserve">    Your EIF3A gene has an unknown variant.</v>
      </c>
    </row>
    <row r="238" spans="1:3" x14ac:dyDescent="0.25">
      <c r="A238" s="6"/>
      <c r="B238" s="27"/>
    </row>
    <row r="239" spans="1:3" x14ac:dyDescent="0.25">
      <c r="A239" s="6"/>
      <c r="B239" s="27"/>
      <c r="C239" t="s">
        <v>718</v>
      </c>
    </row>
    <row r="240" spans="1:3" x14ac:dyDescent="0.25">
      <c r="A240" s="6"/>
      <c r="B240" s="27"/>
    </row>
    <row r="241" spans="1:3" x14ac:dyDescent="0.25">
      <c r="A241" s="5"/>
      <c r="B241" s="27"/>
      <c r="C241" t="str">
        <f>CONCATENATE("    ",B234)</f>
        <v xml:space="preserve">    The effect is unknown.</v>
      </c>
    </row>
    <row r="242" spans="1:3" x14ac:dyDescent="0.25">
      <c r="A242" s="6"/>
      <c r="B242" s="27"/>
    </row>
    <row r="243" spans="1:3" x14ac:dyDescent="0.25">
      <c r="A243" s="5"/>
      <c r="B243" s="27"/>
      <c r="C243" t="s">
        <v>719</v>
      </c>
    </row>
    <row r="244" spans="1:3" x14ac:dyDescent="0.25">
      <c r="A244" s="5"/>
      <c r="B244" s="27"/>
    </row>
    <row r="245" spans="1:3" x14ac:dyDescent="0.25">
      <c r="A245" s="5"/>
      <c r="B245" s="27"/>
      <c r="C245" t="str">
        <f>CONCATENATE( "    &lt;piechart percentage=",B235," /&gt;")</f>
        <v xml:space="preserve">    &lt;piechart percentage= /&gt;</v>
      </c>
    </row>
    <row r="246" spans="1:3" x14ac:dyDescent="0.25">
      <c r="A246" s="5"/>
      <c r="B246" s="27"/>
      <c r="C246" t="str">
        <f>"  &lt;/Genotype&gt;"</f>
        <v xml:space="preserve">  &lt;/Genotype&gt;</v>
      </c>
    </row>
    <row r="247" spans="1:3" x14ac:dyDescent="0.25">
      <c r="A247" s="5" t="s">
        <v>50</v>
      </c>
      <c r="B247" s="27" t="str">
        <f>CONCATENATE("Your ",B177," gene has no variants. A normal gene is referred to as a ",CHAR(34),"wild-type",CHAR(34)," gene.")</f>
        <v>Your EIF3A gene has no variants. A normal gene is referred to as a "wild-type" gene.</v>
      </c>
      <c r="C247" t="str">
        <f>CONCATENATE("  &lt;Genotype hgvs=",CHAR(34),"wild-type",CHAR(34),"&gt;")</f>
        <v xml:space="preserve">  &lt;Genotype hgvs="wild-type"&gt;</v>
      </c>
    </row>
    <row r="248" spans="1:3" x14ac:dyDescent="0.25">
      <c r="A248" s="63" t="s">
        <v>51</v>
      </c>
      <c r="B248" s="64" t="s">
        <v>152</v>
      </c>
      <c r="C248" s="62" t="s">
        <v>17</v>
      </c>
    </row>
    <row r="249" spans="1:3" x14ac:dyDescent="0.25">
      <c r="A249" s="63" t="s">
        <v>47</v>
      </c>
      <c r="B249" s="64"/>
      <c r="C249" s="62" t="s">
        <v>717</v>
      </c>
    </row>
    <row r="250" spans="1:3" x14ac:dyDescent="0.25">
      <c r="A250" s="63"/>
      <c r="B250" s="64"/>
      <c r="C250" s="62"/>
    </row>
    <row r="251" spans="1:3" x14ac:dyDescent="0.25">
      <c r="A251" s="6"/>
      <c r="B251" s="27"/>
      <c r="C251" t="str">
        <f>CONCATENATE("    ",B247)</f>
        <v xml:space="preserve">    Your EIF3A gene has no variants. A normal gene is referred to as a "wild-type" gene.</v>
      </c>
    </row>
    <row r="252" spans="1:3" x14ac:dyDescent="0.25">
      <c r="A252" s="6"/>
      <c r="B252" s="27"/>
    </row>
    <row r="253" spans="1:3" x14ac:dyDescent="0.25">
      <c r="A253" s="6"/>
      <c r="B253" s="27"/>
      <c r="C253" t="s">
        <v>718</v>
      </c>
    </row>
    <row r="254" spans="1:3" x14ac:dyDescent="0.25">
      <c r="A254" s="6"/>
      <c r="B254" s="27"/>
    </row>
    <row r="255" spans="1:3" x14ac:dyDescent="0.25">
      <c r="A255" s="6"/>
      <c r="B255" s="27"/>
      <c r="C255" t="str">
        <f>CONCATENATE("    ",B248)</f>
        <v xml:space="preserve">    This variant is not associated with increased risk.</v>
      </c>
    </row>
    <row r="256" spans="1:3" x14ac:dyDescent="0.25">
      <c r="A256" s="6"/>
      <c r="B256" s="27"/>
    </row>
    <row r="257" spans="1:15" x14ac:dyDescent="0.25">
      <c r="A257" s="6"/>
      <c r="B257" s="27"/>
      <c r="C257" t="s">
        <v>719</v>
      </c>
      <c r="J257" s="33"/>
      <c r="K257" s="33"/>
      <c r="L257" s="33"/>
      <c r="M257" s="33"/>
      <c r="N257" s="33"/>
    </row>
    <row r="258" spans="1:15" x14ac:dyDescent="0.25">
      <c r="A258" s="5"/>
      <c r="B258" s="27"/>
      <c r="J258" s="33"/>
      <c r="K258" s="33"/>
      <c r="L258" s="33"/>
      <c r="M258" s="33"/>
      <c r="N258" s="33"/>
    </row>
    <row r="259" spans="1:15" x14ac:dyDescent="0.25">
      <c r="A259" s="6"/>
      <c r="B259" s="27"/>
      <c r="C259" t="str">
        <f>CONCATENATE( "    &lt;piechart percentage=",B249," /&gt;")</f>
        <v xml:space="preserve">    &lt;piechart percentage= /&gt;</v>
      </c>
      <c r="J259" s="33"/>
      <c r="K259" s="33"/>
      <c r="L259" s="33"/>
      <c r="M259" s="33"/>
      <c r="N259" s="33"/>
    </row>
    <row r="260" spans="1:15" x14ac:dyDescent="0.25">
      <c r="A260" s="6"/>
      <c r="B260" s="27"/>
      <c r="C260" t="str">
        <f>"  &lt;/Genotype&gt;"</f>
        <v xml:space="preserve">  &lt;/Genotype&gt;</v>
      </c>
      <c r="K260" s="59"/>
      <c r="L260" s="59"/>
      <c r="M260" s="60"/>
      <c r="N260" s="59"/>
    </row>
    <row r="261" spans="1:15" x14ac:dyDescent="0.25">
      <c r="A261" s="6"/>
      <c r="B261" s="27"/>
      <c r="C261" t="str">
        <f>"&lt;/GeneAnalysis&gt;"</f>
        <v>&lt;/GeneAnalysis&gt;</v>
      </c>
    </row>
    <row r="262" spans="1:15" s="33" customFormat="1" x14ac:dyDescent="0.25">
      <c r="J262"/>
      <c r="K262"/>
      <c r="L262"/>
      <c r="M262"/>
      <c r="N262"/>
    </row>
    <row r="263" spans="1:15" s="33" customFormat="1" x14ac:dyDescent="0.25">
      <c r="A263" s="65"/>
      <c r="B263" s="65"/>
      <c r="C263" s="66"/>
      <c r="J263"/>
      <c r="K263"/>
      <c r="L263"/>
      <c r="M263"/>
      <c r="N263"/>
    </row>
    <row r="264" spans="1:15" s="33" customFormat="1" x14ac:dyDescent="0.25">
      <c r="J264"/>
      <c r="K264"/>
      <c r="L264"/>
      <c r="M264"/>
      <c r="N264"/>
    </row>
    <row r="265" spans="1:15" x14ac:dyDescent="0.25">
      <c r="A265" s="6" t="s">
        <v>4</v>
      </c>
      <c r="B265" s="27" t="s">
        <v>486</v>
      </c>
      <c r="C265" t="str">
        <f>CONCATENATE("&lt;GeneAnalysis gene=",CHAR(34),B265,CHAR(34)," interval=",CHAR(34),B266,CHAR(34),"&gt; ")</f>
        <v xml:space="preserve">&lt;GeneAnalysis gene="IL1A" interval="NC_000002.12:g.112773915_112785398"&gt; </v>
      </c>
      <c r="O265" s="67"/>
    </row>
    <row r="266" spans="1:15" x14ac:dyDescent="0.25">
      <c r="A266" s="6" t="s">
        <v>27</v>
      </c>
      <c r="B266" s="27" t="s">
        <v>610</v>
      </c>
    </row>
    <row r="267" spans="1:15" x14ac:dyDescent="0.25">
      <c r="A267" s="6" t="s">
        <v>28</v>
      </c>
      <c r="B267" s="27" t="s">
        <v>353</v>
      </c>
      <c r="C267" t="str">
        <f>CONCATENATE("# What are some common mutations of ",B265,"?")</f>
        <v># What are some common mutations of IL1A?</v>
      </c>
    </row>
    <row r="268" spans="1:15" x14ac:dyDescent="0.25">
      <c r="A268" s="6" t="s">
        <v>590</v>
      </c>
      <c r="B268" s="27" t="s">
        <v>25</v>
      </c>
      <c r="C268" t="s">
        <v>17</v>
      </c>
    </row>
    <row r="269" spans="1:15" x14ac:dyDescent="0.25">
      <c r="B269" s="27"/>
      <c r="C269" t="str">
        <f>CONCATENATE("There is ",B267," well-known variant in ",B265,": ",B276,".")</f>
        <v>There is one well-known variant in IL1A: [G112777818T](https://www.ncbi.nlm.nih.gov/projects/SNP/snp_ref.cgi?rs=2071376).</v>
      </c>
    </row>
    <row r="270" spans="1:15" x14ac:dyDescent="0.25">
      <c r="B270" s="27"/>
    </row>
    <row r="271" spans="1:15" x14ac:dyDescent="0.25">
      <c r="A271" s="6"/>
      <c r="B271" s="27"/>
      <c r="C271" t="str">
        <f>CONCATENATE("&lt;# ",B273," #&gt;")</f>
        <v>&lt;# G112777818T #&gt;</v>
      </c>
    </row>
    <row r="272" spans="1:15" x14ac:dyDescent="0.25">
      <c r="A272" s="6" t="s">
        <v>29</v>
      </c>
      <c r="B272" s="1" t="s">
        <v>488</v>
      </c>
      <c r="C272" t="str">
        <f>CONCATENATE("  &lt;Variant hgvs=",CHAR(34),B272,CHAR(34)," name=",CHAR(34),B273,CHAR(34),"&gt; ")</f>
        <v xml:space="preserve">  &lt;Variant hgvs="NC_000002.12:g.112777818G&gt;T" name="G112777818T"&gt; </v>
      </c>
      <c r="J272" s="33"/>
      <c r="K272" s="33"/>
      <c r="L272" s="33"/>
      <c r="M272" s="33"/>
      <c r="N272" s="33"/>
    </row>
    <row r="273" spans="1:14" x14ac:dyDescent="0.25">
      <c r="A273" s="5" t="s">
        <v>30</v>
      </c>
      <c r="B273" s="1" t="s">
        <v>611</v>
      </c>
      <c r="J273" s="33"/>
      <c r="K273" s="33"/>
      <c r="L273" s="33"/>
      <c r="M273" s="33"/>
      <c r="N273" s="33"/>
    </row>
    <row r="274" spans="1:14" x14ac:dyDescent="0.25">
      <c r="A274" s="5" t="s">
        <v>31</v>
      </c>
      <c r="B274" t="s">
        <v>38</v>
      </c>
      <c r="C274" t="str">
        <f>CONCATENATE("    This variant is a change at a specific point in the ",B265," gene from ",B274," to ",B275," resulting in incorrect ",B268," function. This substitution of a single nucleotide is known as a missense variant.")</f>
        <v xml:space="preserve">    This variant is a change at a specific point in the IL1A gene from guanine (G) to thymine (T) resulting in incorrect protein function. This substitution of a single nucleotide is known as a missense variant.</v>
      </c>
    </row>
    <row r="275" spans="1:14" x14ac:dyDescent="0.25">
      <c r="A275" s="5" t="s">
        <v>32</v>
      </c>
      <c r="B275" s="27" t="s">
        <v>37</v>
      </c>
      <c r="C275" t="s">
        <v>17</v>
      </c>
    </row>
    <row r="276" spans="1:14" x14ac:dyDescent="0.25">
      <c r="A276" s="5" t="s">
        <v>40</v>
      </c>
      <c r="B276" s="30" t="s">
        <v>612</v>
      </c>
      <c r="C276" t="str">
        <f>"  &lt;/Variant&gt;"</f>
        <v xml:space="preserve">  &lt;/Variant&gt;</v>
      </c>
    </row>
    <row r="277" spans="1:14" s="33" customFormat="1" x14ac:dyDescent="0.25">
      <c r="A277" s="31"/>
      <c r="B277" s="32"/>
      <c r="J277"/>
      <c r="K277"/>
      <c r="L277"/>
      <c r="M277"/>
      <c r="N277"/>
    </row>
    <row r="278" spans="1:14" s="33" customFormat="1" x14ac:dyDescent="0.25">
      <c r="A278" s="31"/>
      <c r="B278" s="32"/>
      <c r="C278" s="33" t="str">
        <f>C271</f>
        <v>&lt;# G112777818T #&gt;</v>
      </c>
      <c r="J278"/>
      <c r="K278"/>
      <c r="L278"/>
      <c r="M278"/>
      <c r="N278"/>
    </row>
    <row r="279" spans="1:14" x14ac:dyDescent="0.25">
      <c r="A279" s="5" t="s">
        <v>39</v>
      </c>
      <c r="B279" s="1" t="s">
        <v>128</v>
      </c>
      <c r="C279" t="str">
        <f>CONCATENATE("  &lt;Genotype hgvs=",CHAR(34),B279,B280,";",B281,CHAR(34)," name=",CHAR(34),B273,CHAR(34),"&gt; ")</f>
        <v xml:space="preserve">  &lt;Genotype hgvs="NC_000002.12:g.[112777818G&gt;T];[112777818=]" name="G112777818T"&gt; </v>
      </c>
    </row>
    <row r="280" spans="1:14" x14ac:dyDescent="0.25">
      <c r="A280" s="5" t="s">
        <v>40</v>
      </c>
      <c r="B280" s="27" t="s">
        <v>613</v>
      </c>
    </row>
    <row r="281" spans="1:14" x14ac:dyDescent="0.25">
      <c r="A281" s="5" t="s">
        <v>31</v>
      </c>
      <c r="B281" s="27" t="s">
        <v>614</v>
      </c>
      <c r="C281" t="s">
        <v>717</v>
      </c>
    </row>
    <row r="282" spans="1:14" x14ac:dyDescent="0.25">
      <c r="A282" s="5" t="s">
        <v>45</v>
      </c>
      <c r="B282" s="27" t="str">
        <f>CONCATENATE("People with this variant have one copy of the ",B276," variant. This substitution of a single nucleotide is known as a missense mutation.")</f>
        <v>People with this variant have one copy of the [G112777818T](https://www.ncbi.nlm.nih.gov/projects/SNP/snp_ref.cgi?rs=2071376) variant. This substitution of a single nucleotide is known as a missense mutation.</v>
      </c>
      <c r="C282" t="s">
        <v>17</v>
      </c>
    </row>
    <row r="283" spans="1:14" x14ac:dyDescent="0.25">
      <c r="A283" s="6" t="s">
        <v>46</v>
      </c>
      <c r="B283" s="27" t="s">
        <v>226</v>
      </c>
      <c r="C283" t="str">
        <f>CONCATENATE("    ",B282)</f>
        <v xml:space="preserve">    People with this variant have one copy of the [G112777818T](https://www.ncbi.nlm.nih.gov/projects/SNP/snp_ref.cgi?rs=2071376) variant. This substitution of a single nucleotide is known as a missense mutation.</v>
      </c>
    </row>
    <row r="284" spans="1:14" x14ac:dyDescent="0.25">
      <c r="A284" s="6" t="s">
        <v>47</v>
      </c>
      <c r="B284" s="27">
        <v>47.1</v>
      </c>
    </row>
    <row r="285" spans="1:14" x14ac:dyDescent="0.25">
      <c r="A285" s="5"/>
      <c r="B285" s="27"/>
      <c r="C285" t="s">
        <v>718</v>
      </c>
    </row>
    <row r="286" spans="1:14" x14ac:dyDescent="0.25">
      <c r="A286" s="6"/>
      <c r="B286" s="27"/>
    </row>
    <row r="287" spans="1:14" x14ac:dyDescent="0.25">
      <c r="A287" s="6"/>
      <c r="B287" s="27"/>
      <c r="C287" t="str">
        <f>CONCATENATE("    ",B283)</f>
        <v xml:space="preserve">    You are in the Mild Loss of Function category. See below for more information.</v>
      </c>
    </row>
    <row r="288" spans="1:14" x14ac:dyDescent="0.25">
      <c r="A288" s="6"/>
      <c r="B288" s="27"/>
    </row>
    <row r="289" spans="1:3" x14ac:dyDescent="0.25">
      <c r="A289" s="6"/>
      <c r="B289" s="27"/>
      <c r="C289" t="s">
        <v>719</v>
      </c>
    </row>
    <row r="290" spans="1:3" x14ac:dyDescent="0.25">
      <c r="A290" s="5"/>
      <c r="B290" s="27"/>
    </row>
    <row r="291" spans="1:3" x14ac:dyDescent="0.25">
      <c r="A291" s="5"/>
      <c r="B291" s="27"/>
      <c r="C291" t="str">
        <f>CONCATENATE( "    &lt;piechart percentage=",B284," /&gt;")</f>
        <v xml:space="preserve">    &lt;piechart percentage=47.1 /&gt;</v>
      </c>
    </row>
    <row r="292" spans="1:3" x14ac:dyDescent="0.25">
      <c r="A292" s="5"/>
      <c r="B292" s="27"/>
      <c r="C292" t="str">
        <f>"  &lt;/Genotype&gt;"</f>
        <v xml:space="preserve">  &lt;/Genotype&gt;</v>
      </c>
    </row>
    <row r="293" spans="1:3" x14ac:dyDescent="0.25">
      <c r="A293" s="5" t="s">
        <v>48</v>
      </c>
      <c r="B293" s="27" t="str">
        <f>CONCATENATE("People with this variant have two copies of the ",B276," variant. This substitution of a single nucleotide is known as a missense mutation.")</f>
        <v>People with this variant have two copies of the [G112777818T](https://www.ncbi.nlm.nih.gov/projects/SNP/snp_ref.cgi?rs=2071376) variant. This substitution of a single nucleotide is known as a missense mutation.</v>
      </c>
      <c r="C293" t="str">
        <f>CONCATENATE("  &lt;Genotype hgvs=",CHAR(34),B279,B280,";",B280,CHAR(34)," name=",CHAR(34),B273,CHAR(34),"&gt; ")</f>
        <v xml:space="preserve">  &lt;Genotype hgvs="NC_000002.12:g.[112777818G&gt;T];[112777818G&gt;T]" name="G112777818T"&gt; </v>
      </c>
    </row>
    <row r="294" spans="1:3" x14ac:dyDescent="0.25">
      <c r="A294" s="6" t="s">
        <v>49</v>
      </c>
      <c r="B294" s="27" t="s">
        <v>199</v>
      </c>
      <c r="C294" t="s">
        <v>17</v>
      </c>
    </row>
    <row r="295" spans="1:3" x14ac:dyDescent="0.25">
      <c r="A295" s="6" t="s">
        <v>47</v>
      </c>
      <c r="B295" s="27">
        <v>26.2</v>
      </c>
      <c r="C295" t="s">
        <v>717</v>
      </c>
    </row>
    <row r="296" spans="1:3" x14ac:dyDescent="0.25">
      <c r="A296" s="6"/>
      <c r="B296" s="27"/>
    </row>
    <row r="297" spans="1:3" x14ac:dyDescent="0.25">
      <c r="A297" s="5"/>
      <c r="B297" s="27"/>
      <c r="C297" t="str">
        <f>CONCATENATE("    ",B293)</f>
        <v xml:space="preserve">    People with this variant have two copies of the [G112777818T](https://www.ncbi.nlm.nih.gov/projects/SNP/snp_ref.cgi?rs=2071376) variant. This substitution of a single nucleotide is known as a missense mutation.</v>
      </c>
    </row>
    <row r="298" spans="1:3" x14ac:dyDescent="0.25">
      <c r="A298" s="6"/>
      <c r="B298" s="27"/>
    </row>
    <row r="299" spans="1:3" x14ac:dyDescent="0.25">
      <c r="A299" s="6"/>
      <c r="B299" s="27"/>
      <c r="C299" t="s">
        <v>718</v>
      </c>
    </row>
    <row r="300" spans="1:3" x14ac:dyDescent="0.25">
      <c r="A300" s="6"/>
      <c r="B300" s="27"/>
    </row>
    <row r="301" spans="1:3" x14ac:dyDescent="0.25">
      <c r="A301" s="6"/>
      <c r="B301" s="27"/>
      <c r="C301" t="str">
        <f>CONCATENATE("    ",B294)</f>
        <v xml:space="preserve">    You are in the Moderate Loss of Function category. See below for more information.</v>
      </c>
    </row>
    <row r="302" spans="1:3" x14ac:dyDescent="0.25">
      <c r="A302" s="6"/>
      <c r="B302" s="27"/>
    </row>
    <row r="303" spans="1:3" x14ac:dyDescent="0.25">
      <c r="A303" s="5"/>
      <c r="B303" s="27"/>
      <c r="C303" t="s">
        <v>719</v>
      </c>
    </row>
    <row r="304" spans="1:3" x14ac:dyDescent="0.25">
      <c r="A304" s="5"/>
      <c r="B304" s="27"/>
    </row>
    <row r="305" spans="1:3" x14ac:dyDescent="0.25">
      <c r="A305" s="5"/>
      <c r="B305" s="27"/>
      <c r="C305" t="str">
        <f>CONCATENATE( "    &lt;piechart percentage=",B295," /&gt;")</f>
        <v xml:space="preserve">    &lt;piechart percentage=26.2 /&gt;</v>
      </c>
    </row>
    <row r="306" spans="1:3" x14ac:dyDescent="0.25">
      <c r="A306" s="5"/>
      <c r="B306" s="27"/>
      <c r="C306" t="str">
        <f>"  &lt;/Genotype&gt;"</f>
        <v xml:space="preserve">  &lt;/Genotype&gt;</v>
      </c>
    </row>
    <row r="307" spans="1:3" x14ac:dyDescent="0.25">
      <c r="A307" s="5" t="s">
        <v>50</v>
      </c>
      <c r="B307" s="27" t="str">
        <f>CONCATENATE("Your ",B265," gene has no variants. A normal gene is referred to as a ",CHAR(34),"wild-type",CHAR(34)," gene.")</f>
        <v>Your IL1A gene has no variants. A normal gene is referred to as a "wild-type" gene.</v>
      </c>
      <c r="C307" t="str">
        <f>CONCATENATE("  &lt;Genotype hgvs=",CHAR(34),B279,B281,";",B281,CHAR(34)," name=",CHAR(34),B273,CHAR(34),"&gt; ")</f>
        <v xml:space="preserve">  &lt;Genotype hgvs="NC_000002.12:g.[112777818=];[112777818=]" name="G112777818T"&gt; </v>
      </c>
    </row>
    <row r="308" spans="1:3" x14ac:dyDescent="0.25">
      <c r="A308" s="6" t="s">
        <v>51</v>
      </c>
      <c r="B308" s="27" t="s">
        <v>227</v>
      </c>
      <c r="C308" t="s">
        <v>17</v>
      </c>
    </row>
    <row r="309" spans="1:3" x14ac:dyDescent="0.25">
      <c r="A309" s="6" t="s">
        <v>47</v>
      </c>
      <c r="B309" s="27">
        <v>26.7</v>
      </c>
      <c r="C309" t="s">
        <v>717</v>
      </c>
    </row>
    <row r="310" spans="1:3" x14ac:dyDescent="0.25">
      <c r="A310" s="5"/>
      <c r="B310" s="27"/>
    </row>
    <row r="311" spans="1:3" x14ac:dyDescent="0.25">
      <c r="A311" s="6"/>
      <c r="B311" s="27"/>
      <c r="C311" t="str">
        <f>CONCATENATE("    ",B307)</f>
        <v xml:space="preserve">    Your IL1A gene has no variants. A normal gene is referred to as a "wild-type" gene.</v>
      </c>
    </row>
    <row r="312" spans="1:3" x14ac:dyDescent="0.25">
      <c r="A312" s="6"/>
      <c r="B312" s="27"/>
    </row>
    <row r="313" spans="1:3" x14ac:dyDescent="0.25">
      <c r="A313" s="6"/>
      <c r="B313" s="27"/>
      <c r="C313" t="s">
        <v>718</v>
      </c>
    </row>
    <row r="314" spans="1:3" x14ac:dyDescent="0.25">
      <c r="A314" s="6"/>
      <c r="B314" s="27"/>
    </row>
    <row r="315" spans="1:3" x14ac:dyDescent="0.25">
      <c r="A315" s="6"/>
      <c r="B315" s="27"/>
      <c r="C315" t="str">
        <f>CONCATENATE("    ",B308)</f>
        <v xml:space="preserve">    Your variant is not associated with any loss of function.</v>
      </c>
    </row>
    <row r="316" spans="1:3" x14ac:dyDescent="0.25">
      <c r="A316" s="5"/>
      <c r="B316" s="27"/>
    </row>
    <row r="317" spans="1:3" x14ac:dyDescent="0.25">
      <c r="A317" s="5"/>
      <c r="B317" s="27"/>
      <c r="C317" t="s">
        <v>719</v>
      </c>
    </row>
    <row r="318" spans="1:3" x14ac:dyDescent="0.25">
      <c r="A318" s="5"/>
      <c r="B318" s="27"/>
    </row>
    <row r="319" spans="1:3" x14ac:dyDescent="0.25">
      <c r="A319" s="5"/>
      <c r="B319" s="27"/>
      <c r="C319" t="str">
        <f>CONCATENATE( "    &lt;piechart percentage=",B309," /&gt;")</f>
        <v xml:space="preserve">    &lt;piechart percentage=26.7 /&gt;</v>
      </c>
    </row>
    <row r="320" spans="1:3" x14ac:dyDescent="0.25">
      <c r="A320" s="5"/>
      <c r="B320" s="27"/>
      <c r="C320" t="str">
        <f>"  &lt;/Genotype&gt;"</f>
        <v xml:space="preserve">  &lt;/Genotype&gt;</v>
      </c>
    </row>
    <row r="321" spans="1:3" x14ac:dyDescent="0.25">
      <c r="A321" s="5" t="s">
        <v>52</v>
      </c>
      <c r="B321" s="27" t="str">
        <f>CONCATENATE("Your ",B265," gene has an unknown variant.")</f>
        <v>Your IL1A gene has an unknown variant.</v>
      </c>
      <c r="C321" t="str">
        <f>CONCATENATE("  &lt;Genotype hgvs=",CHAR(34),"unknown",CHAR(34),"&gt; ")</f>
        <v xml:space="preserve">  &lt;Genotype hgvs="unknown"&gt; </v>
      </c>
    </row>
    <row r="322" spans="1:3" x14ac:dyDescent="0.25">
      <c r="A322" s="6" t="s">
        <v>52</v>
      </c>
      <c r="B322" s="27" t="s">
        <v>154</v>
      </c>
      <c r="C322" t="s">
        <v>17</v>
      </c>
    </row>
    <row r="323" spans="1:3" x14ac:dyDescent="0.25">
      <c r="A323" s="6" t="s">
        <v>47</v>
      </c>
      <c r="B323" s="27"/>
      <c r="C323" t="s">
        <v>717</v>
      </c>
    </row>
    <row r="324" spans="1:3" x14ac:dyDescent="0.25">
      <c r="A324" s="6"/>
      <c r="B324" s="27"/>
    </row>
    <row r="325" spans="1:3" x14ac:dyDescent="0.25">
      <c r="A325" s="6"/>
      <c r="B325" s="27"/>
      <c r="C325" t="str">
        <f>CONCATENATE("    ",B321)</f>
        <v xml:space="preserve">    Your IL1A gene has an unknown variant.</v>
      </c>
    </row>
    <row r="326" spans="1:3" x14ac:dyDescent="0.25">
      <c r="A326" s="6"/>
      <c r="B326" s="27"/>
    </row>
    <row r="327" spans="1:3" x14ac:dyDescent="0.25">
      <c r="A327" s="6"/>
      <c r="B327" s="27"/>
      <c r="C327" t="s">
        <v>718</v>
      </c>
    </row>
    <row r="328" spans="1:3" x14ac:dyDescent="0.25">
      <c r="A328" s="6"/>
      <c r="B328" s="27"/>
    </row>
    <row r="329" spans="1:3" x14ac:dyDescent="0.25">
      <c r="A329" s="5"/>
      <c r="B329" s="27"/>
      <c r="C329" t="str">
        <f>CONCATENATE("    ",B322)</f>
        <v xml:space="preserve">    The effect is unknown.</v>
      </c>
    </row>
    <row r="330" spans="1:3" x14ac:dyDescent="0.25">
      <c r="A330" s="6"/>
      <c r="B330" s="27"/>
    </row>
    <row r="331" spans="1:3" x14ac:dyDescent="0.25">
      <c r="A331" s="5"/>
      <c r="B331" s="27"/>
      <c r="C331" t="s">
        <v>719</v>
      </c>
    </row>
    <row r="332" spans="1:3" x14ac:dyDescent="0.25">
      <c r="A332" s="5"/>
      <c r="B332" s="27"/>
    </row>
    <row r="333" spans="1:3" x14ac:dyDescent="0.25">
      <c r="A333" s="5"/>
      <c r="B333" s="27"/>
      <c r="C333" t="str">
        <f>CONCATENATE( "    &lt;piechart percentage=",B323," /&gt;")</f>
        <v xml:space="preserve">    &lt;piechart percentage= /&gt;</v>
      </c>
    </row>
    <row r="334" spans="1:3" x14ac:dyDescent="0.25">
      <c r="A334" s="5"/>
      <c r="B334" s="27"/>
      <c r="C334" t="str">
        <f>"  &lt;/Genotype&gt;"</f>
        <v xml:space="preserve">  &lt;/Genotype&gt;</v>
      </c>
    </row>
    <row r="335" spans="1:3" x14ac:dyDescent="0.25">
      <c r="A335" s="5" t="s">
        <v>50</v>
      </c>
      <c r="B335" s="27" t="str">
        <f>CONCATENATE("Your ",B265," gene has no variants. A normal gene is referred to as a ",CHAR(34),"wild-type",CHAR(34)," gene.")</f>
        <v>Your IL1A gene has no variants. A normal gene is referred to as a "wild-type" gene.</v>
      </c>
      <c r="C335" t="str">
        <f>CONCATENATE("  &lt;Genotype hgvs=",CHAR(34),"wild-type",CHAR(34),"&gt;")</f>
        <v xml:space="preserve">  &lt;Genotype hgvs="wild-type"&gt;</v>
      </c>
    </row>
    <row r="336" spans="1:3" x14ac:dyDescent="0.25">
      <c r="A336" s="63" t="s">
        <v>51</v>
      </c>
      <c r="B336" s="64" t="s">
        <v>152</v>
      </c>
      <c r="C336" s="62" t="s">
        <v>17</v>
      </c>
    </row>
    <row r="337" spans="1:14" x14ac:dyDescent="0.25">
      <c r="A337" s="63" t="s">
        <v>47</v>
      </c>
      <c r="B337" s="64"/>
      <c r="C337" s="62" t="s">
        <v>717</v>
      </c>
    </row>
    <row r="338" spans="1:14" x14ac:dyDescent="0.25">
      <c r="A338" s="63"/>
      <c r="B338" s="64"/>
      <c r="C338" s="62"/>
    </row>
    <row r="339" spans="1:14" x14ac:dyDescent="0.25">
      <c r="A339" s="6"/>
      <c r="B339" s="27"/>
      <c r="C339" t="str">
        <f>CONCATENATE("    ",B335)</f>
        <v xml:space="preserve">    Your IL1A gene has no variants. A normal gene is referred to as a "wild-type" gene.</v>
      </c>
    </row>
    <row r="340" spans="1:14" x14ac:dyDescent="0.25">
      <c r="A340" s="6"/>
      <c r="B340" s="27"/>
    </row>
    <row r="341" spans="1:14" x14ac:dyDescent="0.25">
      <c r="A341" s="6"/>
      <c r="B341" s="27"/>
      <c r="C341" t="s">
        <v>718</v>
      </c>
    </row>
    <row r="342" spans="1:14" x14ac:dyDescent="0.25">
      <c r="A342" s="6"/>
      <c r="B342" s="27"/>
    </row>
    <row r="343" spans="1:14" x14ac:dyDescent="0.25">
      <c r="A343" s="6"/>
      <c r="B343" s="27"/>
      <c r="C343" t="str">
        <f>CONCATENATE("    ",B336)</f>
        <v xml:space="preserve">    This variant is not associated with increased risk.</v>
      </c>
    </row>
    <row r="344" spans="1:14" x14ac:dyDescent="0.25">
      <c r="A344" s="6"/>
      <c r="B344" s="27"/>
    </row>
    <row r="345" spans="1:14" x14ac:dyDescent="0.25">
      <c r="A345" s="6"/>
      <c r="B345" s="27"/>
      <c r="C345" t="s">
        <v>719</v>
      </c>
      <c r="J345" s="33"/>
      <c r="K345" s="33"/>
      <c r="L345" s="33"/>
      <c r="M345" s="33"/>
      <c r="N345" s="33"/>
    </row>
    <row r="346" spans="1:14" x14ac:dyDescent="0.25">
      <c r="A346" s="5"/>
      <c r="B346" s="27"/>
      <c r="J346" s="33"/>
      <c r="K346" s="33"/>
      <c r="L346" s="33"/>
      <c r="M346" s="33"/>
      <c r="N346" s="33"/>
    </row>
    <row r="347" spans="1:14" x14ac:dyDescent="0.25">
      <c r="A347" s="6"/>
      <c r="B347" s="27"/>
      <c r="C347" t="str">
        <f>CONCATENATE( "    &lt;piechart percentage=",B337," /&gt;")</f>
        <v xml:space="preserve">    &lt;piechart percentage= /&gt;</v>
      </c>
      <c r="J347" s="33"/>
      <c r="K347" s="33"/>
      <c r="L347" s="33"/>
      <c r="M347" s="33"/>
      <c r="N347" s="33"/>
    </row>
    <row r="348" spans="1:14" x14ac:dyDescent="0.25">
      <c r="A348" s="6"/>
      <c r="B348" s="27"/>
      <c r="C348" t="str">
        <f>"  &lt;/Genotype&gt;"</f>
        <v xml:space="preserve">  &lt;/Genotype&gt;</v>
      </c>
      <c r="K348" s="59"/>
      <c r="L348" s="59"/>
      <c r="M348" s="60"/>
      <c r="N348" s="59"/>
    </row>
    <row r="349" spans="1:14" x14ac:dyDescent="0.25">
      <c r="A349" s="6"/>
      <c r="B349" s="27"/>
      <c r="C349" t="str">
        <f>"&lt;/GeneAnalysis&gt;"</f>
        <v>&lt;/GeneAnalysis&gt;</v>
      </c>
    </row>
    <row r="350" spans="1:14" s="33" customFormat="1" x14ac:dyDescent="0.25">
      <c r="J350"/>
      <c r="K350"/>
      <c r="L350"/>
      <c r="M350"/>
      <c r="N350"/>
    </row>
    <row r="351" spans="1:14" s="33" customFormat="1" x14ac:dyDescent="0.25">
      <c r="A351" s="65"/>
      <c r="B351" s="65"/>
      <c r="C351" s="66"/>
      <c r="J351"/>
      <c r="K351"/>
      <c r="L351"/>
      <c r="M351"/>
      <c r="N351"/>
    </row>
    <row r="352" spans="1:14" s="33" customFormat="1" x14ac:dyDescent="0.25">
      <c r="J352"/>
      <c r="K352"/>
      <c r="L352"/>
      <c r="M352"/>
      <c r="N352"/>
    </row>
    <row r="353" spans="1:15" x14ac:dyDescent="0.25">
      <c r="A353" s="6" t="s">
        <v>4</v>
      </c>
      <c r="B353" s="27" t="s">
        <v>490</v>
      </c>
      <c r="C353" t="str">
        <f>CONCATENATE("&lt;GeneAnalysis gene=",CHAR(34),B353,CHAR(34)," interval=",CHAR(34),B354,CHAR(34),"&gt; ")</f>
        <v xml:space="preserve">&lt;GeneAnalysis gene="KRT18P33" interval="NC_000002.12:g.65666469_65667794"&gt; </v>
      </c>
      <c r="O353" s="59"/>
    </row>
    <row r="354" spans="1:15" x14ac:dyDescent="0.25">
      <c r="A354" s="6" t="s">
        <v>27</v>
      </c>
      <c r="B354" s="27" t="s">
        <v>615</v>
      </c>
    </row>
    <row r="355" spans="1:15" x14ac:dyDescent="0.25">
      <c r="A355" s="6" t="s">
        <v>28</v>
      </c>
      <c r="B355" s="27" t="s">
        <v>353</v>
      </c>
      <c r="C355" t="str">
        <f>CONCATENATE("# What are some common mutations of ",B353,"?")</f>
        <v># What are some common mutations of KRT18P33?</v>
      </c>
    </row>
    <row r="356" spans="1:15" x14ac:dyDescent="0.25">
      <c r="A356" s="6" t="s">
        <v>590</v>
      </c>
      <c r="B356" s="27" t="s">
        <v>616</v>
      </c>
      <c r="C356" t="s">
        <v>17</v>
      </c>
    </row>
    <row r="357" spans="1:15" x14ac:dyDescent="0.25">
      <c r="B357" s="27"/>
      <c r="C357" t="str">
        <f>CONCATENATE("There is ",B355," well-known variant in ",B353,": ",B364,".")</f>
        <v>There is one well-known variant in KRT18P33: [C231342446T](https://www.ncbi.nlm.nih.gov/projects/SNP/snp_ref.cgi?rs=16827966).</v>
      </c>
    </row>
    <row r="358" spans="1:15" x14ac:dyDescent="0.25">
      <c r="B358" s="27"/>
    </row>
    <row r="359" spans="1:15" x14ac:dyDescent="0.25">
      <c r="A359" s="6"/>
      <c r="B359" s="27"/>
      <c r="C359" t="str">
        <f>CONCATENATE("&lt;# ",B361," #&gt;")</f>
        <v>&lt;# C231342446T #&gt;</v>
      </c>
    </row>
    <row r="360" spans="1:15" x14ac:dyDescent="0.25">
      <c r="A360" s="6" t="s">
        <v>29</v>
      </c>
      <c r="B360" s="1" t="s">
        <v>423</v>
      </c>
      <c r="C360" t="str">
        <f>CONCATENATE("  &lt;Variant hgvs=",CHAR(34),B360,CHAR(34)," name=",CHAR(34),B361,CHAR(34),"&gt; ")</f>
        <v xml:space="preserve">  &lt;Variant hgvs="NC_000002.12:g.231342446C&gt;T" name="C231342446T"&gt; </v>
      </c>
      <c r="J360" s="33"/>
      <c r="K360" s="33"/>
      <c r="L360" s="33"/>
      <c r="M360" s="33"/>
      <c r="N360" s="33"/>
    </row>
    <row r="361" spans="1:15" x14ac:dyDescent="0.25">
      <c r="A361" s="5" t="s">
        <v>30</v>
      </c>
      <c r="B361" s="1" t="s">
        <v>513</v>
      </c>
      <c r="J361" s="33"/>
      <c r="K361" s="33"/>
      <c r="L361" s="33"/>
      <c r="M361" s="33"/>
      <c r="N361" s="33"/>
    </row>
    <row r="362" spans="1:15" x14ac:dyDescent="0.25">
      <c r="A362" s="5" t="s">
        <v>31</v>
      </c>
      <c r="B362" t="str">
        <f>"cytosine (C)"</f>
        <v>cytosine (C)</v>
      </c>
      <c r="C362" t="str">
        <f>CONCATENATE("    This variant is a change at a specific point in the ",B353," gene from ",B362," to ",B363," resulting in incorrect ",B356," function. This substitution of a single nucleotide is known as a missense variant.")</f>
        <v xml:space="preserve">    This variant is a change at a specific point in the KRT18P33 gene from cytosine (C) to thymine (T) resulting in incorrect pseudogene function. This substitution of a single nucleotide is known as a missense variant.</v>
      </c>
    </row>
    <row r="363" spans="1:15" x14ac:dyDescent="0.25">
      <c r="A363" s="5" t="s">
        <v>32</v>
      </c>
      <c r="B363" s="27" t="s">
        <v>37</v>
      </c>
      <c r="C363" t="s">
        <v>17</v>
      </c>
    </row>
    <row r="364" spans="1:15" x14ac:dyDescent="0.25">
      <c r="A364" s="5" t="s">
        <v>40</v>
      </c>
      <c r="B364" s="30" t="s">
        <v>617</v>
      </c>
      <c r="C364" t="str">
        <f>"  &lt;/Variant&gt;"</f>
        <v xml:space="preserve">  &lt;/Variant&gt;</v>
      </c>
    </row>
    <row r="365" spans="1:15" s="33" customFormat="1" x14ac:dyDescent="0.25">
      <c r="A365" s="31"/>
      <c r="B365" s="32"/>
      <c r="J365"/>
      <c r="K365"/>
      <c r="L365"/>
      <c r="M365"/>
      <c r="N365"/>
    </row>
    <row r="366" spans="1:15" s="33" customFormat="1" x14ac:dyDescent="0.25">
      <c r="A366" s="31"/>
      <c r="B366" s="32"/>
      <c r="C366" s="33" t="str">
        <f>C359</f>
        <v>&lt;# C231342446T #&gt;</v>
      </c>
      <c r="J366"/>
      <c r="K366"/>
      <c r="L366"/>
      <c r="M366"/>
      <c r="N366"/>
    </row>
    <row r="367" spans="1:15" x14ac:dyDescent="0.25">
      <c r="A367" s="5" t="s">
        <v>39</v>
      </c>
      <c r="B367" s="1" t="s">
        <v>128</v>
      </c>
      <c r="C367" t="str">
        <f>CONCATENATE("  &lt;Genotype hgvs=",CHAR(34),B367,B368,";",B369,CHAR(34)," name=",CHAR(34),B361,CHAR(34),"&gt; ")</f>
        <v xml:space="preserve">  &lt;Genotype hgvs="NC_000002.12:g.[231342446C&gt;T];[231342446=]" name="C231342446T"&gt; </v>
      </c>
    </row>
    <row r="368" spans="1:15" x14ac:dyDescent="0.25">
      <c r="A368" s="5" t="s">
        <v>40</v>
      </c>
      <c r="B368" s="27" t="s">
        <v>514</v>
      </c>
    </row>
    <row r="369" spans="1:3" x14ac:dyDescent="0.25">
      <c r="A369" s="5" t="s">
        <v>31</v>
      </c>
      <c r="B369" s="27" t="s">
        <v>515</v>
      </c>
      <c r="C369" t="s">
        <v>717</v>
      </c>
    </row>
    <row r="370" spans="1:3" x14ac:dyDescent="0.25">
      <c r="A370" s="5" t="s">
        <v>45</v>
      </c>
      <c r="B370" s="27" t="str">
        <f>CONCATENATE("People with this variant have one copy of the ",B364," variant. This substitution of a single nucleotide is known as a missense mutation.")</f>
        <v>People with this variant have one copy of the [C231342446T](https://www.ncbi.nlm.nih.gov/projects/SNP/snp_ref.cgi?rs=16827966) variant. This substitution of a single nucleotide is known as a missense mutation.</v>
      </c>
      <c r="C370" t="s">
        <v>17</v>
      </c>
    </row>
    <row r="371" spans="1:3" x14ac:dyDescent="0.25">
      <c r="A371" s="6" t="s">
        <v>46</v>
      </c>
      <c r="B371" s="27" t="s">
        <v>227</v>
      </c>
      <c r="C371" t="str">
        <f>CONCATENATE("    ",B370)</f>
        <v xml:space="preserve">    People with this variant have one copy of the [C231342446T](https://www.ncbi.nlm.nih.gov/projects/SNP/snp_ref.cgi?rs=16827966) variant. This substitution of a single nucleotide is known as a missense mutation.</v>
      </c>
    </row>
    <row r="372" spans="1:3" x14ac:dyDescent="0.25">
      <c r="A372" s="6" t="s">
        <v>47</v>
      </c>
      <c r="B372" s="27">
        <v>43.6</v>
      </c>
    </row>
    <row r="373" spans="1:3" x14ac:dyDescent="0.25">
      <c r="A373" s="5"/>
      <c r="B373" s="27"/>
      <c r="C373" t="s">
        <v>718</v>
      </c>
    </row>
    <row r="374" spans="1:3" x14ac:dyDescent="0.25">
      <c r="A374" s="6"/>
      <c r="B374" s="27"/>
    </row>
    <row r="375" spans="1:3" x14ac:dyDescent="0.25">
      <c r="A375" s="6"/>
      <c r="B375" s="27"/>
      <c r="C375" t="str">
        <f>CONCATENATE("    ",B371)</f>
        <v xml:space="preserve">    Your variant is not associated with any loss of function.</v>
      </c>
    </row>
    <row r="376" spans="1:3" x14ac:dyDescent="0.25">
      <c r="A376" s="6"/>
      <c r="B376" s="27"/>
    </row>
    <row r="377" spans="1:3" x14ac:dyDescent="0.25">
      <c r="A377" s="6"/>
      <c r="B377" s="27"/>
      <c r="C377" t="s">
        <v>719</v>
      </c>
    </row>
    <row r="378" spans="1:3" x14ac:dyDescent="0.25">
      <c r="A378" s="5"/>
      <c r="B378" s="27"/>
    </row>
    <row r="379" spans="1:3" x14ac:dyDescent="0.25">
      <c r="A379" s="5"/>
      <c r="B379" s="27"/>
      <c r="C379" t="str">
        <f>CONCATENATE( "    &lt;piechart percentage=",B372," /&gt;")</f>
        <v xml:space="preserve">    &lt;piechart percentage=43.6 /&gt;</v>
      </c>
    </row>
    <row r="380" spans="1:3" x14ac:dyDescent="0.25">
      <c r="A380" s="5"/>
      <c r="B380" s="27"/>
      <c r="C380" t="str">
        <f>"  &lt;/Genotype&gt;"</f>
        <v xml:space="preserve">  &lt;/Genotype&gt;</v>
      </c>
    </row>
    <row r="381" spans="1:3" x14ac:dyDescent="0.25">
      <c r="A381" s="5" t="s">
        <v>48</v>
      </c>
      <c r="B381" s="27" t="str">
        <f>CONCATENATE("People with this variant have two copies of the ",B364," variant. This substitution of a single nucleotide is known as a missense mutation.")</f>
        <v>People with this variant have two copies of the [C231342446T](https://www.ncbi.nlm.nih.gov/projects/SNP/snp_ref.cgi?rs=16827966) variant. This substitution of a single nucleotide is known as a missense mutation.</v>
      </c>
      <c r="C381" t="str">
        <f>CONCATENATE("  &lt;Genotype hgvs=",CHAR(34),B367,B368,";",B368,CHAR(34)," name=",CHAR(34),B361,CHAR(34),"&gt; ")</f>
        <v xml:space="preserve">  &lt;Genotype hgvs="NC_000002.12:g.[231342446C&gt;T];[231342446C&gt;T]" name="C231342446T"&gt; </v>
      </c>
    </row>
    <row r="382" spans="1:3" x14ac:dyDescent="0.25">
      <c r="A382" s="6" t="s">
        <v>49</v>
      </c>
      <c r="B382" s="27" t="s">
        <v>199</v>
      </c>
      <c r="C382" t="s">
        <v>17</v>
      </c>
    </row>
    <row r="383" spans="1:3" x14ac:dyDescent="0.25">
      <c r="A383" s="6" t="s">
        <v>47</v>
      </c>
      <c r="B383" s="27">
        <v>21.2</v>
      </c>
      <c r="C383" t="s">
        <v>717</v>
      </c>
    </row>
    <row r="384" spans="1:3" x14ac:dyDescent="0.25">
      <c r="A384" s="6"/>
      <c r="B384" s="27"/>
    </row>
    <row r="385" spans="1:3" x14ac:dyDescent="0.25">
      <c r="A385" s="5"/>
      <c r="B385" s="27"/>
      <c r="C385" t="str">
        <f>CONCATENATE("    ",B381)</f>
        <v xml:space="preserve">    People with this variant have two copies of the [C231342446T](https://www.ncbi.nlm.nih.gov/projects/SNP/snp_ref.cgi?rs=16827966) variant. This substitution of a single nucleotide is known as a missense mutation.</v>
      </c>
    </row>
    <row r="386" spans="1:3" x14ac:dyDescent="0.25">
      <c r="A386" s="6"/>
      <c r="B386" s="27"/>
    </row>
    <row r="387" spans="1:3" x14ac:dyDescent="0.25">
      <c r="A387" s="6"/>
      <c r="B387" s="27"/>
      <c r="C387" t="s">
        <v>718</v>
      </c>
    </row>
    <row r="388" spans="1:3" x14ac:dyDescent="0.25">
      <c r="A388" s="6"/>
      <c r="B388" s="27"/>
    </row>
    <row r="389" spans="1:3" x14ac:dyDescent="0.25">
      <c r="A389" s="6"/>
      <c r="B389" s="27"/>
      <c r="C389" t="str">
        <f>CONCATENATE("    ",B382)</f>
        <v xml:space="preserve">    You are in the Moderate Loss of Function category. See below for more information.</v>
      </c>
    </row>
    <row r="390" spans="1:3" x14ac:dyDescent="0.25">
      <c r="A390" s="6"/>
      <c r="B390" s="27"/>
    </row>
    <row r="391" spans="1:3" x14ac:dyDescent="0.25">
      <c r="A391" s="5"/>
      <c r="B391" s="27"/>
      <c r="C391" t="s">
        <v>719</v>
      </c>
    </row>
    <row r="392" spans="1:3" x14ac:dyDescent="0.25">
      <c r="A392" s="5"/>
      <c r="B392" s="27"/>
    </row>
    <row r="393" spans="1:3" x14ac:dyDescent="0.25">
      <c r="A393" s="5"/>
      <c r="B393" s="27"/>
      <c r="C393" t="str">
        <f>CONCATENATE( "    &lt;piechart percentage=",B383," /&gt;")</f>
        <v xml:space="preserve">    &lt;piechart percentage=21.2 /&gt;</v>
      </c>
    </row>
    <row r="394" spans="1:3" x14ac:dyDescent="0.25">
      <c r="A394" s="5"/>
      <c r="B394" s="27"/>
      <c r="C394" t="str">
        <f>"  &lt;/Genotype&gt;"</f>
        <v xml:space="preserve">  &lt;/Genotype&gt;</v>
      </c>
    </row>
    <row r="395" spans="1:3" x14ac:dyDescent="0.25">
      <c r="A395" s="5" t="s">
        <v>50</v>
      </c>
      <c r="B395" s="27" t="str">
        <f>CONCATENATE("Your ",B353," gene has no variants. A normal gene is referred to as a ",CHAR(34),"wild-type",CHAR(34)," gene.")</f>
        <v>Your KRT18P33 gene has no variants. A normal gene is referred to as a "wild-type" gene.</v>
      </c>
      <c r="C395" t="str">
        <f>CONCATENATE("  &lt;Genotype hgvs=",CHAR(34),B367,B369,";",B369,CHAR(34)," name=",CHAR(34),B361,CHAR(34),"&gt; ")</f>
        <v xml:space="preserve">  &lt;Genotype hgvs="NC_000002.12:g.[231342446=];[231342446=]" name="C231342446T"&gt; </v>
      </c>
    </row>
    <row r="396" spans="1:3" x14ac:dyDescent="0.25">
      <c r="A396" s="6" t="s">
        <v>51</v>
      </c>
      <c r="B396" s="27" t="s">
        <v>227</v>
      </c>
      <c r="C396" t="s">
        <v>17</v>
      </c>
    </row>
    <row r="397" spans="1:3" x14ac:dyDescent="0.25">
      <c r="A397" s="6" t="s">
        <v>47</v>
      </c>
      <c r="B397" s="27">
        <v>35.299999999999997</v>
      </c>
      <c r="C397" t="s">
        <v>717</v>
      </c>
    </row>
    <row r="398" spans="1:3" x14ac:dyDescent="0.25">
      <c r="A398" s="5"/>
      <c r="B398" s="27"/>
    </row>
    <row r="399" spans="1:3" x14ac:dyDescent="0.25">
      <c r="A399" s="6"/>
      <c r="B399" s="27"/>
      <c r="C399" t="str">
        <f>CONCATENATE("    ",B395)</f>
        <v xml:space="preserve">    Your KRT18P33 gene has no variants. A normal gene is referred to as a "wild-type" gene.</v>
      </c>
    </row>
    <row r="400" spans="1:3" x14ac:dyDescent="0.25">
      <c r="A400" s="6"/>
      <c r="B400" s="27"/>
    </row>
    <row r="401" spans="1:3" x14ac:dyDescent="0.25">
      <c r="A401" s="6"/>
      <c r="B401" s="27"/>
      <c r="C401" t="s">
        <v>718</v>
      </c>
    </row>
    <row r="402" spans="1:3" x14ac:dyDescent="0.25">
      <c r="A402" s="6"/>
      <c r="B402" s="27"/>
    </row>
    <row r="403" spans="1:3" x14ac:dyDescent="0.25">
      <c r="A403" s="6"/>
      <c r="B403" s="27"/>
      <c r="C403" t="str">
        <f>CONCATENATE("    ",B396)</f>
        <v xml:space="preserve">    Your variant is not associated with any loss of function.</v>
      </c>
    </row>
    <row r="404" spans="1:3" x14ac:dyDescent="0.25">
      <c r="A404" s="5"/>
      <c r="B404" s="27"/>
    </row>
    <row r="405" spans="1:3" x14ac:dyDescent="0.25">
      <c r="A405" s="5"/>
      <c r="B405" s="27"/>
      <c r="C405" t="s">
        <v>719</v>
      </c>
    </row>
    <row r="406" spans="1:3" x14ac:dyDescent="0.25">
      <c r="A406" s="5"/>
      <c r="B406" s="27"/>
    </row>
    <row r="407" spans="1:3" x14ac:dyDescent="0.25">
      <c r="A407" s="5"/>
      <c r="B407" s="27"/>
      <c r="C407" t="str">
        <f>CONCATENATE( "    &lt;piechart percentage=",B397," /&gt;")</f>
        <v xml:space="preserve">    &lt;piechart percentage=35.3 /&gt;</v>
      </c>
    </row>
    <row r="408" spans="1:3" x14ac:dyDescent="0.25">
      <c r="A408" s="5"/>
      <c r="B408" s="27"/>
      <c r="C408" t="str">
        <f>"  &lt;/Genotype&gt;"</f>
        <v xml:space="preserve">  &lt;/Genotype&gt;</v>
      </c>
    </row>
    <row r="409" spans="1:3" x14ac:dyDescent="0.25">
      <c r="A409" s="5" t="s">
        <v>52</v>
      </c>
      <c r="B409" s="27" t="str">
        <f>CONCATENATE("Your ",B353," gene has an unknown variant.")</f>
        <v>Your KRT18P33 gene has an unknown variant.</v>
      </c>
      <c r="C409" t="str">
        <f>CONCATENATE("  &lt;Genotype hgvs=",CHAR(34),"unknown",CHAR(34),"&gt; ")</f>
        <v xml:space="preserve">  &lt;Genotype hgvs="unknown"&gt; </v>
      </c>
    </row>
    <row r="410" spans="1:3" x14ac:dyDescent="0.25">
      <c r="A410" s="6" t="s">
        <v>52</v>
      </c>
      <c r="B410" s="27" t="s">
        <v>154</v>
      </c>
      <c r="C410" t="s">
        <v>17</v>
      </c>
    </row>
    <row r="411" spans="1:3" x14ac:dyDescent="0.25">
      <c r="A411" s="6" t="s">
        <v>47</v>
      </c>
      <c r="B411" s="27"/>
      <c r="C411" t="s">
        <v>717</v>
      </c>
    </row>
    <row r="412" spans="1:3" x14ac:dyDescent="0.25">
      <c r="A412" s="6"/>
      <c r="B412" s="27"/>
    </row>
    <row r="413" spans="1:3" x14ac:dyDescent="0.25">
      <c r="A413" s="6"/>
      <c r="B413" s="27"/>
      <c r="C413" t="str">
        <f>CONCATENATE("    ",B409)</f>
        <v xml:space="preserve">    Your KRT18P33 gene has an unknown variant.</v>
      </c>
    </row>
    <row r="414" spans="1:3" x14ac:dyDescent="0.25">
      <c r="A414" s="6"/>
      <c r="B414" s="27"/>
    </row>
    <row r="415" spans="1:3" x14ac:dyDescent="0.25">
      <c r="A415" s="6"/>
      <c r="B415" s="27"/>
      <c r="C415" t="s">
        <v>718</v>
      </c>
    </row>
    <row r="416" spans="1:3" x14ac:dyDescent="0.25">
      <c r="A416" s="6"/>
      <c r="B416" s="27"/>
    </row>
    <row r="417" spans="1:3" x14ac:dyDescent="0.25">
      <c r="A417" s="5"/>
      <c r="B417" s="27"/>
      <c r="C417" t="str">
        <f>CONCATENATE("    ",B410)</f>
        <v xml:space="preserve">    The effect is unknown.</v>
      </c>
    </row>
    <row r="418" spans="1:3" x14ac:dyDescent="0.25">
      <c r="A418" s="6"/>
      <c r="B418" s="27"/>
    </row>
    <row r="419" spans="1:3" x14ac:dyDescent="0.25">
      <c r="A419" s="5"/>
      <c r="B419" s="27"/>
      <c r="C419" t="s">
        <v>719</v>
      </c>
    </row>
    <row r="420" spans="1:3" x14ac:dyDescent="0.25">
      <c r="A420" s="5"/>
      <c r="B420" s="27"/>
    </row>
    <row r="421" spans="1:3" x14ac:dyDescent="0.25">
      <c r="A421" s="5"/>
      <c r="B421" s="27"/>
      <c r="C421" t="str">
        <f>CONCATENATE( "    &lt;piechart percentage=",B411," /&gt;")</f>
        <v xml:space="preserve">    &lt;piechart percentage= /&gt;</v>
      </c>
    </row>
    <row r="422" spans="1:3" x14ac:dyDescent="0.25">
      <c r="A422" s="5"/>
      <c r="B422" s="27"/>
      <c r="C422" t="str">
        <f>"  &lt;/Genotype&gt;"</f>
        <v xml:space="preserve">  &lt;/Genotype&gt;</v>
      </c>
    </row>
    <row r="423" spans="1:3" x14ac:dyDescent="0.25">
      <c r="A423" s="5" t="s">
        <v>50</v>
      </c>
      <c r="B423" s="27" t="str">
        <f>CONCATENATE("Your ",B353," gene has no variants. A normal gene is referred to as a ",CHAR(34),"wild-type",CHAR(34)," gene.")</f>
        <v>Your KRT18P33 gene has no variants. A normal gene is referred to as a "wild-type" gene.</v>
      </c>
      <c r="C423" t="str">
        <f>CONCATENATE("  &lt;Genotype hgvs=",CHAR(34),"wild-type",CHAR(34),"&gt;")</f>
        <v xml:space="preserve">  &lt;Genotype hgvs="wild-type"&gt;</v>
      </c>
    </row>
    <row r="424" spans="1:3" x14ac:dyDescent="0.25">
      <c r="A424" s="63" t="s">
        <v>51</v>
      </c>
      <c r="B424" s="64" t="s">
        <v>152</v>
      </c>
      <c r="C424" s="62" t="s">
        <v>17</v>
      </c>
    </row>
    <row r="425" spans="1:3" x14ac:dyDescent="0.25">
      <c r="A425" s="63" t="s">
        <v>47</v>
      </c>
      <c r="B425" s="64"/>
      <c r="C425" s="62" t="s">
        <v>717</v>
      </c>
    </row>
    <row r="426" spans="1:3" x14ac:dyDescent="0.25">
      <c r="A426" s="63"/>
      <c r="B426" s="64"/>
      <c r="C426" s="62"/>
    </row>
    <row r="427" spans="1:3" x14ac:dyDescent="0.25">
      <c r="A427" s="6"/>
      <c r="B427" s="27"/>
      <c r="C427" t="str">
        <f>CONCATENATE("    ",B423)</f>
        <v xml:space="preserve">    Your KRT18P33 gene has no variants. A normal gene is referred to as a "wild-type" gene.</v>
      </c>
    </row>
    <row r="428" spans="1:3" x14ac:dyDescent="0.25">
      <c r="A428" s="6"/>
      <c r="B428" s="27"/>
    </row>
    <row r="429" spans="1:3" x14ac:dyDescent="0.25">
      <c r="A429" s="6"/>
      <c r="B429" s="27"/>
      <c r="C429" t="s">
        <v>718</v>
      </c>
    </row>
    <row r="430" spans="1:3" x14ac:dyDescent="0.25">
      <c r="A430" s="6"/>
      <c r="B430" s="27"/>
    </row>
    <row r="431" spans="1:3" x14ac:dyDescent="0.25">
      <c r="A431" s="6"/>
      <c r="B431" s="27"/>
      <c r="C431" t="str">
        <f>CONCATENATE("    ",B424)</f>
        <v xml:space="preserve">    This variant is not associated with increased risk.</v>
      </c>
    </row>
    <row r="432" spans="1:3" x14ac:dyDescent="0.25">
      <c r="A432" s="6"/>
      <c r="B432" s="27"/>
    </row>
    <row r="433" spans="1:14" x14ac:dyDescent="0.25">
      <c r="A433" s="6"/>
      <c r="B433" s="27"/>
      <c r="C433" t="s">
        <v>719</v>
      </c>
      <c r="J433" s="33"/>
      <c r="K433" s="33"/>
      <c r="L433" s="33"/>
      <c r="M433" s="33"/>
      <c r="N433" s="33"/>
    </row>
    <row r="434" spans="1:14" x14ac:dyDescent="0.25">
      <c r="A434" s="5"/>
      <c r="B434" s="27"/>
      <c r="J434" s="33"/>
      <c r="K434" s="33"/>
      <c r="L434" s="33"/>
      <c r="M434" s="33"/>
      <c r="N434" s="33"/>
    </row>
    <row r="435" spans="1:14" x14ac:dyDescent="0.25">
      <c r="A435" s="6"/>
      <c r="B435" s="27"/>
      <c r="C435" t="str">
        <f>CONCATENATE( "    &lt;piechart percentage=",B425," /&gt;")</f>
        <v xml:space="preserve">    &lt;piechart percentage= /&gt;</v>
      </c>
      <c r="J435" s="33"/>
      <c r="K435" s="33"/>
      <c r="L435" s="33"/>
      <c r="M435" s="33"/>
      <c r="N435" s="33"/>
    </row>
    <row r="436" spans="1:14" x14ac:dyDescent="0.25">
      <c r="A436" s="6"/>
      <c r="B436" s="27"/>
      <c r="C436" t="str">
        <f>"  &lt;/Genotype&gt;"</f>
        <v xml:space="preserve">  &lt;/Genotype&gt;</v>
      </c>
    </row>
    <row r="437" spans="1:14" x14ac:dyDescent="0.25">
      <c r="A437" s="6"/>
      <c r="B437" s="27"/>
      <c r="C437" t="str">
        <f>"&lt;/GeneAnalysis&gt;"</f>
        <v>&lt;/GeneAnalysis&gt;</v>
      </c>
      <c r="J437" s="60"/>
      <c r="K437" s="50"/>
      <c r="L437" s="50"/>
    </row>
    <row r="438" spans="1:14" s="33" customFormat="1" x14ac:dyDescent="0.25">
      <c r="J438"/>
      <c r="K438"/>
      <c r="L438"/>
      <c r="M438"/>
      <c r="N438"/>
    </row>
    <row r="439" spans="1:14" s="33" customFormat="1" x14ac:dyDescent="0.25">
      <c r="A439" s="65"/>
      <c r="B439" s="65"/>
      <c r="C439" s="66"/>
      <c r="J439"/>
      <c r="K439"/>
      <c r="L439"/>
      <c r="M439"/>
      <c r="N439"/>
    </row>
    <row r="440" spans="1:14" s="33" customFormat="1" x14ac:dyDescent="0.25">
      <c r="J440"/>
      <c r="K440"/>
      <c r="L440"/>
      <c r="M440"/>
      <c r="N440"/>
    </row>
    <row r="441" spans="1:14" x14ac:dyDescent="0.25">
      <c r="A441" s="6" t="s">
        <v>4</v>
      </c>
      <c r="B441" s="27" t="s">
        <v>492</v>
      </c>
      <c r="C441" t="str">
        <f>CONCATENATE("&lt;GeneAnalysis gene=",CHAR(34),B441,CHAR(34)," interval=",CHAR(34),B442,CHAR(34),"&gt; ")</f>
        <v xml:space="preserve">&lt;GeneAnalysis gene="MAOB" interval="NC_000023.11:g.43766610_43882475"&gt; </v>
      </c>
    </row>
    <row r="442" spans="1:14" x14ac:dyDescent="0.25">
      <c r="A442" s="6" t="s">
        <v>27</v>
      </c>
      <c r="B442" s="27" t="s">
        <v>618</v>
      </c>
      <c r="H442" s="50"/>
      <c r="I442" s="50"/>
    </row>
    <row r="443" spans="1:14" x14ac:dyDescent="0.25">
      <c r="A443" s="6" t="s">
        <v>28</v>
      </c>
      <c r="B443" s="27" t="s">
        <v>353</v>
      </c>
      <c r="C443" t="str">
        <f>CONCATENATE("# What are some common mutations of ",B441,"?")</f>
        <v># What are some common mutations of MAOB?</v>
      </c>
    </row>
    <row r="444" spans="1:14" x14ac:dyDescent="0.25">
      <c r="A444" s="6" t="s">
        <v>590</v>
      </c>
      <c r="B444" s="27" t="s">
        <v>25</v>
      </c>
      <c r="C444" t="s">
        <v>17</v>
      </c>
    </row>
    <row r="445" spans="1:14" x14ac:dyDescent="0.25">
      <c r="B445" s="27"/>
      <c r="C445" t="str">
        <f>CONCATENATE("There is ",B443," well-known variant in ",B441,": ",B452,".")</f>
        <v>There is one well-known variant in MAOB: [T43768752A](https://www.ncbi.nlm.nih.gov/projects/SNP/snp_ref.cgi?rs=1799836).</v>
      </c>
    </row>
    <row r="446" spans="1:14" x14ac:dyDescent="0.25">
      <c r="B446" s="27"/>
    </row>
    <row r="447" spans="1:14" x14ac:dyDescent="0.25">
      <c r="A447" s="6"/>
      <c r="B447" s="27"/>
      <c r="C447" t="str">
        <f>CONCATENATE("&lt;# ",B449," #&gt;")</f>
        <v>&lt;# T43768752A #&gt;</v>
      </c>
    </row>
    <row r="448" spans="1:14" x14ac:dyDescent="0.25">
      <c r="A448" s="6" t="s">
        <v>29</v>
      </c>
      <c r="B448" s="1" t="s">
        <v>494</v>
      </c>
      <c r="C448" t="str">
        <f>CONCATENATE("  &lt;Variant hgvs=",CHAR(34),B448,CHAR(34)," name=",CHAR(34),B449,CHAR(34),"&gt; ")</f>
        <v xml:space="preserve">  &lt;Variant hgvs="NC_000023.11:g.43768752T&gt;A" name="T43768752A"&gt; </v>
      </c>
      <c r="J448" s="33"/>
      <c r="K448" s="33"/>
      <c r="L448" s="33"/>
      <c r="M448" s="33"/>
      <c r="N448" s="33"/>
    </row>
    <row r="449" spans="1:14" x14ac:dyDescent="0.25">
      <c r="A449" s="5" t="s">
        <v>30</v>
      </c>
      <c r="B449" s="1" t="s">
        <v>619</v>
      </c>
      <c r="J449" s="33"/>
      <c r="K449" s="33"/>
      <c r="L449" s="33"/>
      <c r="M449" s="33"/>
      <c r="N449" s="33"/>
    </row>
    <row r="450" spans="1:14" x14ac:dyDescent="0.25">
      <c r="A450" s="5" t="s">
        <v>31</v>
      </c>
      <c r="B450" t="s">
        <v>66</v>
      </c>
      <c r="C450" t="str">
        <f>CONCATENATE("    This variant is a change at a specific point in the ",B441," gene from ",B450," to ",B451," resulting in incorrect ",B444," function. This substitution of a single nucleotide is known as a missense variant.")</f>
        <v xml:space="preserve">    This variant is a change at a specific point in the MAOB gene from adenine (A) to adenine (A) resulting in incorrect protein function. This substitution of a single nucleotide is known as a missense variant.</v>
      </c>
    </row>
    <row r="451" spans="1:14" x14ac:dyDescent="0.25">
      <c r="A451" s="5" t="s">
        <v>32</v>
      </c>
      <c r="B451" s="27" t="s">
        <v>66</v>
      </c>
      <c r="C451" t="s">
        <v>17</v>
      </c>
    </row>
    <row r="452" spans="1:14" x14ac:dyDescent="0.25">
      <c r="A452" s="5" t="s">
        <v>40</v>
      </c>
      <c r="B452" s="30" t="s">
        <v>620</v>
      </c>
      <c r="C452" t="str">
        <f>"  &lt;/Variant&gt;"</f>
        <v xml:space="preserve">  &lt;/Variant&gt;</v>
      </c>
    </row>
    <row r="453" spans="1:14" s="33" customFormat="1" x14ac:dyDescent="0.25">
      <c r="A453" s="31"/>
      <c r="B453" s="32"/>
      <c r="J453"/>
      <c r="K453"/>
      <c r="L453"/>
      <c r="M453"/>
      <c r="N453"/>
    </row>
    <row r="454" spans="1:14" s="33" customFormat="1" x14ac:dyDescent="0.25">
      <c r="A454" s="31"/>
      <c r="B454" s="32"/>
      <c r="C454" s="33" t="str">
        <f>C447</f>
        <v>&lt;# T43768752A #&gt;</v>
      </c>
      <c r="J454"/>
      <c r="K454"/>
      <c r="L454"/>
      <c r="M454"/>
      <c r="N454"/>
    </row>
    <row r="455" spans="1:14" x14ac:dyDescent="0.25">
      <c r="A455" s="5" t="s">
        <v>39</v>
      </c>
      <c r="B455" s="1" t="s">
        <v>621</v>
      </c>
      <c r="C455" t="str">
        <f>CONCATENATE("  &lt;Genotype hgvs=",CHAR(34),B455,B456,";",B457,CHAR(34)," name=",CHAR(34),B449,CHAR(34),"&gt; ")</f>
        <v xml:space="preserve">  &lt;Genotype hgvs="NC_000023.11:g.[43768752T&gt;A];[43768752=]" name="T43768752A"&gt; </v>
      </c>
    </row>
    <row r="456" spans="1:14" x14ac:dyDescent="0.25">
      <c r="A456" s="5" t="s">
        <v>40</v>
      </c>
      <c r="B456" s="27" t="s">
        <v>622</v>
      </c>
    </row>
    <row r="457" spans="1:14" x14ac:dyDescent="0.25">
      <c r="A457" s="5" t="s">
        <v>31</v>
      </c>
      <c r="B457" s="27" t="s">
        <v>623</v>
      </c>
      <c r="C457" t="s">
        <v>717</v>
      </c>
    </row>
    <row r="458" spans="1:14" x14ac:dyDescent="0.25">
      <c r="A458" s="5" t="s">
        <v>45</v>
      </c>
      <c r="B458" s="27" t="str">
        <f>CONCATENATE("People with this variant have one copy of the ",B452," variant. This substitution of a single nucleotide is known as a missense mutation.")</f>
        <v>People with this variant have one copy of the [T43768752A](https://www.ncbi.nlm.nih.gov/projects/SNP/snp_ref.cgi?rs=1799836) variant. This substitution of a single nucleotide is known as a missense mutation.</v>
      </c>
      <c r="C458" t="s">
        <v>17</v>
      </c>
    </row>
    <row r="459" spans="1:14" x14ac:dyDescent="0.25">
      <c r="A459" s="6" t="s">
        <v>46</v>
      </c>
      <c r="B459" s="27" t="s">
        <v>227</v>
      </c>
      <c r="C459" t="str">
        <f>CONCATENATE("    ",B458)</f>
        <v xml:space="preserve">    People with this variant have one copy of the [T43768752A](https://www.ncbi.nlm.nih.gov/projects/SNP/snp_ref.cgi?rs=1799836) variant. This substitution of a single nucleotide is known as a missense mutation.</v>
      </c>
    </row>
    <row r="460" spans="1:14" x14ac:dyDescent="0.25">
      <c r="A460" s="6" t="s">
        <v>47</v>
      </c>
      <c r="B460" s="27">
        <v>49.4</v>
      </c>
    </row>
    <row r="461" spans="1:14" x14ac:dyDescent="0.25">
      <c r="A461" s="5"/>
      <c r="B461" s="27"/>
      <c r="C461" t="s">
        <v>718</v>
      </c>
    </row>
    <row r="462" spans="1:14" x14ac:dyDescent="0.25">
      <c r="A462" s="6"/>
      <c r="B462" s="27"/>
    </row>
    <row r="463" spans="1:14" x14ac:dyDescent="0.25">
      <c r="A463" s="6"/>
      <c r="B463" s="27"/>
      <c r="C463" t="str">
        <f>CONCATENATE("    ",B459)</f>
        <v xml:space="preserve">    Your variant is not associated with any loss of function.</v>
      </c>
    </row>
    <row r="464" spans="1:14" x14ac:dyDescent="0.25">
      <c r="A464" s="6"/>
      <c r="B464" s="27"/>
    </row>
    <row r="465" spans="1:3" x14ac:dyDescent="0.25">
      <c r="A465" s="6"/>
      <c r="B465" s="27"/>
      <c r="C465" t="s">
        <v>719</v>
      </c>
    </row>
    <row r="466" spans="1:3" x14ac:dyDescent="0.25">
      <c r="A466" s="5"/>
      <c r="B466" s="27"/>
    </row>
    <row r="467" spans="1:3" x14ac:dyDescent="0.25">
      <c r="A467" s="5"/>
      <c r="B467" s="27"/>
      <c r="C467" t="str">
        <f>CONCATENATE( "    &lt;piechart percentage=",B460," /&gt;")</f>
        <v xml:space="preserve">    &lt;piechart percentage=49.4 /&gt;</v>
      </c>
    </row>
    <row r="468" spans="1:3" x14ac:dyDescent="0.25">
      <c r="A468" s="5"/>
      <c r="B468" s="27"/>
      <c r="C468" t="str">
        <f>"  &lt;/Genotype&gt;"</f>
        <v xml:space="preserve">  &lt;/Genotype&gt;</v>
      </c>
    </row>
    <row r="469" spans="1:3" x14ac:dyDescent="0.25">
      <c r="A469" s="5" t="s">
        <v>48</v>
      </c>
      <c r="B469" s="27" t="str">
        <f>CONCATENATE("People with this variant have two copies of the ",B452," variant. This substitution of a single nucleotide is known as a missense mutation.")</f>
        <v>People with this variant have two copies of the [T43768752A](https://www.ncbi.nlm.nih.gov/projects/SNP/snp_ref.cgi?rs=1799836) variant. This substitution of a single nucleotide is known as a missense mutation.</v>
      </c>
      <c r="C469" t="str">
        <f>CONCATENATE("  &lt;Genotype hgvs=",CHAR(34),B455,B456,";",B456,CHAR(34)," name=",CHAR(34),B449,CHAR(34),"&gt; ")</f>
        <v xml:space="preserve">  &lt;Genotype hgvs="NC_000023.11:g.[43768752T&gt;A];[43768752T&gt;A]" name="T43768752A"&gt; </v>
      </c>
    </row>
    <row r="470" spans="1:3" x14ac:dyDescent="0.25">
      <c r="A470" s="6" t="s">
        <v>49</v>
      </c>
      <c r="B470" s="27" t="s">
        <v>199</v>
      </c>
      <c r="C470" t="s">
        <v>17</v>
      </c>
    </row>
    <row r="471" spans="1:3" x14ac:dyDescent="0.25">
      <c r="A471" s="6" t="s">
        <v>47</v>
      </c>
      <c r="B471" s="27">
        <v>16</v>
      </c>
      <c r="C471" t="s">
        <v>717</v>
      </c>
    </row>
    <row r="472" spans="1:3" x14ac:dyDescent="0.25">
      <c r="A472" s="6"/>
      <c r="B472" s="27"/>
    </row>
    <row r="473" spans="1:3" x14ac:dyDescent="0.25">
      <c r="A473" s="5"/>
      <c r="B473" s="27"/>
      <c r="C473" t="str">
        <f>CONCATENATE("    ",B469)</f>
        <v xml:space="preserve">    People with this variant have two copies of the [T43768752A](https://www.ncbi.nlm.nih.gov/projects/SNP/snp_ref.cgi?rs=1799836) variant. This substitution of a single nucleotide is known as a missense mutation.</v>
      </c>
    </row>
    <row r="474" spans="1:3" x14ac:dyDescent="0.25">
      <c r="A474" s="6"/>
      <c r="B474" s="27"/>
    </row>
    <row r="475" spans="1:3" x14ac:dyDescent="0.25">
      <c r="A475" s="6"/>
      <c r="B475" s="27"/>
      <c r="C475" t="s">
        <v>718</v>
      </c>
    </row>
    <row r="476" spans="1:3" x14ac:dyDescent="0.25">
      <c r="A476" s="6"/>
      <c r="B476" s="27"/>
    </row>
    <row r="477" spans="1:3" x14ac:dyDescent="0.25">
      <c r="A477" s="6"/>
      <c r="B477" s="27"/>
      <c r="C477" t="str">
        <f>CONCATENATE("    ",B470)</f>
        <v xml:space="preserve">    You are in the Moderate Loss of Function category. See below for more information.</v>
      </c>
    </row>
    <row r="478" spans="1:3" x14ac:dyDescent="0.25">
      <c r="A478" s="6"/>
      <c r="B478" s="27"/>
    </row>
    <row r="479" spans="1:3" x14ac:dyDescent="0.25">
      <c r="A479" s="5"/>
      <c r="B479" s="27"/>
      <c r="C479" t="s">
        <v>719</v>
      </c>
    </row>
    <row r="480" spans="1:3" x14ac:dyDescent="0.25">
      <c r="A480" s="5"/>
      <c r="B480" s="27"/>
    </row>
    <row r="481" spans="1:3" x14ac:dyDescent="0.25">
      <c r="A481" s="5"/>
      <c r="B481" s="27"/>
      <c r="C481" t="str">
        <f>CONCATENATE( "    &lt;piechart percentage=",B471," /&gt;")</f>
        <v xml:space="preserve">    &lt;piechart percentage=16 /&gt;</v>
      </c>
    </row>
    <row r="482" spans="1:3" x14ac:dyDescent="0.25">
      <c r="A482" s="5"/>
      <c r="B482" s="27"/>
      <c r="C482" t="str">
        <f>"  &lt;/Genotype&gt;"</f>
        <v xml:space="preserve">  &lt;/Genotype&gt;</v>
      </c>
    </row>
    <row r="483" spans="1:3" x14ac:dyDescent="0.25">
      <c r="A483" s="5" t="s">
        <v>50</v>
      </c>
      <c r="B483" s="27" t="str">
        <f>CONCATENATE("Your ",B441," gene has no variants. A normal gene is referred to as a ",CHAR(34),"wild-type",CHAR(34)," gene.")</f>
        <v>Your MAOB gene has no variants. A normal gene is referred to as a "wild-type" gene.</v>
      </c>
      <c r="C483" t="str">
        <f>CONCATENATE("  &lt;Genotype hgvs=",CHAR(34),B455,B457,";",B457,CHAR(34)," name=",CHAR(34),B449,CHAR(34),"&gt; ")</f>
        <v xml:space="preserve">  &lt;Genotype hgvs="NC_000023.11:g.[43768752=];[43768752=]" name="T43768752A"&gt; </v>
      </c>
    </row>
    <row r="484" spans="1:3" x14ac:dyDescent="0.25">
      <c r="A484" s="6" t="s">
        <v>51</v>
      </c>
      <c r="B484" s="27" t="s">
        <v>227</v>
      </c>
      <c r="C484" t="s">
        <v>17</v>
      </c>
    </row>
    <row r="485" spans="1:3" x14ac:dyDescent="0.25">
      <c r="A485" s="6" t="s">
        <v>47</v>
      </c>
      <c r="B485" s="27">
        <v>34.6</v>
      </c>
      <c r="C485" t="s">
        <v>717</v>
      </c>
    </row>
    <row r="486" spans="1:3" x14ac:dyDescent="0.25">
      <c r="A486" s="5"/>
      <c r="B486" s="27"/>
    </row>
    <row r="487" spans="1:3" x14ac:dyDescent="0.25">
      <c r="A487" s="6"/>
      <c r="B487" s="27"/>
      <c r="C487" t="str">
        <f>CONCATENATE("    ",B483)</f>
        <v xml:space="preserve">    Your MAOB gene has no variants. A normal gene is referred to as a "wild-type" gene.</v>
      </c>
    </row>
    <row r="488" spans="1:3" x14ac:dyDescent="0.25">
      <c r="A488" s="6"/>
      <c r="B488" s="27"/>
    </row>
    <row r="489" spans="1:3" x14ac:dyDescent="0.25">
      <c r="A489" s="6"/>
      <c r="B489" s="27"/>
      <c r="C489" t="s">
        <v>718</v>
      </c>
    </row>
    <row r="490" spans="1:3" x14ac:dyDescent="0.25">
      <c r="A490" s="6"/>
      <c r="B490" s="27"/>
    </row>
    <row r="491" spans="1:3" x14ac:dyDescent="0.25">
      <c r="A491" s="6"/>
      <c r="B491" s="27"/>
      <c r="C491" t="str">
        <f>CONCATENATE("    ",B484)</f>
        <v xml:space="preserve">    Your variant is not associated with any loss of function.</v>
      </c>
    </row>
    <row r="492" spans="1:3" x14ac:dyDescent="0.25">
      <c r="A492" s="5"/>
      <c r="B492" s="27"/>
    </row>
    <row r="493" spans="1:3" x14ac:dyDescent="0.25">
      <c r="A493" s="5"/>
      <c r="B493" s="27"/>
      <c r="C493" t="s">
        <v>719</v>
      </c>
    </row>
    <row r="494" spans="1:3" x14ac:dyDescent="0.25">
      <c r="A494" s="5"/>
      <c r="B494" s="27"/>
    </row>
    <row r="495" spans="1:3" x14ac:dyDescent="0.25">
      <c r="A495" s="5"/>
      <c r="B495" s="27"/>
      <c r="C495" t="str">
        <f>CONCATENATE( "    &lt;piechart percentage=",B485," /&gt;")</f>
        <v xml:space="preserve">    &lt;piechart percentage=34.6 /&gt;</v>
      </c>
    </row>
    <row r="496" spans="1:3" x14ac:dyDescent="0.25">
      <c r="A496" s="5"/>
      <c r="B496" s="27"/>
      <c r="C496" t="str">
        <f>"  &lt;/Genotype&gt;"</f>
        <v xml:space="preserve">  &lt;/Genotype&gt;</v>
      </c>
    </row>
    <row r="497" spans="1:3" x14ac:dyDescent="0.25">
      <c r="A497" s="5" t="s">
        <v>52</v>
      </c>
      <c r="B497" s="27" t="str">
        <f>CONCATENATE("Your ",B441," gene has an unknown variant.")</f>
        <v>Your MAOB gene has an unknown variant.</v>
      </c>
      <c r="C497" t="str">
        <f>CONCATENATE("  &lt;Genotype hgvs=",CHAR(34),"unknown",CHAR(34),"&gt; ")</f>
        <v xml:space="preserve">  &lt;Genotype hgvs="unknown"&gt; </v>
      </c>
    </row>
    <row r="498" spans="1:3" x14ac:dyDescent="0.25">
      <c r="A498" s="6" t="s">
        <v>52</v>
      </c>
      <c r="B498" s="27" t="s">
        <v>154</v>
      </c>
      <c r="C498" t="s">
        <v>17</v>
      </c>
    </row>
    <row r="499" spans="1:3" x14ac:dyDescent="0.25">
      <c r="A499" s="6" t="s">
        <v>47</v>
      </c>
      <c r="B499" s="27"/>
      <c r="C499" t="s">
        <v>717</v>
      </c>
    </row>
    <row r="500" spans="1:3" x14ac:dyDescent="0.25">
      <c r="A500" s="6"/>
      <c r="B500" s="27"/>
    </row>
    <row r="501" spans="1:3" x14ac:dyDescent="0.25">
      <c r="A501" s="6"/>
      <c r="B501" s="27"/>
      <c r="C501" t="str">
        <f>CONCATENATE("    ",B497)</f>
        <v xml:space="preserve">    Your MAOB gene has an unknown variant.</v>
      </c>
    </row>
    <row r="502" spans="1:3" x14ac:dyDescent="0.25">
      <c r="A502" s="6"/>
      <c r="B502" s="27"/>
    </row>
    <row r="503" spans="1:3" x14ac:dyDescent="0.25">
      <c r="A503" s="6"/>
      <c r="B503" s="27"/>
      <c r="C503" t="s">
        <v>718</v>
      </c>
    </row>
    <row r="504" spans="1:3" x14ac:dyDescent="0.25">
      <c r="A504" s="6"/>
      <c r="B504" s="27"/>
    </row>
    <row r="505" spans="1:3" x14ac:dyDescent="0.25">
      <c r="A505" s="5"/>
      <c r="B505" s="27"/>
      <c r="C505" t="str">
        <f>CONCATENATE("    ",B498)</f>
        <v xml:space="preserve">    The effect is unknown.</v>
      </c>
    </row>
    <row r="506" spans="1:3" x14ac:dyDescent="0.25">
      <c r="A506" s="6"/>
      <c r="B506" s="27"/>
    </row>
    <row r="507" spans="1:3" x14ac:dyDescent="0.25">
      <c r="A507" s="5"/>
      <c r="B507" s="27"/>
      <c r="C507" t="s">
        <v>719</v>
      </c>
    </row>
    <row r="508" spans="1:3" x14ac:dyDescent="0.25">
      <c r="A508" s="5"/>
      <c r="B508" s="27"/>
    </row>
    <row r="509" spans="1:3" x14ac:dyDescent="0.25">
      <c r="A509" s="5"/>
      <c r="B509" s="27"/>
      <c r="C509" t="str">
        <f>CONCATENATE( "    &lt;piechart percentage=",B499," /&gt;")</f>
        <v xml:space="preserve">    &lt;piechart percentage= /&gt;</v>
      </c>
    </row>
    <row r="510" spans="1:3" x14ac:dyDescent="0.25">
      <c r="A510" s="5"/>
      <c r="B510" s="27"/>
      <c r="C510" t="str">
        <f>"  &lt;/Genotype&gt;"</f>
        <v xml:space="preserve">  &lt;/Genotype&gt;</v>
      </c>
    </row>
    <row r="511" spans="1:3" x14ac:dyDescent="0.25">
      <c r="A511" s="5" t="s">
        <v>50</v>
      </c>
      <c r="B511" s="27" t="str">
        <f>CONCATENATE("Your ",B441," gene has no variants. A normal gene is referred to as a ",CHAR(34),"wild-type",CHAR(34)," gene.")</f>
        <v>Your MAOB gene has no variants. A normal gene is referred to as a "wild-type" gene.</v>
      </c>
      <c r="C511" t="str">
        <f>CONCATENATE("  &lt;Genotype hgvs=",CHAR(34),"wild-type",CHAR(34),"&gt;")</f>
        <v xml:space="preserve">  &lt;Genotype hgvs="wild-type"&gt;</v>
      </c>
    </row>
    <row r="512" spans="1:3" x14ac:dyDescent="0.25">
      <c r="A512" s="63" t="s">
        <v>51</v>
      </c>
      <c r="B512" s="64" t="s">
        <v>152</v>
      </c>
      <c r="C512" s="62" t="s">
        <v>17</v>
      </c>
    </row>
    <row r="513" spans="1:14" x14ac:dyDescent="0.25">
      <c r="A513" s="63" t="s">
        <v>47</v>
      </c>
      <c r="B513" s="64"/>
      <c r="C513" s="62" t="s">
        <v>717</v>
      </c>
    </row>
    <row r="514" spans="1:14" x14ac:dyDescent="0.25">
      <c r="A514" s="63"/>
      <c r="B514" s="64"/>
      <c r="C514" s="62"/>
    </row>
    <row r="515" spans="1:14" x14ac:dyDescent="0.25">
      <c r="A515" s="6"/>
      <c r="B515" s="27"/>
      <c r="C515" t="str">
        <f>CONCATENATE("    ",B511)</f>
        <v xml:space="preserve">    Your MAOB gene has no variants. A normal gene is referred to as a "wild-type" gene.</v>
      </c>
    </row>
    <row r="516" spans="1:14" x14ac:dyDescent="0.25">
      <c r="A516" s="6"/>
      <c r="B516" s="27"/>
    </row>
    <row r="517" spans="1:14" x14ac:dyDescent="0.25">
      <c r="A517" s="6"/>
      <c r="B517" s="27"/>
      <c r="C517" t="s">
        <v>718</v>
      </c>
    </row>
    <row r="518" spans="1:14" x14ac:dyDescent="0.25">
      <c r="A518" s="6"/>
      <c r="B518" s="27"/>
    </row>
    <row r="519" spans="1:14" x14ac:dyDescent="0.25">
      <c r="A519" s="6"/>
      <c r="B519" s="27"/>
      <c r="C519" t="str">
        <f>CONCATENATE("    ",B512)</f>
        <v xml:space="preserve">    This variant is not associated with increased risk.</v>
      </c>
    </row>
    <row r="520" spans="1:14" x14ac:dyDescent="0.25">
      <c r="A520" s="6"/>
      <c r="B520" s="27"/>
    </row>
    <row r="521" spans="1:14" x14ac:dyDescent="0.25">
      <c r="A521" s="6"/>
      <c r="B521" s="27"/>
      <c r="C521" t="s">
        <v>719</v>
      </c>
      <c r="J521" s="33"/>
      <c r="K521" s="33"/>
      <c r="L521" s="33"/>
      <c r="M521" s="33"/>
      <c r="N521" s="33"/>
    </row>
    <row r="522" spans="1:14" x14ac:dyDescent="0.25">
      <c r="A522" s="5"/>
      <c r="B522" s="27"/>
      <c r="J522" s="33"/>
      <c r="K522" s="33"/>
      <c r="L522" s="33"/>
      <c r="M522" s="33"/>
      <c r="N522" s="33"/>
    </row>
    <row r="523" spans="1:14" x14ac:dyDescent="0.25">
      <c r="A523" s="6"/>
      <c r="B523" s="27"/>
      <c r="C523" t="str">
        <f>CONCATENATE( "    &lt;piechart percentage=",B513," /&gt;")</f>
        <v xml:space="preserve">    &lt;piechart percentage= /&gt;</v>
      </c>
      <c r="J523" s="33"/>
      <c r="K523" s="33"/>
      <c r="L523" s="33"/>
      <c r="M523" s="33"/>
      <c r="N523" s="33"/>
    </row>
    <row r="524" spans="1:14" x14ac:dyDescent="0.25">
      <c r="A524" s="6"/>
      <c r="B524" s="27"/>
      <c r="C524" t="str">
        <f>"  &lt;/Genotype&gt;"</f>
        <v xml:space="preserve">  &lt;/Genotype&gt;</v>
      </c>
    </row>
    <row r="525" spans="1:14" x14ac:dyDescent="0.25">
      <c r="A525" s="6"/>
      <c r="B525" s="27"/>
      <c r="C525" t="str">
        <f>"&lt;/GeneAnalysis&gt;"</f>
        <v>&lt;/GeneAnalysis&gt;</v>
      </c>
      <c r="J525" s="60"/>
      <c r="K525" s="68"/>
      <c r="L525" s="59"/>
    </row>
    <row r="526" spans="1:14" s="33" customFormat="1" x14ac:dyDescent="0.25">
      <c r="J526"/>
      <c r="K526"/>
      <c r="L526"/>
      <c r="M526"/>
      <c r="N526"/>
    </row>
    <row r="527" spans="1:14" s="33" customFormat="1" x14ac:dyDescent="0.25">
      <c r="A527" s="65"/>
      <c r="B527" s="65"/>
      <c r="C527" s="66"/>
      <c r="J527"/>
      <c r="K527"/>
      <c r="L527"/>
      <c r="M527"/>
      <c r="N527"/>
    </row>
    <row r="528" spans="1:14" s="33" customFormat="1" x14ac:dyDescent="0.25">
      <c r="J528"/>
      <c r="K528"/>
      <c r="L528"/>
      <c r="M528"/>
      <c r="N528"/>
    </row>
    <row r="529" spans="1:14" x14ac:dyDescent="0.25">
      <c r="A529" s="6" t="s">
        <v>4</v>
      </c>
      <c r="B529" s="27" t="s">
        <v>452</v>
      </c>
      <c r="C529" t="str">
        <f>CONCATENATE("&lt;GeneAnalysis gene=",CHAR(34),B529,CHAR(34)," interval=",CHAR(34),B530,CHAR(34),"&gt; ")</f>
        <v xml:space="preserve">&lt;GeneAnalysis gene="PEX16" interval="NC_000011.10:g.45909669_45918123"&gt; </v>
      </c>
    </row>
    <row r="530" spans="1:14" x14ac:dyDescent="0.25">
      <c r="A530" s="6" t="s">
        <v>27</v>
      </c>
      <c r="B530" s="27" t="s">
        <v>624</v>
      </c>
      <c r="H530" s="8"/>
      <c r="I530" s="59"/>
    </row>
    <row r="531" spans="1:14" x14ac:dyDescent="0.25">
      <c r="A531" s="6" t="s">
        <v>28</v>
      </c>
      <c r="B531" s="27" t="s">
        <v>353</v>
      </c>
      <c r="C531" t="str">
        <f>CONCATENATE("# What are some common mutations of ",B529,"?")</f>
        <v># What are some common mutations of PEX16?</v>
      </c>
    </row>
    <row r="532" spans="1:14" x14ac:dyDescent="0.25">
      <c r="A532" s="6" t="s">
        <v>590</v>
      </c>
      <c r="B532" s="27" t="s">
        <v>25</v>
      </c>
      <c r="C532" t="s">
        <v>17</v>
      </c>
    </row>
    <row r="533" spans="1:14" x14ac:dyDescent="0.25">
      <c r="B533" s="27"/>
      <c r="C533" t="str">
        <f>CONCATENATE("There is ",B531," well-known variant in ",B529,": ",B540,".")</f>
        <v>There is one well-known variant in PEX16: [C542-16T](https://www.ncbi.nlm.nih.gov/clinvar/variation/259546/).</v>
      </c>
    </row>
    <row r="534" spans="1:14" x14ac:dyDescent="0.25">
      <c r="B534" s="27"/>
    </row>
    <row r="535" spans="1:14" x14ac:dyDescent="0.25">
      <c r="A535" s="6"/>
      <c r="B535" s="27"/>
      <c r="C535" t="str">
        <f>CONCATENATE("&lt;# ",B537," #&gt;")</f>
        <v>&lt;# C542-16T #&gt;</v>
      </c>
    </row>
    <row r="536" spans="1:14" x14ac:dyDescent="0.25">
      <c r="A536" s="6" t="s">
        <v>29</v>
      </c>
      <c r="B536" s="1" t="s">
        <v>625</v>
      </c>
      <c r="C536" t="str">
        <f>CONCATENATE("  &lt;Variant hgvs=",CHAR(34),B536,CHAR(34)," name=",CHAR(34),B537,CHAR(34),"&gt; ")</f>
        <v xml:space="preserve">  &lt;Variant hgvs="NC_000011.10:g.45914484G&gt;A" name="C542-16T"&gt; </v>
      </c>
      <c r="J536" s="33"/>
      <c r="K536" s="33"/>
      <c r="L536" s="33"/>
      <c r="M536" s="33"/>
      <c r="N536" s="33"/>
    </row>
    <row r="537" spans="1:14" x14ac:dyDescent="0.25">
      <c r="A537" s="5" t="s">
        <v>30</v>
      </c>
      <c r="B537" s="1" t="s">
        <v>626</v>
      </c>
      <c r="J537" s="33"/>
      <c r="K537" s="33"/>
      <c r="L537" s="33"/>
      <c r="M537" s="33"/>
      <c r="N537" s="33"/>
    </row>
    <row r="538" spans="1:14" x14ac:dyDescent="0.25">
      <c r="A538" s="5" t="s">
        <v>31</v>
      </c>
      <c r="B538" t="s">
        <v>217</v>
      </c>
      <c r="C538" t="str">
        <f>CONCATENATE("    This variant is a change at a specific point in the ",B529," gene from ",B538," to ",B539," resulting in incorrect ",B532," function. This substitution of a single nucleotide is known as a missense variant.")</f>
        <v xml:space="preserve">    This variant is a change at a specific point in the PEX16 gene from cytosine (C) to thymine (T) resulting in incorrect protein function. This substitution of a single nucleotide is known as a missense variant.</v>
      </c>
    </row>
    <row r="539" spans="1:14" x14ac:dyDescent="0.25">
      <c r="A539" s="5" t="s">
        <v>32</v>
      </c>
      <c r="B539" s="27" t="s">
        <v>37</v>
      </c>
      <c r="C539" t="s">
        <v>17</v>
      </c>
    </row>
    <row r="540" spans="1:14" x14ac:dyDescent="0.25">
      <c r="A540" s="5" t="s">
        <v>40</v>
      </c>
      <c r="B540" s="30" t="s">
        <v>627</v>
      </c>
      <c r="C540" t="str">
        <f>"  &lt;/Variant&gt;"</f>
        <v xml:space="preserve">  &lt;/Variant&gt;</v>
      </c>
    </row>
    <row r="541" spans="1:14" s="33" customFormat="1" x14ac:dyDescent="0.25">
      <c r="A541" s="31"/>
      <c r="B541" s="32"/>
      <c r="J541"/>
      <c r="K541"/>
      <c r="L541"/>
      <c r="M541"/>
      <c r="N541"/>
    </row>
    <row r="542" spans="1:14" s="33" customFormat="1" x14ac:dyDescent="0.25">
      <c r="A542" s="31"/>
      <c r="B542" s="32"/>
      <c r="C542" s="33" t="str">
        <f>C535</f>
        <v>&lt;# C542-16T #&gt;</v>
      </c>
      <c r="J542"/>
      <c r="K542"/>
      <c r="L542"/>
      <c r="M542"/>
      <c r="N542"/>
    </row>
    <row r="543" spans="1:14" x14ac:dyDescent="0.25">
      <c r="A543" s="5" t="s">
        <v>39</v>
      </c>
      <c r="B543" s="1" t="s">
        <v>628</v>
      </c>
      <c r="C543" t="str">
        <f>CONCATENATE("  &lt;Genotype hgvs=",CHAR(34),B543,B544,";",B545,CHAR(34)," name=",CHAR(34),B537,CHAR(34),"&gt; ")</f>
        <v xml:space="preserve">  &lt;Genotype hgvs="NC_000011.10:g.[45914484G&gt;A];[45914484=]" name="C542-16T"&gt; </v>
      </c>
    </row>
    <row r="544" spans="1:14" x14ac:dyDescent="0.25">
      <c r="A544" s="5" t="s">
        <v>40</v>
      </c>
      <c r="B544" s="27" t="s">
        <v>629</v>
      </c>
    </row>
    <row r="545" spans="1:3" x14ac:dyDescent="0.25">
      <c r="A545" s="5" t="s">
        <v>31</v>
      </c>
      <c r="B545" s="27" t="s">
        <v>630</v>
      </c>
      <c r="C545" t="s">
        <v>717</v>
      </c>
    </row>
    <row r="546" spans="1:3" x14ac:dyDescent="0.25">
      <c r="A546" s="5" t="s">
        <v>45</v>
      </c>
      <c r="B546" s="27" t="str">
        <f>CONCATENATE("People with this variant have one copy of the ",B540," variant. This substitution of a single nucleotide is known as a missense mutation.")</f>
        <v>People with this variant have one copy of the [C542-16T](https://www.ncbi.nlm.nih.gov/clinvar/variation/259546/) variant. This substitution of a single nucleotide is known as a missense mutation.</v>
      </c>
      <c r="C546" t="s">
        <v>17</v>
      </c>
    </row>
    <row r="547" spans="1:3" x14ac:dyDescent="0.25">
      <c r="A547" s="6" t="s">
        <v>46</v>
      </c>
      <c r="B547" s="27" t="s">
        <v>226</v>
      </c>
      <c r="C547" t="str">
        <f>CONCATENATE("    ",B546)</f>
        <v xml:space="preserve">    People with this variant have one copy of the [C542-16T](https://www.ncbi.nlm.nih.gov/clinvar/variation/259546/) variant. This substitution of a single nucleotide is known as a missense mutation.</v>
      </c>
    </row>
    <row r="548" spans="1:3" x14ac:dyDescent="0.25">
      <c r="A548" s="6" t="s">
        <v>47</v>
      </c>
      <c r="B548" s="27">
        <v>30.8</v>
      </c>
    </row>
    <row r="549" spans="1:3" x14ac:dyDescent="0.25">
      <c r="A549" s="5"/>
      <c r="B549" s="27"/>
      <c r="C549" t="s">
        <v>718</v>
      </c>
    </row>
    <row r="550" spans="1:3" x14ac:dyDescent="0.25">
      <c r="A550" s="6"/>
      <c r="B550" s="27"/>
    </row>
    <row r="551" spans="1:3" x14ac:dyDescent="0.25">
      <c r="A551" s="6"/>
      <c r="B551" s="27"/>
      <c r="C551" t="str">
        <f>CONCATENATE("    ",B547)</f>
        <v xml:space="preserve">    You are in the Mild Loss of Function category. See below for more information.</v>
      </c>
    </row>
    <row r="552" spans="1:3" x14ac:dyDescent="0.25">
      <c r="A552" s="6"/>
      <c r="B552" s="27"/>
    </row>
    <row r="553" spans="1:3" x14ac:dyDescent="0.25">
      <c r="A553" s="6"/>
      <c r="B553" s="27"/>
      <c r="C553" t="s">
        <v>719</v>
      </c>
    </row>
    <row r="554" spans="1:3" x14ac:dyDescent="0.25">
      <c r="A554" s="5"/>
      <c r="B554" s="27"/>
    </row>
    <row r="555" spans="1:3" x14ac:dyDescent="0.25">
      <c r="A555" s="5"/>
      <c r="B555" s="27"/>
      <c r="C555" t="str">
        <f>CONCATENATE( "    &lt;piechart percentage=",B548," /&gt;")</f>
        <v xml:space="preserve">    &lt;piechart percentage=30.8 /&gt;</v>
      </c>
    </row>
    <row r="556" spans="1:3" x14ac:dyDescent="0.25">
      <c r="A556" s="5"/>
      <c r="B556" s="27"/>
      <c r="C556" t="str">
        <f>"  &lt;/Genotype&gt;"</f>
        <v xml:space="preserve">  &lt;/Genotype&gt;</v>
      </c>
    </row>
    <row r="557" spans="1:3" x14ac:dyDescent="0.25">
      <c r="A557" s="5" t="s">
        <v>48</v>
      </c>
      <c r="B557" s="27" t="str">
        <f>CONCATENATE("People with this variant have two copies of the ",B540," variant. This substitution of a single nucleotide is known as a missense mutation.")</f>
        <v>People with this variant have two copies of the [C542-16T](https://www.ncbi.nlm.nih.gov/clinvar/variation/259546/) variant. This substitution of a single nucleotide is known as a missense mutation.</v>
      </c>
      <c r="C557" t="str">
        <f>CONCATENATE("  &lt;Genotype hgvs=",CHAR(34),B543,B544,";",B544,CHAR(34)," name=",CHAR(34),B537,CHAR(34),"&gt; ")</f>
        <v xml:space="preserve">  &lt;Genotype hgvs="NC_000011.10:g.[45914484G&gt;A];[45914484G&gt;A]" name="C542-16T"&gt; </v>
      </c>
    </row>
    <row r="558" spans="1:3" x14ac:dyDescent="0.25">
      <c r="A558" s="6" t="s">
        <v>49</v>
      </c>
      <c r="B558" s="64" t="s">
        <v>199</v>
      </c>
      <c r="C558" t="s">
        <v>17</v>
      </c>
    </row>
    <row r="559" spans="1:3" x14ac:dyDescent="0.25">
      <c r="A559" s="6" t="s">
        <v>47</v>
      </c>
      <c r="B559" s="27">
        <v>11.4</v>
      </c>
      <c r="C559" t="s">
        <v>717</v>
      </c>
    </row>
    <row r="560" spans="1:3" x14ac:dyDescent="0.25">
      <c r="A560" s="6"/>
      <c r="B560" s="27"/>
    </row>
    <row r="561" spans="1:3" x14ac:dyDescent="0.25">
      <c r="A561" s="5"/>
      <c r="B561" s="27"/>
      <c r="C561" t="str">
        <f>CONCATENATE("    ",B557)</f>
        <v xml:space="preserve">    People with this variant have two copies of the [C542-16T](https://www.ncbi.nlm.nih.gov/clinvar/variation/259546/) variant. This substitution of a single nucleotide is known as a missense mutation.</v>
      </c>
    </row>
    <row r="562" spans="1:3" x14ac:dyDescent="0.25">
      <c r="A562" s="6"/>
      <c r="B562" s="27"/>
    </row>
    <row r="563" spans="1:3" x14ac:dyDescent="0.25">
      <c r="A563" s="6"/>
      <c r="B563" s="27"/>
      <c r="C563" t="s">
        <v>718</v>
      </c>
    </row>
    <row r="564" spans="1:3" x14ac:dyDescent="0.25">
      <c r="A564" s="6"/>
      <c r="B564" s="27"/>
    </row>
    <row r="565" spans="1:3" x14ac:dyDescent="0.25">
      <c r="A565" s="6"/>
      <c r="B565" s="27"/>
      <c r="C565" t="str">
        <f>CONCATENATE("    ",B558)</f>
        <v xml:space="preserve">    You are in the Moderate Loss of Function category. See below for more information.</v>
      </c>
    </row>
    <row r="566" spans="1:3" x14ac:dyDescent="0.25">
      <c r="A566" s="6"/>
      <c r="B566" s="27"/>
    </row>
    <row r="567" spans="1:3" x14ac:dyDescent="0.25">
      <c r="A567" s="5"/>
      <c r="B567" s="27"/>
      <c r="C567" t="s">
        <v>719</v>
      </c>
    </row>
    <row r="568" spans="1:3" x14ac:dyDescent="0.25">
      <c r="A568" s="5"/>
      <c r="B568" s="27"/>
    </row>
    <row r="569" spans="1:3" x14ac:dyDescent="0.25">
      <c r="A569" s="5"/>
      <c r="B569" s="27"/>
      <c r="C569" t="str">
        <f>CONCATENATE( "    &lt;piechart percentage=",B559," /&gt;")</f>
        <v xml:space="preserve">    &lt;piechart percentage=11.4 /&gt;</v>
      </c>
    </row>
    <row r="570" spans="1:3" x14ac:dyDescent="0.25">
      <c r="A570" s="5"/>
      <c r="B570" s="27"/>
      <c r="C570" t="str">
        <f>"  &lt;/Genotype&gt;"</f>
        <v xml:space="preserve">  &lt;/Genotype&gt;</v>
      </c>
    </row>
    <row r="571" spans="1:3" x14ac:dyDescent="0.25">
      <c r="A571" s="5" t="s">
        <v>50</v>
      </c>
      <c r="B571" s="27" t="str">
        <f>CONCATENATE("Your ",B529," gene has no variants. A normal gene is referred to as a ",CHAR(34),"wild-type",CHAR(34)," gene.")</f>
        <v>Your PEX16 gene has no variants. A normal gene is referred to as a "wild-type" gene.</v>
      </c>
      <c r="C571" t="str">
        <f>CONCATENATE("  &lt;Genotype hgvs=",CHAR(34),B543,B545,";",B545,CHAR(34)," name=",CHAR(34),B537,CHAR(34),"&gt; ")</f>
        <v xml:space="preserve">  &lt;Genotype hgvs="NC_000011.10:g.[45914484=];[45914484=]" name="C542-16T"&gt; </v>
      </c>
    </row>
    <row r="572" spans="1:3" x14ac:dyDescent="0.25">
      <c r="A572" s="6" t="s">
        <v>51</v>
      </c>
      <c r="B572" s="27" t="s">
        <v>152</v>
      </c>
      <c r="C572" t="s">
        <v>17</v>
      </c>
    </row>
    <row r="573" spans="1:3" x14ac:dyDescent="0.25">
      <c r="A573" s="6" t="s">
        <v>47</v>
      </c>
      <c r="B573" s="27">
        <v>57.8</v>
      </c>
      <c r="C573" t="s">
        <v>717</v>
      </c>
    </row>
    <row r="574" spans="1:3" x14ac:dyDescent="0.25">
      <c r="A574" s="5"/>
      <c r="B574" s="27"/>
    </row>
    <row r="575" spans="1:3" x14ac:dyDescent="0.25">
      <c r="A575" s="6"/>
      <c r="B575" s="27"/>
      <c r="C575" t="str">
        <f>CONCATENATE("    ",B571)</f>
        <v xml:space="preserve">    Your PEX16 gene has no variants. A normal gene is referred to as a "wild-type" gene.</v>
      </c>
    </row>
    <row r="576" spans="1:3" x14ac:dyDescent="0.25">
      <c r="A576" s="6"/>
      <c r="B576" s="27"/>
    </row>
    <row r="577" spans="1:3" x14ac:dyDescent="0.25">
      <c r="A577" s="6"/>
      <c r="B577" s="27"/>
      <c r="C577" t="s">
        <v>718</v>
      </c>
    </row>
    <row r="578" spans="1:3" x14ac:dyDescent="0.25">
      <c r="A578" s="6"/>
      <c r="B578" s="27"/>
    </row>
    <row r="579" spans="1:3" x14ac:dyDescent="0.25">
      <c r="A579" s="6"/>
      <c r="B579" s="27"/>
      <c r="C579" t="str">
        <f>CONCATENATE("    ",B572)</f>
        <v xml:space="preserve">    This variant is not associated with increased risk.</v>
      </c>
    </row>
    <row r="580" spans="1:3" x14ac:dyDescent="0.25">
      <c r="A580" s="5"/>
      <c r="B580" s="27"/>
    </row>
    <row r="581" spans="1:3" x14ac:dyDescent="0.25">
      <c r="A581" s="5"/>
      <c r="B581" s="27"/>
      <c r="C581" t="s">
        <v>719</v>
      </c>
    </row>
    <row r="582" spans="1:3" x14ac:dyDescent="0.25">
      <c r="A582" s="5"/>
      <c r="B582" s="27"/>
    </row>
    <row r="583" spans="1:3" x14ac:dyDescent="0.25">
      <c r="A583" s="5"/>
      <c r="B583" s="27"/>
      <c r="C583" t="str">
        <f>CONCATENATE( "    &lt;piechart percentage=",B573," /&gt;")</f>
        <v xml:space="preserve">    &lt;piechart percentage=57.8 /&gt;</v>
      </c>
    </row>
    <row r="584" spans="1:3" x14ac:dyDescent="0.25">
      <c r="A584" s="5"/>
      <c r="B584" s="27"/>
      <c r="C584" t="str">
        <f>"  &lt;/Genotype&gt;"</f>
        <v xml:space="preserve">  &lt;/Genotype&gt;</v>
      </c>
    </row>
    <row r="585" spans="1:3" x14ac:dyDescent="0.25">
      <c r="A585" s="5" t="s">
        <v>52</v>
      </c>
      <c r="B585" s="27" t="str">
        <f>CONCATENATE("Your ",B529," gene has an unknown variant.")</f>
        <v>Your PEX16 gene has an unknown variant.</v>
      </c>
      <c r="C585" t="str">
        <f>CONCATENATE("  &lt;Genotype hgvs=",CHAR(34),"unknown",CHAR(34),"&gt; ")</f>
        <v xml:space="preserve">  &lt;Genotype hgvs="unknown"&gt; </v>
      </c>
    </row>
    <row r="586" spans="1:3" x14ac:dyDescent="0.25">
      <c r="A586" s="6" t="s">
        <v>52</v>
      </c>
      <c r="B586" s="27" t="s">
        <v>154</v>
      </c>
      <c r="C586" t="s">
        <v>17</v>
      </c>
    </row>
    <row r="587" spans="1:3" x14ac:dyDescent="0.25">
      <c r="A587" s="6" t="s">
        <v>47</v>
      </c>
      <c r="B587" s="27"/>
      <c r="C587" t="s">
        <v>717</v>
      </c>
    </row>
    <row r="588" spans="1:3" x14ac:dyDescent="0.25">
      <c r="A588" s="6"/>
      <c r="B588" s="27"/>
    </row>
    <row r="589" spans="1:3" x14ac:dyDescent="0.25">
      <c r="A589" s="6"/>
      <c r="B589" s="27"/>
      <c r="C589" t="str">
        <f>CONCATENATE("    ",B585)</f>
        <v xml:space="preserve">    Your PEX16 gene has an unknown variant.</v>
      </c>
    </row>
    <row r="590" spans="1:3" x14ac:dyDescent="0.25">
      <c r="A590" s="6"/>
      <c r="B590" s="27"/>
    </row>
    <row r="591" spans="1:3" x14ac:dyDescent="0.25">
      <c r="A591" s="6"/>
      <c r="B591" s="27"/>
      <c r="C591" t="s">
        <v>718</v>
      </c>
    </row>
    <row r="592" spans="1:3" x14ac:dyDescent="0.25">
      <c r="A592" s="6"/>
      <c r="B592" s="27"/>
    </row>
    <row r="593" spans="1:3" x14ac:dyDescent="0.25">
      <c r="A593" s="5"/>
      <c r="B593" s="27"/>
      <c r="C593" t="str">
        <f>CONCATENATE("    ",B586)</f>
        <v xml:space="preserve">    The effect is unknown.</v>
      </c>
    </row>
    <row r="594" spans="1:3" x14ac:dyDescent="0.25">
      <c r="A594" s="6"/>
      <c r="B594" s="27"/>
    </row>
    <row r="595" spans="1:3" x14ac:dyDescent="0.25">
      <c r="A595" s="5"/>
      <c r="B595" s="27"/>
      <c r="C595" t="s">
        <v>719</v>
      </c>
    </row>
    <row r="596" spans="1:3" x14ac:dyDescent="0.25">
      <c r="A596" s="5"/>
      <c r="B596" s="27"/>
    </row>
    <row r="597" spans="1:3" x14ac:dyDescent="0.25">
      <c r="A597" s="5"/>
      <c r="B597" s="27"/>
      <c r="C597" t="str">
        <f>CONCATENATE( "    &lt;piechart percentage=",B587," /&gt;")</f>
        <v xml:space="preserve">    &lt;piechart percentage= /&gt;</v>
      </c>
    </row>
    <row r="598" spans="1:3" x14ac:dyDescent="0.25">
      <c r="A598" s="5"/>
      <c r="B598" s="27"/>
      <c r="C598" t="str">
        <f>"  &lt;/Genotype&gt;"</f>
        <v xml:space="preserve">  &lt;/Genotype&gt;</v>
      </c>
    </row>
    <row r="599" spans="1:3" x14ac:dyDescent="0.25">
      <c r="A599" s="5" t="s">
        <v>50</v>
      </c>
      <c r="B599" s="27" t="str">
        <f>CONCATENATE("Your ",B529," gene has no variants. A normal gene is referred to as a ",CHAR(34),"wild-type",CHAR(34)," gene.")</f>
        <v>Your PEX16 gene has no variants. A normal gene is referred to as a "wild-type" gene.</v>
      </c>
      <c r="C599" t="str">
        <f>CONCATENATE("  &lt;Genotype hgvs=",CHAR(34),"wild-type",CHAR(34),"&gt;")</f>
        <v xml:space="preserve">  &lt;Genotype hgvs="wild-type"&gt;</v>
      </c>
    </row>
    <row r="600" spans="1:3" x14ac:dyDescent="0.25">
      <c r="A600" s="63" t="s">
        <v>51</v>
      </c>
      <c r="B600" s="64" t="s">
        <v>152</v>
      </c>
      <c r="C600" s="62" t="s">
        <v>17</v>
      </c>
    </row>
    <row r="601" spans="1:3" x14ac:dyDescent="0.25">
      <c r="A601" s="63" t="s">
        <v>47</v>
      </c>
      <c r="B601" s="64"/>
      <c r="C601" s="62" t="s">
        <v>717</v>
      </c>
    </row>
    <row r="602" spans="1:3" x14ac:dyDescent="0.25">
      <c r="A602" s="63"/>
      <c r="B602" s="64"/>
      <c r="C602" s="62"/>
    </row>
    <row r="603" spans="1:3" x14ac:dyDescent="0.25">
      <c r="A603" s="6"/>
      <c r="B603" s="27"/>
      <c r="C603" t="str">
        <f>CONCATENATE("    ",B599)</f>
        <v xml:space="preserve">    Your PEX16 gene has no variants. A normal gene is referred to as a "wild-type" gene.</v>
      </c>
    </row>
    <row r="604" spans="1:3" x14ac:dyDescent="0.25">
      <c r="A604" s="6"/>
      <c r="B604" s="27"/>
    </row>
    <row r="605" spans="1:3" x14ac:dyDescent="0.25">
      <c r="A605" s="6"/>
      <c r="B605" s="27"/>
      <c r="C605" t="s">
        <v>718</v>
      </c>
    </row>
    <row r="606" spans="1:3" x14ac:dyDescent="0.25">
      <c r="A606" s="6"/>
      <c r="B606" s="27"/>
    </row>
    <row r="607" spans="1:3" x14ac:dyDescent="0.25">
      <c r="A607" s="6"/>
      <c r="B607" s="27"/>
      <c r="C607" t="str">
        <f>CONCATENATE("    ",B600)</f>
        <v xml:space="preserve">    This variant is not associated with increased risk.</v>
      </c>
    </row>
    <row r="608" spans="1:3" x14ac:dyDescent="0.25">
      <c r="A608" s="6"/>
      <c r="B608" s="27"/>
    </row>
    <row r="609" spans="1:14" x14ac:dyDescent="0.25">
      <c r="A609" s="6"/>
      <c r="B609" s="27"/>
      <c r="C609" t="s">
        <v>719</v>
      </c>
      <c r="J609" s="33"/>
      <c r="K609" s="33"/>
      <c r="L609" s="33"/>
      <c r="M609" s="33"/>
      <c r="N609" s="33"/>
    </row>
    <row r="610" spans="1:14" x14ac:dyDescent="0.25">
      <c r="A610" s="5"/>
      <c r="B610" s="27"/>
      <c r="J610" s="33"/>
      <c r="K610" s="33"/>
      <c r="L610" s="33"/>
      <c r="M610" s="33"/>
      <c r="N610" s="33"/>
    </row>
    <row r="611" spans="1:14" x14ac:dyDescent="0.25">
      <c r="A611" s="6"/>
      <c r="B611" s="27"/>
      <c r="C611" t="str">
        <f>CONCATENATE( "    &lt;piechart percentage=",B601," /&gt;")</f>
        <v xml:space="preserve">    &lt;piechart percentage= /&gt;</v>
      </c>
      <c r="J611" s="33"/>
      <c r="K611" s="33"/>
      <c r="L611" s="33"/>
      <c r="M611" s="33"/>
      <c r="N611" s="33"/>
    </row>
    <row r="612" spans="1:14" x14ac:dyDescent="0.25">
      <c r="A612" s="6"/>
      <c r="B612" s="27"/>
      <c r="C612" t="str">
        <f>"  &lt;/Genotype&gt;"</f>
        <v xml:space="preserve">  &lt;/Genotype&gt;</v>
      </c>
    </row>
    <row r="613" spans="1:14" x14ac:dyDescent="0.25">
      <c r="A613" s="6"/>
      <c r="B613" s="27"/>
      <c r="C613" t="str">
        <f>"&lt;/GeneAnalysis&gt;"</f>
        <v>&lt;/GeneAnalysis&gt;</v>
      </c>
    </row>
    <row r="614" spans="1:14" s="33" customFormat="1" x14ac:dyDescent="0.25">
      <c r="J614" s="50" t="s">
        <v>432</v>
      </c>
      <c r="K614" s="61" t="s">
        <v>76</v>
      </c>
      <c r="L614"/>
      <c r="M614"/>
      <c r="N614"/>
    </row>
    <row r="615" spans="1:14" s="33" customFormat="1" x14ac:dyDescent="0.25">
      <c r="A615" s="65"/>
      <c r="B615" s="65"/>
      <c r="C615" s="66"/>
      <c r="J615"/>
      <c r="K615"/>
      <c r="L615"/>
      <c r="M615"/>
      <c r="N615"/>
    </row>
    <row r="616" spans="1:14" s="33" customFormat="1" x14ac:dyDescent="0.25">
      <c r="J616"/>
      <c r="K616"/>
      <c r="L616"/>
      <c r="M616"/>
      <c r="N616"/>
    </row>
    <row r="617" spans="1:14" x14ac:dyDescent="0.25">
      <c r="A617" s="6" t="s">
        <v>4</v>
      </c>
      <c r="B617" s="27" t="s">
        <v>89</v>
      </c>
      <c r="C617" t="str">
        <f>CONCATENATE("&lt;GeneAnalysis gene=",CHAR(34),B617,CHAR(34)," interval=",CHAR(34),B618,CHAR(34),"&gt; ")</f>
        <v xml:space="preserve">&lt;GeneAnalysis gene="PTDSS1" interval="NC_000008.11:g.96261886_96334552"&gt; </v>
      </c>
    </row>
    <row r="618" spans="1:14" x14ac:dyDescent="0.25">
      <c r="A618" s="6" t="s">
        <v>27</v>
      </c>
      <c r="B618" s="27" t="s">
        <v>631</v>
      </c>
    </row>
    <row r="619" spans="1:14" x14ac:dyDescent="0.25">
      <c r="A619" s="6" t="s">
        <v>28</v>
      </c>
      <c r="B619" s="27" t="s">
        <v>353</v>
      </c>
      <c r="C619" t="str">
        <f>CONCATENATE("# What are some common mutations of ",B617,"?")</f>
        <v># What are some common mutations of PTDSS1?</v>
      </c>
      <c r="G619" s="59"/>
      <c r="H619" s="59"/>
      <c r="I619" s="60"/>
    </row>
    <row r="620" spans="1:14" x14ac:dyDescent="0.25">
      <c r="A620" s="6" t="s">
        <v>590</v>
      </c>
      <c r="B620" s="27" t="s">
        <v>25</v>
      </c>
      <c r="C620" t="s">
        <v>17</v>
      </c>
    </row>
    <row r="621" spans="1:14" x14ac:dyDescent="0.25">
      <c r="B621" s="27"/>
      <c r="C621" t="str">
        <f>CONCATENATE("There is ",B619," well-known variant in ",B617,": ",B628,".")</f>
        <v>There is one well-known variant in PTDSS1: [A96338727G](https://www.ncbi.nlm.nih.gov/projects/SNP/snp_ref.cgi?rs=7010471).</v>
      </c>
    </row>
    <row r="622" spans="1:14" x14ac:dyDescent="0.25">
      <c r="B622" s="27"/>
    </row>
    <row r="623" spans="1:14" x14ac:dyDescent="0.25">
      <c r="A623" s="6"/>
      <c r="B623" s="27"/>
      <c r="C623" t="str">
        <f>CONCATENATE("&lt;# ",B625," #&gt;")</f>
        <v>&lt;# A96338727G #&gt;</v>
      </c>
    </row>
    <row r="624" spans="1:14" x14ac:dyDescent="0.25">
      <c r="A624" s="6" t="s">
        <v>29</v>
      </c>
      <c r="B624" s="1" t="s">
        <v>431</v>
      </c>
      <c r="C624" t="str">
        <f>CONCATENATE("  &lt;Variant hgvs=",CHAR(34),B624,CHAR(34)," name=",CHAR(34),B625,CHAR(34),"&gt; ")</f>
        <v xml:space="preserve">  &lt;Variant hgvs="CM000670.2:g.96338727A&gt;G" name="A96338727G"&gt; </v>
      </c>
      <c r="J624" s="33"/>
      <c r="K624" s="33"/>
      <c r="L624" s="33"/>
      <c r="M624" s="33"/>
      <c r="N624" s="33"/>
    </row>
    <row r="625" spans="1:14" x14ac:dyDescent="0.25">
      <c r="A625" s="5" t="s">
        <v>30</v>
      </c>
      <c r="B625" s="1" t="s">
        <v>632</v>
      </c>
      <c r="J625" s="33"/>
      <c r="K625" s="33"/>
      <c r="L625" s="33"/>
      <c r="M625" s="33"/>
      <c r="N625" s="33"/>
    </row>
    <row r="626" spans="1:14" x14ac:dyDescent="0.25">
      <c r="A626" s="5" t="s">
        <v>31</v>
      </c>
      <c r="B626" t="s">
        <v>66</v>
      </c>
      <c r="C626" t="str">
        <f>CONCATENATE("    This variant is a change at a specific point in the ",B617," gene from ",B626," to ",B627," resulting in incorrect ",B620," function. This substitution of a single nucleotide is known as a missense variant.")</f>
        <v xml:space="preserve">    This variant is a change at a specific point in the PTDSS1 gene from adenine (A) to guanine (G) resulting in incorrect protein function. This substitution of a single nucleotide is known as a missense variant.</v>
      </c>
    </row>
    <row r="627" spans="1:14" x14ac:dyDescent="0.25">
      <c r="A627" s="5" t="s">
        <v>32</v>
      </c>
      <c r="B627" s="27" t="s">
        <v>38</v>
      </c>
      <c r="C627" t="s">
        <v>17</v>
      </c>
    </row>
    <row r="628" spans="1:14" x14ac:dyDescent="0.25">
      <c r="A628" s="5" t="s">
        <v>40</v>
      </c>
      <c r="B628" s="30" t="s">
        <v>633</v>
      </c>
      <c r="C628" t="str">
        <f>"  &lt;/Variant&gt;"</f>
        <v xml:space="preserve">  &lt;/Variant&gt;</v>
      </c>
    </row>
    <row r="629" spans="1:14" s="33" customFormat="1" x14ac:dyDescent="0.25">
      <c r="A629" s="31"/>
      <c r="B629" s="32"/>
      <c r="J629"/>
      <c r="K629"/>
      <c r="L629"/>
      <c r="M629"/>
      <c r="N629"/>
    </row>
    <row r="630" spans="1:14" s="33" customFormat="1" x14ac:dyDescent="0.25">
      <c r="A630" s="31"/>
      <c r="B630" s="32"/>
      <c r="C630" s="33" t="str">
        <f>C623</f>
        <v>&lt;# A96338727G #&gt;</v>
      </c>
      <c r="J630"/>
      <c r="K630"/>
      <c r="L630"/>
      <c r="M630"/>
      <c r="N630"/>
    </row>
    <row r="631" spans="1:14" x14ac:dyDescent="0.25">
      <c r="A631" s="5" t="s">
        <v>39</v>
      </c>
      <c r="B631" s="1" t="s">
        <v>634</v>
      </c>
      <c r="C631" t="str">
        <f>CONCATENATE("  &lt;Genotype hgvs=",CHAR(34),B631,B632,";",B633,CHAR(34)," name=",CHAR(34),B625,CHAR(34),"&gt; ")</f>
        <v xml:space="preserve">  &lt;Genotype hgvs="CM000670.2:g.[96338727A&gt;G];[96338727=]" name="A96338727G"&gt; </v>
      </c>
    </row>
    <row r="632" spans="1:14" x14ac:dyDescent="0.25">
      <c r="A632" s="5" t="s">
        <v>40</v>
      </c>
      <c r="B632" s="27" t="s">
        <v>635</v>
      </c>
    </row>
    <row r="633" spans="1:14" x14ac:dyDescent="0.25">
      <c r="A633" s="5" t="s">
        <v>31</v>
      </c>
      <c r="B633" s="27" t="s">
        <v>636</v>
      </c>
      <c r="C633" t="s">
        <v>717</v>
      </c>
    </row>
    <row r="634" spans="1:14" x14ac:dyDescent="0.25">
      <c r="A634" s="5" t="s">
        <v>45</v>
      </c>
      <c r="B634" s="27" t="str">
        <f>CONCATENATE("People with this variant have one copy of the ",B628," variant. This substitution of a single nucleotide is known as a missense mutation.")</f>
        <v>People with this variant have one copy of the [A96338727G](https://www.ncbi.nlm.nih.gov/projects/SNP/snp_ref.cgi?rs=7010471) variant. This substitution of a single nucleotide is known as a missense mutation.</v>
      </c>
      <c r="C634" t="s">
        <v>17</v>
      </c>
    </row>
    <row r="635" spans="1:14" x14ac:dyDescent="0.25">
      <c r="A635" s="6" t="s">
        <v>46</v>
      </c>
      <c r="B635" s="27" t="s">
        <v>199</v>
      </c>
      <c r="C635" t="str">
        <f>CONCATENATE("    ",B634)</f>
        <v xml:space="preserve">    People with this variant have one copy of the [A96338727G](https://www.ncbi.nlm.nih.gov/projects/SNP/snp_ref.cgi?rs=7010471) variant. This substitution of a single nucleotide is known as a missense mutation.</v>
      </c>
    </row>
    <row r="636" spans="1:14" x14ac:dyDescent="0.25">
      <c r="A636" s="6" t="s">
        <v>47</v>
      </c>
      <c r="B636" s="27">
        <v>7</v>
      </c>
    </row>
    <row r="637" spans="1:14" x14ac:dyDescent="0.25">
      <c r="A637" s="5"/>
      <c r="B637" s="27"/>
      <c r="C637" t="s">
        <v>718</v>
      </c>
    </row>
    <row r="638" spans="1:14" x14ac:dyDescent="0.25">
      <c r="A638" s="6"/>
      <c r="B638" s="27"/>
    </row>
    <row r="639" spans="1:14" x14ac:dyDescent="0.25">
      <c r="A639" s="6"/>
      <c r="B639" s="27"/>
      <c r="C639" t="str">
        <f>CONCATENATE("    ",B635)</f>
        <v xml:space="preserve">    You are in the Moderate Loss of Function category. See below for more information.</v>
      </c>
    </row>
    <row r="640" spans="1:14" x14ac:dyDescent="0.25">
      <c r="A640" s="6"/>
      <c r="B640" s="27"/>
    </row>
    <row r="641" spans="1:3" x14ac:dyDescent="0.25">
      <c r="A641" s="6"/>
      <c r="B641" s="27"/>
      <c r="C641" t="s">
        <v>719</v>
      </c>
    </row>
    <row r="642" spans="1:3" x14ac:dyDescent="0.25">
      <c r="A642" s="5"/>
      <c r="B642" s="27"/>
    </row>
    <row r="643" spans="1:3" x14ac:dyDescent="0.25">
      <c r="A643" s="5"/>
      <c r="B643" s="27"/>
      <c r="C643" t="str">
        <f>CONCATENATE( "    &lt;piechart percentage=",B636," /&gt;")</f>
        <v xml:space="preserve">    &lt;piechart percentage=7 /&gt;</v>
      </c>
    </row>
    <row r="644" spans="1:3" x14ac:dyDescent="0.25">
      <c r="A644" s="5"/>
      <c r="B644" s="27"/>
      <c r="C644" t="str">
        <f>"  &lt;/Genotype&gt;"</f>
        <v xml:space="preserve">  &lt;/Genotype&gt;</v>
      </c>
    </row>
    <row r="645" spans="1:3" x14ac:dyDescent="0.25">
      <c r="A645" s="5" t="s">
        <v>48</v>
      </c>
      <c r="B645" s="27" t="str">
        <f>CONCATENATE("People with this variant have two copies of the ",B628," variant. This substitution of a single nucleotide is known as a missense mutation.")</f>
        <v>People with this variant have two copies of the [A96338727G](https://www.ncbi.nlm.nih.gov/projects/SNP/snp_ref.cgi?rs=7010471) variant. This substitution of a single nucleotide is known as a missense mutation.</v>
      </c>
      <c r="C645" t="str">
        <f>CONCATENATE("  &lt;Genotype hgvs=",CHAR(34),B631,B632,";",B632,CHAR(34)," name=",CHAR(34),B625,CHAR(34),"&gt; ")</f>
        <v xml:space="preserve">  &lt;Genotype hgvs="CM000670.2:g.[96338727A&gt;G];[96338727A&gt;G]" name="A96338727G"&gt; </v>
      </c>
    </row>
    <row r="646" spans="1:3" x14ac:dyDescent="0.25">
      <c r="A646" s="6" t="s">
        <v>49</v>
      </c>
      <c r="B646" s="27" t="s">
        <v>227</v>
      </c>
      <c r="C646" t="s">
        <v>17</v>
      </c>
    </row>
    <row r="647" spans="1:3" x14ac:dyDescent="0.25">
      <c r="A647" s="6" t="s">
        <v>47</v>
      </c>
      <c r="B647" s="27">
        <v>1.9</v>
      </c>
      <c r="C647" t="s">
        <v>717</v>
      </c>
    </row>
    <row r="648" spans="1:3" x14ac:dyDescent="0.25">
      <c r="A648" s="6"/>
      <c r="B648" s="27"/>
    </row>
    <row r="649" spans="1:3" x14ac:dyDescent="0.25">
      <c r="A649" s="5"/>
      <c r="B649" s="27"/>
      <c r="C649" t="str">
        <f>CONCATENATE("    ",B645)</f>
        <v xml:space="preserve">    People with this variant have two copies of the [A96338727G](https://www.ncbi.nlm.nih.gov/projects/SNP/snp_ref.cgi?rs=7010471) variant. This substitution of a single nucleotide is known as a missense mutation.</v>
      </c>
    </row>
    <row r="650" spans="1:3" x14ac:dyDescent="0.25">
      <c r="A650" s="6"/>
      <c r="B650" s="27"/>
    </row>
    <row r="651" spans="1:3" x14ac:dyDescent="0.25">
      <c r="A651" s="6"/>
      <c r="B651" s="27"/>
      <c r="C651" t="s">
        <v>718</v>
      </c>
    </row>
    <row r="652" spans="1:3" x14ac:dyDescent="0.25">
      <c r="A652" s="6"/>
      <c r="B652" s="27"/>
    </row>
    <row r="653" spans="1:3" x14ac:dyDescent="0.25">
      <c r="A653" s="6"/>
      <c r="B653" s="27"/>
      <c r="C653" t="str">
        <f>CONCATENATE("    ",B646)</f>
        <v xml:space="preserve">    Your variant is not associated with any loss of function.</v>
      </c>
    </row>
    <row r="654" spans="1:3" x14ac:dyDescent="0.25">
      <c r="A654" s="6"/>
      <c r="B654" s="27"/>
    </row>
    <row r="655" spans="1:3" x14ac:dyDescent="0.25">
      <c r="A655" s="5"/>
      <c r="B655" s="27"/>
      <c r="C655" t="s">
        <v>719</v>
      </c>
    </row>
    <row r="656" spans="1:3" x14ac:dyDescent="0.25">
      <c r="A656" s="5"/>
      <c r="B656" s="27"/>
    </row>
    <row r="657" spans="1:3" x14ac:dyDescent="0.25">
      <c r="A657" s="5"/>
      <c r="B657" s="27"/>
      <c r="C657" t="str">
        <f>CONCATENATE( "    &lt;piechart percentage=",B647," /&gt;")</f>
        <v xml:space="preserve">    &lt;piechart percentage=1.9 /&gt;</v>
      </c>
    </row>
    <row r="658" spans="1:3" x14ac:dyDescent="0.25">
      <c r="A658" s="5"/>
      <c r="B658" s="27"/>
      <c r="C658" t="str">
        <f>"  &lt;/Genotype&gt;"</f>
        <v xml:space="preserve">  &lt;/Genotype&gt;</v>
      </c>
    </row>
    <row r="659" spans="1:3" x14ac:dyDescent="0.25">
      <c r="A659" s="5" t="s">
        <v>50</v>
      </c>
      <c r="B659" s="27" t="str">
        <f>CONCATENATE("Your ",B617," gene has no variants. A normal gene is referred to as a ",CHAR(34),"wild-type",CHAR(34)," gene.")</f>
        <v>Your PTDSS1 gene has no variants. A normal gene is referred to as a "wild-type" gene.</v>
      </c>
      <c r="C659" t="str">
        <f>CONCATENATE("  &lt;Genotype hgvs=",CHAR(34),B631,B633,";",B633,CHAR(34)," name=",CHAR(34),B625,CHAR(34),"&gt; ")</f>
        <v xml:space="preserve">  &lt;Genotype hgvs="CM000670.2:g.[96338727=];[96338727=]" name="A96338727G"&gt; </v>
      </c>
    </row>
    <row r="660" spans="1:3" x14ac:dyDescent="0.25">
      <c r="A660" s="6" t="s">
        <v>51</v>
      </c>
      <c r="B660" s="27" t="s">
        <v>227</v>
      </c>
      <c r="C660" t="s">
        <v>17</v>
      </c>
    </row>
    <row r="661" spans="1:3" x14ac:dyDescent="0.25">
      <c r="A661" s="6" t="s">
        <v>47</v>
      </c>
      <c r="B661" s="27">
        <v>91.2</v>
      </c>
      <c r="C661" t="s">
        <v>717</v>
      </c>
    </row>
    <row r="662" spans="1:3" x14ac:dyDescent="0.25">
      <c r="A662" s="5"/>
      <c r="B662" s="27"/>
    </row>
    <row r="663" spans="1:3" x14ac:dyDescent="0.25">
      <c r="A663" s="6"/>
      <c r="B663" s="27"/>
      <c r="C663" t="str">
        <f>CONCATENATE("    ",B659)</f>
        <v xml:space="preserve">    Your PTDSS1 gene has no variants. A normal gene is referred to as a "wild-type" gene.</v>
      </c>
    </row>
    <row r="664" spans="1:3" x14ac:dyDescent="0.25">
      <c r="A664" s="6"/>
      <c r="B664" s="27"/>
    </row>
    <row r="665" spans="1:3" x14ac:dyDescent="0.25">
      <c r="A665" s="6"/>
      <c r="B665" s="27"/>
      <c r="C665" t="s">
        <v>718</v>
      </c>
    </row>
    <row r="666" spans="1:3" x14ac:dyDescent="0.25">
      <c r="A666" s="6"/>
      <c r="B666" s="27"/>
    </row>
    <row r="667" spans="1:3" x14ac:dyDescent="0.25">
      <c r="A667" s="6"/>
      <c r="B667" s="27"/>
      <c r="C667" t="str">
        <f>CONCATENATE("    ",B660)</f>
        <v xml:space="preserve">    Your variant is not associated with any loss of function.</v>
      </c>
    </row>
    <row r="668" spans="1:3" x14ac:dyDescent="0.25">
      <c r="A668" s="5"/>
      <c r="B668" s="27"/>
    </row>
    <row r="669" spans="1:3" x14ac:dyDescent="0.25">
      <c r="A669" s="5"/>
      <c r="B669" s="27"/>
      <c r="C669" t="s">
        <v>719</v>
      </c>
    </row>
    <row r="670" spans="1:3" x14ac:dyDescent="0.25">
      <c r="A670" s="5"/>
      <c r="B670" s="27"/>
    </row>
    <row r="671" spans="1:3" x14ac:dyDescent="0.25">
      <c r="A671" s="5"/>
      <c r="B671" s="27"/>
      <c r="C671" t="str">
        <f>CONCATENATE( "    &lt;piechart percentage=",B661," /&gt;")</f>
        <v xml:space="preserve">    &lt;piechart percentage=91.2 /&gt;</v>
      </c>
    </row>
    <row r="672" spans="1:3" x14ac:dyDescent="0.25">
      <c r="A672" s="5"/>
      <c r="B672" s="27"/>
      <c r="C672" t="str">
        <f>"  &lt;/Genotype&gt;"</f>
        <v xml:space="preserve">  &lt;/Genotype&gt;</v>
      </c>
    </row>
    <row r="673" spans="1:3" x14ac:dyDescent="0.25">
      <c r="A673" s="5" t="s">
        <v>52</v>
      </c>
      <c r="B673" s="27" t="str">
        <f>CONCATENATE("Your ",B617," gene has an unknown variant.")</f>
        <v>Your PTDSS1 gene has an unknown variant.</v>
      </c>
      <c r="C673" t="str">
        <f>CONCATENATE("  &lt;Genotype hgvs=",CHAR(34),"unknown",CHAR(34),"&gt; ")</f>
        <v xml:space="preserve">  &lt;Genotype hgvs="unknown"&gt; </v>
      </c>
    </row>
    <row r="674" spans="1:3" x14ac:dyDescent="0.25">
      <c r="A674" s="6" t="s">
        <v>52</v>
      </c>
      <c r="B674" s="27" t="s">
        <v>154</v>
      </c>
      <c r="C674" t="s">
        <v>17</v>
      </c>
    </row>
    <row r="675" spans="1:3" x14ac:dyDescent="0.25">
      <c r="A675" s="6" t="s">
        <v>47</v>
      </c>
      <c r="B675" s="27"/>
      <c r="C675" t="s">
        <v>717</v>
      </c>
    </row>
    <row r="676" spans="1:3" x14ac:dyDescent="0.25">
      <c r="A676" s="6"/>
      <c r="B676" s="27"/>
    </row>
    <row r="677" spans="1:3" x14ac:dyDescent="0.25">
      <c r="A677" s="6"/>
      <c r="B677" s="27"/>
      <c r="C677" t="str">
        <f>CONCATENATE("    ",B673)</f>
        <v xml:space="preserve">    Your PTDSS1 gene has an unknown variant.</v>
      </c>
    </row>
    <row r="678" spans="1:3" x14ac:dyDescent="0.25">
      <c r="A678" s="6"/>
      <c r="B678" s="27"/>
    </row>
    <row r="679" spans="1:3" x14ac:dyDescent="0.25">
      <c r="A679" s="6"/>
      <c r="B679" s="27"/>
      <c r="C679" t="s">
        <v>718</v>
      </c>
    </row>
    <row r="680" spans="1:3" x14ac:dyDescent="0.25">
      <c r="A680" s="6"/>
      <c r="B680" s="27"/>
    </row>
    <row r="681" spans="1:3" x14ac:dyDescent="0.25">
      <c r="A681" s="5"/>
      <c r="B681" s="27"/>
      <c r="C681" t="str">
        <f>CONCATENATE("    ",B674)</f>
        <v xml:space="preserve">    The effect is unknown.</v>
      </c>
    </row>
    <row r="682" spans="1:3" x14ac:dyDescent="0.25">
      <c r="A682" s="6"/>
      <c r="B682" s="27"/>
    </row>
    <row r="683" spans="1:3" x14ac:dyDescent="0.25">
      <c r="A683" s="5"/>
      <c r="B683" s="27"/>
      <c r="C683" t="s">
        <v>719</v>
      </c>
    </row>
    <row r="684" spans="1:3" x14ac:dyDescent="0.25">
      <c r="A684" s="5"/>
      <c r="B684" s="27"/>
    </row>
    <row r="685" spans="1:3" x14ac:dyDescent="0.25">
      <c r="A685" s="5"/>
      <c r="B685" s="27"/>
      <c r="C685" t="str">
        <f>CONCATENATE( "    &lt;piechart percentage=",B675," /&gt;")</f>
        <v xml:space="preserve">    &lt;piechart percentage= /&gt;</v>
      </c>
    </row>
    <row r="686" spans="1:3" x14ac:dyDescent="0.25">
      <c r="A686" s="5"/>
      <c r="B686" s="27"/>
      <c r="C686" t="str">
        <f>"  &lt;/Genotype&gt;"</f>
        <v xml:space="preserve">  &lt;/Genotype&gt;</v>
      </c>
    </row>
    <row r="687" spans="1:3" x14ac:dyDescent="0.25">
      <c r="A687" s="5" t="s">
        <v>50</v>
      </c>
      <c r="B687" s="27" t="str">
        <f>CONCATENATE("Your ",B617," gene has no variants. A normal gene is referred to as a ",CHAR(34),"wild-type",CHAR(34)," gene.")</f>
        <v>Your PTDSS1 gene has no variants. A normal gene is referred to as a "wild-type" gene.</v>
      </c>
      <c r="C687" t="str">
        <f>CONCATENATE("  &lt;Genotype hgvs=",CHAR(34),"wild-type",CHAR(34),"&gt;")</f>
        <v xml:space="preserve">  &lt;Genotype hgvs="wild-type"&gt;</v>
      </c>
    </row>
    <row r="688" spans="1:3" x14ac:dyDescent="0.25">
      <c r="A688" s="63" t="s">
        <v>51</v>
      </c>
      <c r="B688" s="64" t="s">
        <v>152</v>
      </c>
      <c r="C688" s="62" t="s">
        <v>17</v>
      </c>
    </row>
    <row r="689" spans="1:14" x14ac:dyDescent="0.25">
      <c r="A689" s="63" t="s">
        <v>47</v>
      </c>
      <c r="B689" s="64"/>
      <c r="C689" s="62" t="s">
        <v>717</v>
      </c>
    </row>
    <row r="690" spans="1:14" x14ac:dyDescent="0.25">
      <c r="A690" s="63"/>
      <c r="B690" s="64"/>
      <c r="C690" s="62"/>
    </row>
    <row r="691" spans="1:14" x14ac:dyDescent="0.25">
      <c r="A691" s="6"/>
      <c r="B691" s="27"/>
      <c r="C691" t="str">
        <f>CONCATENATE("    ",B687)</f>
        <v xml:space="preserve">    Your PTDSS1 gene has no variants. A normal gene is referred to as a "wild-type" gene.</v>
      </c>
    </row>
    <row r="692" spans="1:14" x14ac:dyDescent="0.25">
      <c r="A692" s="6"/>
      <c r="B692" s="27"/>
    </row>
    <row r="693" spans="1:14" x14ac:dyDescent="0.25">
      <c r="A693" s="6"/>
      <c r="B693" s="27"/>
      <c r="C693" t="s">
        <v>718</v>
      </c>
    </row>
    <row r="694" spans="1:14" x14ac:dyDescent="0.25">
      <c r="A694" s="6"/>
      <c r="B694" s="27"/>
    </row>
    <row r="695" spans="1:14" x14ac:dyDescent="0.25">
      <c r="A695" s="6"/>
      <c r="B695" s="27"/>
      <c r="C695" t="str">
        <f>CONCATENATE("    ",B688)</f>
        <v xml:space="preserve">    This variant is not associated with increased risk.</v>
      </c>
    </row>
    <row r="696" spans="1:14" x14ac:dyDescent="0.25">
      <c r="A696" s="6"/>
      <c r="B696" s="27"/>
    </row>
    <row r="697" spans="1:14" x14ac:dyDescent="0.25">
      <c r="A697" s="6"/>
      <c r="B697" s="27"/>
      <c r="C697" t="s">
        <v>719</v>
      </c>
      <c r="J697" s="33"/>
      <c r="K697" s="33"/>
      <c r="L697" s="33"/>
      <c r="M697" s="33"/>
      <c r="N697" s="33"/>
    </row>
    <row r="698" spans="1:14" x14ac:dyDescent="0.25">
      <c r="A698" s="5"/>
      <c r="B698" s="27"/>
      <c r="J698" s="33"/>
      <c r="K698" s="33"/>
      <c r="L698" s="33"/>
      <c r="M698" s="33"/>
      <c r="N698" s="33"/>
    </row>
    <row r="699" spans="1:14" x14ac:dyDescent="0.25">
      <c r="A699" s="6"/>
      <c r="B699" s="27"/>
      <c r="C699" t="str">
        <f>CONCATENATE( "    &lt;piechart percentage=",B689," /&gt;")</f>
        <v xml:space="preserve">    &lt;piechart percentage= /&gt;</v>
      </c>
      <c r="J699" s="33"/>
      <c r="K699" s="33"/>
      <c r="L699" s="33"/>
      <c r="M699" s="33"/>
      <c r="N699" s="33"/>
    </row>
    <row r="700" spans="1:14" x14ac:dyDescent="0.25">
      <c r="A700" s="6"/>
      <c r="B700" s="27"/>
      <c r="C700" t="str">
        <f>"  &lt;/Genotype&gt;"</f>
        <v xml:space="preserve">  &lt;/Genotype&gt;</v>
      </c>
    </row>
    <row r="701" spans="1:14" x14ac:dyDescent="0.25">
      <c r="A701" s="6"/>
      <c r="B701" s="27"/>
      <c r="C701" t="str">
        <f>"&lt;/GeneAnalysis&gt;"</f>
        <v>&lt;/GeneAnalysis&gt;</v>
      </c>
    </row>
    <row r="702" spans="1:14" s="33" customFormat="1" x14ac:dyDescent="0.25">
      <c r="J702"/>
      <c r="K702"/>
      <c r="L702"/>
      <c r="M702"/>
      <c r="N702"/>
    </row>
    <row r="703" spans="1:14" s="33" customFormat="1" x14ac:dyDescent="0.25">
      <c r="A703" s="65"/>
      <c r="B703" s="65"/>
      <c r="C703" s="66"/>
      <c r="J703"/>
      <c r="K703"/>
      <c r="L703"/>
      <c r="M703"/>
      <c r="N703"/>
    </row>
    <row r="704" spans="1:14" s="33" customFormat="1" x14ac:dyDescent="0.25">
      <c r="J704"/>
      <c r="K704"/>
      <c r="L704"/>
      <c r="M704"/>
      <c r="N704"/>
    </row>
    <row r="705" spans="1:14" x14ac:dyDescent="0.25">
      <c r="A705" s="6" t="s">
        <v>4</v>
      </c>
      <c r="B705" s="27" t="s">
        <v>108</v>
      </c>
      <c r="C705" t="str">
        <f>CONCATENATE("&lt;GeneAnalysis gene=",CHAR(34),B705,CHAR(34)," interval=",CHAR(34),B706,CHAR(34),"&gt; ")</f>
        <v xml:space="preserve">&lt;GeneAnalysis gene="TOX3" interval="NC_000016.10:g.52436415_52547802"&gt; </v>
      </c>
    </row>
    <row r="706" spans="1:14" x14ac:dyDescent="0.25">
      <c r="A706" s="6" t="s">
        <v>27</v>
      </c>
      <c r="B706" s="27" t="s">
        <v>637</v>
      </c>
    </row>
    <row r="707" spans="1:14" x14ac:dyDescent="0.25">
      <c r="A707" s="6" t="s">
        <v>28</v>
      </c>
      <c r="B707" s="27" t="s">
        <v>353</v>
      </c>
      <c r="C707" t="str">
        <f>CONCATENATE("# What are some common mutations of ",B705,"?")</f>
        <v># What are some common mutations of TOX3?</v>
      </c>
      <c r="H707" s="59"/>
      <c r="I707" s="59"/>
      <c r="J707" s="49"/>
      <c r="K707" s="59"/>
      <c r="L707" s="61"/>
    </row>
    <row r="708" spans="1:14" x14ac:dyDescent="0.25">
      <c r="A708" s="6" t="s">
        <v>590</v>
      </c>
      <c r="B708" s="27" t="s">
        <v>25</v>
      </c>
      <c r="C708" t="s">
        <v>17</v>
      </c>
    </row>
    <row r="709" spans="1:14" x14ac:dyDescent="0.25">
      <c r="B709" s="27"/>
      <c r="C709" t="str">
        <f>CONCATENATE("There is ",B707," well-known variant in ",B705,": ",B716,".")</f>
        <v>There is one well-known variant in TOX3: [T19853C](https://www.ncbi.nlm.nih.gov/projects/SNP/snp_ref.cgi?rs=3095598).</v>
      </c>
    </row>
    <row r="710" spans="1:14" x14ac:dyDescent="0.25">
      <c r="B710" s="27"/>
    </row>
    <row r="711" spans="1:14" x14ac:dyDescent="0.25">
      <c r="A711" s="6"/>
      <c r="B711" s="27"/>
      <c r="C711" t="str">
        <f>CONCATENATE("&lt;# ",B713," #&gt;")</f>
        <v>&lt;# T19853C #&gt;</v>
      </c>
    </row>
    <row r="712" spans="1:14" x14ac:dyDescent="0.25">
      <c r="A712" s="6" t="s">
        <v>29</v>
      </c>
      <c r="B712" s="1" t="s">
        <v>638</v>
      </c>
      <c r="C712" t="str">
        <f>CONCATENATE("  &lt;Variant hgvs=",CHAR(34),B712,CHAR(34)," name=",CHAR(34),B713,CHAR(34),"&gt; ")</f>
        <v xml:space="preserve">  &lt;Variant hgvs="NC_000016.10:g.52532950A&gt;G" name="T19853C"&gt; </v>
      </c>
      <c r="J712" s="33"/>
      <c r="K712" s="33"/>
      <c r="L712" s="33"/>
      <c r="M712" s="33"/>
      <c r="N712" s="33"/>
    </row>
    <row r="713" spans="1:14" x14ac:dyDescent="0.25">
      <c r="A713" s="5" t="s">
        <v>30</v>
      </c>
      <c r="B713" s="1" t="s">
        <v>639</v>
      </c>
      <c r="J713" s="33"/>
      <c r="K713" s="33"/>
      <c r="L713" s="33"/>
      <c r="M713" s="33"/>
      <c r="N713" s="33"/>
    </row>
    <row r="714" spans="1:14" x14ac:dyDescent="0.25">
      <c r="A714" s="5" t="s">
        <v>31</v>
      </c>
      <c r="B714" t="s">
        <v>37</v>
      </c>
      <c r="C714" t="str">
        <f>CONCATENATE("    This variant is a change at a specific point in the ",B705," gene from ",B714," to ",B715," resulting in incorrect ",B708," function. This substitution of a single nucleotide is known as a missense variant.")</f>
        <v xml:space="preserve">    This variant is a change at a specific point in the TOX3 gene from thymine (T) to cytosine (C) resulting in incorrect protein function. This substitution of a single nucleotide is known as a missense variant.</v>
      </c>
    </row>
    <row r="715" spans="1:14" x14ac:dyDescent="0.25">
      <c r="A715" s="5" t="s">
        <v>32</v>
      </c>
      <c r="B715" s="27" t="s">
        <v>217</v>
      </c>
      <c r="C715" t="s">
        <v>17</v>
      </c>
    </row>
    <row r="716" spans="1:14" x14ac:dyDescent="0.25">
      <c r="A716" s="5" t="s">
        <v>40</v>
      </c>
      <c r="B716" s="30" t="s">
        <v>640</v>
      </c>
      <c r="C716" t="str">
        <f>"  &lt;/Variant&gt;"</f>
        <v xml:space="preserve">  &lt;/Variant&gt;</v>
      </c>
    </row>
    <row r="717" spans="1:14" s="33" customFormat="1" x14ac:dyDescent="0.25">
      <c r="A717" s="31"/>
      <c r="B717" s="32"/>
      <c r="J717"/>
      <c r="K717"/>
      <c r="L717"/>
      <c r="M717"/>
      <c r="N717"/>
    </row>
    <row r="718" spans="1:14" s="33" customFormat="1" x14ac:dyDescent="0.25">
      <c r="A718" s="31"/>
      <c r="B718" s="32"/>
      <c r="C718" s="33" t="str">
        <f>C711</f>
        <v>&lt;# T19853C #&gt;</v>
      </c>
      <c r="J718"/>
      <c r="K718"/>
      <c r="L718"/>
      <c r="M718"/>
      <c r="N718"/>
    </row>
    <row r="719" spans="1:14" x14ac:dyDescent="0.25">
      <c r="A719" s="5" t="s">
        <v>39</v>
      </c>
      <c r="B719" s="1" t="s">
        <v>641</v>
      </c>
      <c r="C719" t="str">
        <f>CONCATENATE("  &lt;Genotype hgvs=",CHAR(34),B719,B720,";",B721,CHAR(34)," name=",CHAR(34),B713,CHAR(34),"&gt; ")</f>
        <v xml:space="preserve">  &lt;Genotype hgvs="NC_000016.10:g.[52532950A&gt;G];[52532950=]" name="T19853C"&gt; </v>
      </c>
    </row>
    <row r="720" spans="1:14" x14ac:dyDescent="0.25">
      <c r="A720" s="5" t="s">
        <v>40</v>
      </c>
      <c r="B720" s="27" t="s">
        <v>642</v>
      </c>
    </row>
    <row r="721" spans="1:3" x14ac:dyDescent="0.25">
      <c r="A721" s="5" t="s">
        <v>31</v>
      </c>
      <c r="B721" s="27" t="s">
        <v>643</v>
      </c>
      <c r="C721" t="s">
        <v>717</v>
      </c>
    </row>
    <row r="722" spans="1:3" x14ac:dyDescent="0.25">
      <c r="A722" s="5" t="s">
        <v>45</v>
      </c>
      <c r="B722" s="27" t="str">
        <f>CONCATENATE("People with this variant have one copy of the ",B716," variant. This substitution of a single nucleotide is known as a missense mutation.")</f>
        <v>People with this variant have one copy of the [T19853C](https://www.ncbi.nlm.nih.gov/projects/SNP/snp_ref.cgi?rs=3095598) variant. This substitution of a single nucleotide is known as a missense mutation.</v>
      </c>
      <c r="C722" t="s">
        <v>17</v>
      </c>
    </row>
    <row r="723" spans="1:3" x14ac:dyDescent="0.25">
      <c r="A723" s="6" t="s">
        <v>46</v>
      </c>
      <c r="B723" s="27" t="s">
        <v>226</v>
      </c>
      <c r="C723" t="str">
        <f>CONCATENATE("    ",B722)</f>
        <v xml:space="preserve">    People with this variant have one copy of the [T19853C](https://www.ncbi.nlm.nih.gov/projects/SNP/snp_ref.cgi?rs=3095598) variant. This substitution of a single nucleotide is known as a missense mutation.</v>
      </c>
    </row>
    <row r="724" spans="1:3" x14ac:dyDescent="0.25">
      <c r="A724" s="6" t="s">
        <v>47</v>
      </c>
      <c r="B724" s="27">
        <v>43.6</v>
      </c>
    </row>
    <row r="725" spans="1:3" x14ac:dyDescent="0.25">
      <c r="A725" s="5"/>
      <c r="B725" s="27"/>
      <c r="C725" t="s">
        <v>718</v>
      </c>
    </row>
    <row r="726" spans="1:3" x14ac:dyDescent="0.25">
      <c r="A726" s="6"/>
      <c r="B726" s="27"/>
    </row>
    <row r="727" spans="1:3" x14ac:dyDescent="0.25">
      <c r="A727" s="6"/>
      <c r="B727" s="27"/>
      <c r="C727" t="str">
        <f>CONCATENATE("    ",B723)</f>
        <v xml:space="preserve">    You are in the Mild Loss of Function category. See below for more information.</v>
      </c>
    </row>
    <row r="728" spans="1:3" x14ac:dyDescent="0.25">
      <c r="A728" s="6"/>
      <c r="B728" s="27"/>
    </row>
    <row r="729" spans="1:3" x14ac:dyDescent="0.25">
      <c r="A729" s="6"/>
      <c r="B729" s="27"/>
      <c r="C729" t="s">
        <v>719</v>
      </c>
    </row>
    <row r="730" spans="1:3" x14ac:dyDescent="0.25">
      <c r="A730" s="5"/>
      <c r="B730" s="27"/>
    </row>
    <row r="731" spans="1:3" x14ac:dyDescent="0.25">
      <c r="A731" s="5"/>
      <c r="B731" s="27"/>
      <c r="C731" t="str">
        <f>CONCATENATE( "    &lt;piechart percentage=",B724," /&gt;")</f>
        <v xml:space="preserve">    &lt;piechart percentage=43.6 /&gt;</v>
      </c>
    </row>
    <row r="732" spans="1:3" x14ac:dyDescent="0.25">
      <c r="A732" s="5"/>
      <c r="B732" s="27"/>
      <c r="C732" t="str">
        <f>"  &lt;/Genotype&gt;"</f>
        <v xml:space="preserve">  &lt;/Genotype&gt;</v>
      </c>
    </row>
    <row r="733" spans="1:3" x14ac:dyDescent="0.25">
      <c r="A733" s="5" t="s">
        <v>48</v>
      </c>
      <c r="B733" s="27" t="str">
        <f>CONCATENATE("People with this variant have two copies of the ",B716," variant. This substitution of a single nucleotide is known as a missense mutation.")</f>
        <v>People with this variant have two copies of the [T19853C](https://www.ncbi.nlm.nih.gov/projects/SNP/snp_ref.cgi?rs=3095598) variant. This substitution of a single nucleotide is known as a missense mutation.</v>
      </c>
      <c r="C733" t="str">
        <f>CONCATENATE("  &lt;Genotype hgvs=",CHAR(34),B719,B720,";",B720,CHAR(34)," name=",CHAR(34),B713,CHAR(34),"&gt; ")</f>
        <v xml:space="preserve">  &lt;Genotype hgvs="NC_000016.10:g.[52532950A&gt;G];[52532950A&gt;G]" name="T19853C"&gt; </v>
      </c>
    </row>
    <row r="734" spans="1:3" x14ac:dyDescent="0.25">
      <c r="A734" s="6" t="s">
        <v>49</v>
      </c>
      <c r="B734" s="27" t="s">
        <v>199</v>
      </c>
      <c r="C734" t="s">
        <v>17</v>
      </c>
    </row>
    <row r="735" spans="1:3" x14ac:dyDescent="0.25">
      <c r="A735" s="6" t="s">
        <v>47</v>
      </c>
      <c r="B735" s="27">
        <v>21.2</v>
      </c>
      <c r="C735" t="s">
        <v>717</v>
      </c>
    </row>
    <row r="736" spans="1:3" x14ac:dyDescent="0.25">
      <c r="A736" s="6"/>
      <c r="B736" s="27"/>
    </row>
    <row r="737" spans="1:3" x14ac:dyDescent="0.25">
      <c r="A737" s="5"/>
      <c r="B737" s="27"/>
      <c r="C737" t="str">
        <f>CONCATENATE("    ",B733)</f>
        <v xml:space="preserve">    People with this variant have two copies of the [T19853C](https://www.ncbi.nlm.nih.gov/projects/SNP/snp_ref.cgi?rs=3095598) variant. This substitution of a single nucleotide is known as a missense mutation.</v>
      </c>
    </row>
    <row r="738" spans="1:3" x14ac:dyDescent="0.25">
      <c r="A738" s="6"/>
      <c r="B738" s="27"/>
    </row>
    <row r="739" spans="1:3" x14ac:dyDescent="0.25">
      <c r="A739" s="6"/>
      <c r="B739" s="27"/>
      <c r="C739" t="s">
        <v>718</v>
      </c>
    </row>
    <row r="740" spans="1:3" x14ac:dyDescent="0.25">
      <c r="A740" s="6"/>
      <c r="B740" s="27"/>
    </row>
    <row r="741" spans="1:3" x14ac:dyDescent="0.25">
      <c r="A741" s="6"/>
      <c r="B741" s="27"/>
      <c r="C741" t="str">
        <f>CONCATENATE("    ",B734)</f>
        <v xml:space="preserve">    You are in the Moderate Loss of Function category. See below for more information.</v>
      </c>
    </row>
    <row r="742" spans="1:3" x14ac:dyDescent="0.25">
      <c r="A742" s="6"/>
      <c r="B742" s="27"/>
    </row>
    <row r="743" spans="1:3" x14ac:dyDescent="0.25">
      <c r="A743" s="5"/>
      <c r="B743" s="27"/>
      <c r="C743" t="s">
        <v>719</v>
      </c>
    </row>
    <row r="744" spans="1:3" x14ac:dyDescent="0.25">
      <c r="A744" s="5"/>
      <c r="B744" s="27"/>
    </row>
    <row r="745" spans="1:3" x14ac:dyDescent="0.25">
      <c r="A745" s="5"/>
      <c r="B745" s="27"/>
      <c r="C745" t="str">
        <f>CONCATENATE( "    &lt;piechart percentage=",B735," /&gt;")</f>
        <v xml:space="preserve">    &lt;piechart percentage=21.2 /&gt;</v>
      </c>
    </row>
    <row r="746" spans="1:3" x14ac:dyDescent="0.25">
      <c r="A746" s="5"/>
      <c r="B746" s="27"/>
      <c r="C746" t="str">
        <f>"  &lt;/Genotype&gt;"</f>
        <v xml:space="preserve">  &lt;/Genotype&gt;</v>
      </c>
    </row>
    <row r="747" spans="1:3" x14ac:dyDescent="0.25">
      <c r="A747" s="5" t="s">
        <v>50</v>
      </c>
      <c r="B747" s="27" t="str">
        <f>CONCATENATE("Your ",B705," gene has no variants. A normal gene is referred to as a ",CHAR(34),"wild-type",CHAR(34)," gene.")</f>
        <v>Your TOX3 gene has no variants. A normal gene is referred to as a "wild-type" gene.</v>
      </c>
      <c r="C747" t="str">
        <f>CONCATENATE("  &lt;Genotype hgvs=",CHAR(34),B719,B721,";",B721,CHAR(34)," name=",CHAR(34),B713,CHAR(34),"&gt; ")</f>
        <v xml:space="preserve">  &lt;Genotype hgvs="NC_000016.10:g.[52532950=];[52532950=]" name="T19853C"&gt; </v>
      </c>
    </row>
    <row r="748" spans="1:3" x14ac:dyDescent="0.25">
      <c r="A748" s="6" t="s">
        <v>51</v>
      </c>
      <c r="B748" s="64" t="s">
        <v>152</v>
      </c>
      <c r="C748" t="s">
        <v>17</v>
      </c>
    </row>
    <row r="749" spans="1:3" x14ac:dyDescent="0.25">
      <c r="A749" s="6" t="s">
        <v>47</v>
      </c>
      <c r="B749" s="27">
        <v>35.299999999999997</v>
      </c>
      <c r="C749" t="s">
        <v>717</v>
      </c>
    </row>
    <row r="750" spans="1:3" x14ac:dyDescent="0.25">
      <c r="A750" s="5"/>
      <c r="B750" s="27"/>
    </row>
    <row r="751" spans="1:3" x14ac:dyDescent="0.25">
      <c r="A751" s="6"/>
      <c r="B751" s="27"/>
      <c r="C751" t="str">
        <f>CONCATENATE("    ",B747)</f>
        <v xml:space="preserve">    Your TOX3 gene has no variants. A normal gene is referred to as a "wild-type" gene.</v>
      </c>
    </row>
    <row r="752" spans="1:3" x14ac:dyDescent="0.25">
      <c r="A752" s="6"/>
      <c r="B752" s="27"/>
    </row>
    <row r="753" spans="1:3" x14ac:dyDescent="0.25">
      <c r="A753" s="6"/>
      <c r="B753" s="27"/>
      <c r="C753" t="s">
        <v>718</v>
      </c>
    </row>
    <row r="754" spans="1:3" x14ac:dyDescent="0.25">
      <c r="A754" s="6"/>
      <c r="B754" s="27"/>
    </row>
    <row r="755" spans="1:3" x14ac:dyDescent="0.25">
      <c r="A755" s="6"/>
      <c r="B755" s="27"/>
      <c r="C755" t="str">
        <f>CONCATENATE("    ",B748)</f>
        <v xml:space="preserve">    This variant is not associated with increased risk.</v>
      </c>
    </row>
    <row r="756" spans="1:3" x14ac:dyDescent="0.25">
      <c r="A756" s="5"/>
      <c r="B756" s="27"/>
    </row>
    <row r="757" spans="1:3" x14ac:dyDescent="0.25">
      <c r="A757" s="5"/>
      <c r="B757" s="27"/>
      <c r="C757" t="s">
        <v>719</v>
      </c>
    </row>
    <row r="758" spans="1:3" x14ac:dyDescent="0.25">
      <c r="A758" s="5"/>
      <c r="B758" s="27"/>
    </row>
    <row r="759" spans="1:3" x14ac:dyDescent="0.25">
      <c r="A759" s="5"/>
      <c r="B759" s="27"/>
      <c r="C759" t="str">
        <f>CONCATENATE( "    &lt;piechart percentage=",B749," /&gt;")</f>
        <v xml:space="preserve">    &lt;piechart percentage=35.3 /&gt;</v>
      </c>
    </row>
    <row r="760" spans="1:3" x14ac:dyDescent="0.25">
      <c r="A760" s="5"/>
      <c r="B760" s="27"/>
      <c r="C760" t="str">
        <f>"  &lt;/Genotype&gt;"</f>
        <v xml:space="preserve">  &lt;/Genotype&gt;</v>
      </c>
    </row>
    <row r="761" spans="1:3" x14ac:dyDescent="0.25">
      <c r="A761" s="5" t="s">
        <v>52</v>
      </c>
      <c r="B761" s="27" t="str">
        <f>CONCATENATE("Your ",B705," gene has an unknown variant.")</f>
        <v>Your TOX3 gene has an unknown variant.</v>
      </c>
      <c r="C761" t="str">
        <f>CONCATENATE("  &lt;Genotype hgvs=",CHAR(34),"unknown",CHAR(34),"&gt; ")</f>
        <v xml:space="preserve">  &lt;Genotype hgvs="unknown"&gt; </v>
      </c>
    </row>
    <row r="762" spans="1:3" x14ac:dyDescent="0.25">
      <c r="A762" s="6" t="s">
        <v>52</v>
      </c>
      <c r="B762" s="27" t="s">
        <v>154</v>
      </c>
      <c r="C762" t="s">
        <v>17</v>
      </c>
    </row>
    <row r="763" spans="1:3" x14ac:dyDescent="0.25">
      <c r="A763" s="6" t="s">
        <v>47</v>
      </c>
      <c r="B763" s="27"/>
      <c r="C763" t="s">
        <v>717</v>
      </c>
    </row>
    <row r="764" spans="1:3" x14ac:dyDescent="0.25">
      <c r="A764" s="6"/>
      <c r="B764" s="27"/>
    </row>
    <row r="765" spans="1:3" x14ac:dyDescent="0.25">
      <c r="A765" s="6"/>
      <c r="B765" s="27"/>
      <c r="C765" t="str">
        <f>CONCATENATE("    ",B761)</f>
        <v xml:space="preserve">    Your TOX3 gene has an unknown variant.</v>
      </c>
    </row>
    <row r="766" spans="1:3" x14ac:dyDescent="0.25">
      <c r="A766" s="6"/>
      <c r="B766" s="27"/>
    </row>
    <row r="767" spans="1:3" x14ac:dyDescent="0.25">
      <c r="A767" s="6"/>
      <c r="B767" s="27"/>
      <c r="C767" t="s">
        <v>718</v>
      </c>
    </row>
    <row r="768" spans="1:3" x14ac:dyDescent="0.25">
      <c r="A768" s="6"/>
      <c r="B768" s="27"/>
    </row>
    <row r="769" spans="1:3" x14ac:dyDescent="0.25">
      <c r="A769" s="5"/>
      <c r="B769" s="27"/>
      <c r="C769" t="str">
        <f>CONCATENATE("    ",B762)</f>
        <v xml:space="preserve">    The effect is unknown.</v>
      </c>
    </row>
    <row r="770" spans="1:3" x14ac:dyDescent="0.25">
      <c r="A770" s="6"/>
      <c r="B770" s="27"/>
    </row>
    <row r="771" spans="1:3" x14ac:dyDescent="0.25">
      <c r="A771" s="5"/>
      <c r="B771" s="27"/>
      <c r="C771" t="s">
        <v>719</v>
      </c>
    </row>
    <row r="772" spans="1:3" x14ac:dyDescent="0.25">
      <c r="A772" s="5"/>
      <c r="B772" s="27"/>
    </row>
    <row r="773" spans="1:3" x14ac:dyDescent="0.25">
      <c r="A773" s="5"/>
      <c r="B773" s="27"/>
      <c r="C773" t="str">
        <f>CONCATENATE( "    &lt;piechart percentage=",B763," /&gt;")</f>
        <v xml:space="preserve">    &lt;piechart percentage= /&gt;</v>
      </c>
    </row>
    <row r="774" spans="1:3" x14ac:dyDescent="0.25">
      <c r="A774" s="5"/>
      <c r="B774" s="27"/>
      <c r="C774" t="str">
        <f>"  &lt;/Genotype&gt;"</f>
        <v xml:space="preserve">  &lt;/Genotype&gt;</v>
      </c>
    </row>
    <row r="775" spans="1:3" x14ac:dyDescent="0.25">
      <c r="A775" s="5" t="s">
        <v>50</v>
      </c>
      <c r="B775" s="27" t="str">
        <f>CONCATENATE("Your ",B705," gene has no variants. A normal gene is referred to as a ",CHAR(34),"wild-type",CHAR(34)," gene.")</f>
        <v>Your TOX3 gene has no variants. A normal gene is referred to as a "wild-type" gene.</v>
      </c>
      <c r="C775" t="str">
        <f>CONCATENATE("  &lt;Genotype hgvs=",CHAR(34),"wild-type",CHAR(34),"&gt;")</f>
        <v xml:space="preserve">  &lt;Genotype hgvs="wild-type"&gt;</v>
      </c>
    </row>
    <row r="776" spans="1:3" x14ac:dyDescent="0.25">
      <c r="A776" s="63" t="s">
        <v>51</v>
      </c>
      <c r="B776" s="64" t="s">
        <v>152</v>
      </c>
      <c r="C776" s="62" t="s">
        <v>17</v>
      </c>
    </row>
    <row r="777" spans="1:3" x14ac:dyDescent="0.25">
      <c r="A777" s="63" t="s">
        <v>47</v>
      </c>
      <c r="B777" s="64"/>
      <c r="C777" s="62" t="s">
        <v>717</v>
      </c>
    </row>
    <row r="778" spans="1:3" x14ac:dyDescent="0.25">
      <c r="A778" s="63"/>
      <c r="B778" s="64"/>
      <c r="C778" s="62"/>
    </row>
    <row r="779" spans="1:3" x14ac:dyDescent="0.25">
      <c r="A779" s="6"/>
      <c r="B779" s="27"/>
      <c r="C779" t="str">
        <f>CONCATENATE("    ",B775)</f>
        <v xml:space="preserve">    Your TOX3 gene has no variants. A normal gene is referred to as a "wild-type" gene.</v>
      </c>
    </row>
    <row r="780" spans="1:3" x14ac:dyDescent="0.25">
      <c r="A780" s="6"/>
      <c r="B780" s="27"/>
    </row>
    <row r="781" spans="1:3" x14ac:dyDescent="0.25">
      <c r="A781" s="6"/>
      <c r="B781" s="27"/>
      <c r="C781" t="s">
        <v>718</v>
      </c>
    </row>
    <row r="782" spans="1:3" x14ac:dyDescent="0.25">
      <c r="A782" s="6"/>
      <c r="B782" s="27"/>
    </row>
    <row r="783" spans="1:3" x14ac:dyDescent="0.25">
      <c r="A783" s="6"/>
      <c r="B783" s="27"/>
      <c r="C783" t="str">
        <f>CONCATENATE("    ",B776)</f>
        <v xml:space="preserve">    This variant is not associated with increased risk.</v>
      </c>
    </row>
    <row r="784" spans="1:3" x14ac:dyDescent="0.25">
      <c r="A784" s="6"/>
      <c r="B784" s="27"/>
    </row>
    <row r="785" spans="1:14" x14ac:dyDescent="0.25">
      <c r="A785" s="6"/>
      <c r="B785" s="27"/>
      <c r="C785" t="s">
        <v>719</v>
      </c>
      <c r="J785" s="33"/>
      <c r="K785" s="33"/>
      <c r="L785" s="33"/>
      <c r="M785" s="33"/>
      <c r="N785" s="33"/>
    </row>
    <row r="786" spans="1:14" x14ac:dyDescent="0.25">
      <c r="A786" s="5"/>
      <c r="B786" s="27"/>
      <c r="J786" s="33"/>
      <c r="K786" s="33"/>
      <c r="L786" s="33"/>
      <c r="M786" s="33"/>
      <c r="N786" s="33"/>
    </row>
    <row r="787" spans="1:14" x14ac:dyDescent="0.25">
      <c r="A787" s="6"/>
      <c r="B787" s="27"/>
      <c r="C787" t="str">
        <f>CONCATENATE( "    &lt;piechart percentage=",B777," /&gt;")</f>
        <v xml:space="preserve">    &lt;piechart percentage= /&gt;</v>
      </c>
      <c r="J787" s="33"/>
      <c r="K787" s="33"/>
      <c r="L787" s="33"/>
      <c r="M787" s="33"/>
      <c r="N787" s="33"/>
    </row>
    <row r="788" spans="1:14" x14ac:dyDescent="0.25">
      <c r="A788" s="6"/>
      <c r="B788" s="27"/>
      <c r="C788" t="str">
        <f>"  &lt;/Genotype&gt;"</f>
        <v xml:space="preserve">  &lt;/Genotype&gt;</v>
      </c>
    </row>
    <row r="789" spans="1:14" x14ac:dyDescent="0.25">
      <c r="A789" s="6"/>
      <c r="B789" s="27"/>
      <c r="C789" t="str">
        <f>"&lt;/GeneAnalysis&gt;"</f>
        <v>&lt;/GeneAnalysis&gt;</v>
      </c>
    </row>
    <row r="790" spans="1:14" s="33" customFormat="1" x14ac:dyDescent="0.25">
      <c r="J790"/>
      <c r="K790"/>
      <c r="L790"/>
      <c r="M790"/>
      <c r="N790"/>
    </row>
    <row r="791" spans="1:14" s="33" customFormat="1" x14ac:dyDescent="0.25">
      <c r="A791" s="65"/>
      <c r="B791" s="65"/>
      <c r="C791" s="66"/>
      <c r="J791"/>
      <c r="K791"/>
      <c r="L791"/>
      <c r="M791"/>
      <c r="N791"/>
    </row>
    <row r="792" spans="1:14" s="33" customFormat="1" x14ac:dyDescent="0.25">
      <c r="J792"/>
      <c r="K792"/>
      <c r="L792"/>
      <c r="M792"/>
      <c r="N792"/>
    </row>
    <row r="793" spans="1:14" x14ac:dyDescent="0.25">
      <c r="A793" s="6" t="s">
        <v>4</v>
      </c>
      <c r="B793" s="27" t="s">
        <v>440</v>
      </c>
      <c r="C793" t="str">
        <f>CONCATENATE("&lt;GeneAnalysis gene=",CHAR(34),B793,CHAR(34)," interval=",CHAR(34),B794,CHAR(34),"&gt; ")</f>
        <v xml:space="preserve">&lt;GeneAnalysis gene="TCF3" interval="NC_000019.10:g.1609284_1652546"&gt; </v>
      </c>
    </row>
    <row r="794" spans="1:14" x14ac:dyDescent="0.25">
      <c r="A794" s="6" t="s">
        <v>27</v>
      </c>
      <c r="B794" s="27" t="s">
        <v>644</v>
      </c>
    </row>
    <row r="795" spans="1:14" x14ac:dyDescent="0.25">
      <c r="A795" s="6" t="s">
        <v>28</v>
      </c>
      <c r="B795" s="27" t="s">
        <v>353</v>
      </c>
      <c r="C795" t="str">
        <f>CONCATENATE("# What are some common mutations of ",B793,"?")</f>
        <v># What are some common mutations of TCF3?</v>
      </c>
      <c r="H795" s="59"/>
      <c r="I795" s="59"/>
      <c r="J795" s="60"/>
      <c r="K795" s="50"/>
      <c r="L795" s="59"/>
    </row>
    <row r="796" spans="1:14" x14ac:dyDescent="0.25">
      <c r="A796" s="6" t="s">
        <v>590</v>
      </c>
      <c r="B796" s="27" t="s">
        <v>25</v>
      </c>
      <c r="C796" t="s">
        <v>17</v>
      </c>
    </row>
    <row r="797" spans="1:14" x14ac:dyDescent="0.25">
      <c r="B797" s="27"/>
      <c r="C797" t="str">
        <f>CONCATENATE("There is ",B795," well-known variant in ",B793,": ",B804,".")</f>
        <v>There is one well-known variant in TCF3: [A1650135G](https://www.ncbi.nlm.nih.gov/projects/SNP/snp_ref.cgi?rs=1860661).</v>
      </c>
    </row>
    <row r="798" spans="1:14" x14ac:dyDescent="0.25">
      <c r="B798" s="27"/>
    </row>
    <row r="799" spans="1:14" x14ac:dyDescent="0.25">
      <c r="A799" s="6"/>
      <c r="B799" s="27"/>
      <c r="C799" t="str">
        <f>CONCATENATE("&lt;# ",B801," #&gt;")</f>
        <v>&lt;# A1650135G #&gt;</v>
      </c>
    </row>
    <row r="800" spans="1:14" x14ac:dyDescent="0.25">
      <c r="A800" s="6" t="s">
        <v>29</v>
      </c>
      <c r="B800" s="1" t="s">
        <v>442</v>
      </c>
      <c r="C800" t="str">
        <f>CONCATENATE("  &lt;Variant hgvs=",CHAR(34),B800,CHAR(34)," name=",CHAR(34),B801,CHAR(34),"&gt; ")</f>
        <v xml:space="preserve">  &lt;Variant hgvs="NC_000019.10:g.1650135A&gt;G" name="A1650135G"&gt; </v>
      </c>
      <c r="J800" s="33"/>
      <c r="K800" s="33"/>
      <c r="L800" s="33"/>
      <c r="M800" s="33"/>
      <c r="N800" s="33"/>
    </row>
    <row r="801" spans="1:14" x14ac:dyDescent="0.25">
      <c r="A801" s="5" t="s">
        <v>30</v>
      </c>
      <c r="B801" s="1" t="s">
        <v>645</v>
      </c>
      <c r="J801" s="33"/>
      <c r="K801" s="33"/>
      <c r="L801" s="33"/>
      <c r="M801" s="33"/>
      <c r="N801" s="33"/>
    </row>
    <row r="802" spans="1:14" x14ac:dyDescent="0.25">
      <c r="A802" s="5" t="s">
        <v>31</v>
      </c>
      <c r="B802" t="s">
        <v>66</v>
      </c>
      <c r="C802" t="str">
        <f>CONCATENATE("    This variant is a change at a specific point in the ",B793," gene from ",B802," to ",B803," resulting in incorrect ",B796," function. This substitution of a single nucleotide is known as a missense variant.")</f>
        <v xml:space="preserve">    This variant is a change at a specific point in the TCF3 gene from adenine (A) to guanine (G) resulting in incorrect protein function. This substitution of a single nucleotide is known as a missense variant.</v>
      </c>
    </row>
    <row r="803" spans="1:14" x14ac:dyDescent="0.25">
      <c r="A803" s="5" t="s">
        <v>32</v>
      </c>
      <c r="B803" s="27" t="s">
        <v>38</v>
      </c>
      <c r="C803" t="s">
        <v>17</v>
      </c>
    </row>
    <row r="804" spans="1:14" x14ac:dyDescent="0.25">
      <c r="A804" s="5" t="s">
        <v>40</v>
      </c>
      <c r="B804" s="30" t="s">
        <v>646</v>
      </c>
      <c r="C804" t="str">
        <f>"  &lt;/Variant&gt;"</f>
        <v xml:space="preserve">  &lt;/Variant&gt;</v>
      </c>
    </row>
    <row r="805" spans="1:14" s="33" customFormat="1" x14ac:dyDescent="0.25">
      <c r="A805" s="31"/>
      <c r="B805" s="32"/>
      <c r="J805"/>
      <c r="K805"/>
      <c r="L805"/>
      <c r="M805"/>
      <c r="N805"/>
    </row>
    <row r="806" spans="1:14" s="33" customFormat="1" x14ac:dyDescent="0.25">
      <c r="A806" s="31"/>
      <c r="B806" s="32"/>
      <c r="C806" s="33" t="str">
        <f>C799</f>
        <v>&lt;# A1650135G #&gt;</v>
      </c>
      <c r="J806"/>
      <c r="K806"/>
      <c r="L806"/>
      <c r="M806"/>
      <c r="N806"/>
    </row>
    <row r="807" spans="1:14" x14ac:dyDescent="0.25">
      <c r="A807" s="5" t="s">
        <v>39</v>
      </c>
      <c r="B807" s="1" t="s">
        <v>647</v>
      </c>
      <c r="C807" t="str">
        <f>CONCATENATE("  &lt;Genotype hgvs=",CHAR(34),B807,B808,";",B809,CHAR(34)," name=",CHAR(34),B801,CHAR(34),"&gt; ")</f>
        <v xml:space="preserve">  &lt;Genotype hgvs="NC_000019.10:g.[1650135A&gt;G];[1650135=]" name="A1650135G"&gt; </v>
      </c>
    </row>
    <row r="808" spans="1:14" x14ac:dyDescent="0.25">
      <c r="A808" s="5" t="s">
        <v>40</v>
      </c>
      <c r="B808" s="27" t="s">
        <v>648</v>
      </c>
    </row>
    <row r="809" spans="1:14" x14ac:dyDescent="0.25">
      <c r="A809" s="5" t="s">
        <v>31</v>
      </c>
      <c r="B809" s="27" t="s">
        <v>649</v>
      </c>
      <c r="C809" t="s">
        <v>717</v>
      </c>
    </row>
    <row r="810" spans="1:14" x14ac:dyDescent="0.25">
      <c r="A810" s="5" t="s">
        <v>45</v>
      </c>
      <c r="B810" s="27" t="str">
        <f>CONCATENATE("People with this variant have one copy of the ",B804," variant. This substitution of a single nucleotide is known as a missense mutation.")</f>
        <v>People with this variant have one copy of the [A1650135G](https://www.ncbi.nlm.nih.gov/projects/SNP/snp_ref.cgi?rs=1860661) variant. This substitution of a single nucleotide is known as a missense mutation.</v>
      </c>
      <c r="C810" t="s">
        <v>17</v>
      </c>
    </row>
    <row r="811" spans="1:14" x14ac:dyDescent="0.25">
      <c r="A811" s="6" t="s">
        <v>46</v>
      </c>
      <c r="B811" s="27" t="s">
        <v>226</v>
      </c>
      <c r="C811" t="str">
        <f>CONCATENATE("    ",B810)</f>
        <v xml:space="preserve">    People with this variant have one copy of the [A1650135G](https://www.ncbi.nlm.nih.gov/projects/SNP/snp_ref.cgi?rs=1860661) variant. This substitution of a single nucleotide is known as a missense mutation.</v>
      </c>
    </row>
    <row r="812" spans="1:14" x14ac:dyDescent="0.25">
      <c r="A812" s="6" t="s">
        <v>47</v>
      </c>
      <c r="B812" s="27">
        <v>49</v>
      </c>
    </row>
    <row r="813" spans="1:14" x14ac:dyDescent="0.25">
      <c r="A813" s="5"/>
      <c r="B813" s="27"/>
      <c r="C813" t="s">
        <v>718</v>
      </c>
    </row>
    <row r="814" spans="1:14" x14ac:dyDescent="0.25">
      <c r="A814" s="6"/>
      <c r="B814" s="27"/>
    </row>
    <row r="815" spans="1:14" x14ac:dyDescent="0.25">
      <c r="A815" s="6"/>
      <c r="B815" s="27"/>
      <c r="C815" t="str">
        <f>CONCATENATE("    ",B811)</f>
        <v xml:space="preserve">    You are in the Mild Loss of Function category. See below for more information.</v>
      </c>
    </row>
    <row r="816" spans="1:14" x14ac:dyDescent="0.25">
      <c r="A816" s="6"/>
      <c r="B816" s="27"/>
    </row>
    <row r="817" spans="1:3" x14ac:dyDescent="0.25">
      <c r="A817" s="6"/>
      <c r="B817" s="27"/>
      <c r="C817" t="s">
        <v>719</v>
      </c>
    </row>
    <row r="818" spans="1:3" x14ac:dyDescent="0.25">
      <c r="A818" s="5"/>
      <c r="B818" s="27"/>
    </row>
    <row r="819" spans="1:3" x14ac:dyDescent="0.25">
      <c r="A819" s="5"/>
      <c r="B819" s="27"/>
      <c r="C819" t="str">
        <f>CONCATENATE( "    &lt;piechart percentage=",B812," /&gt;")</f>
        <v xml:space="preserve">    &lt;piechart percentage=49 /&gt;</v>
      </c>
    </row>
    <row r="820" spans="1:3" x14ac:dyDescent="0.25">
      <c r="A820" s="5"/>
      <c r="B820" s="27"/>
      <c r="C820" t="str">
        <f>"  &lt;/Genotype&gt;"</f>
        <v xml:space="preserve">  &lt;/Genotype&gt;</v>
      </c>
    </row>
    <row r="821" spans="1:3" x14ac:dyDescent="0.25">
      <c r="A821" s="5" t="s">
        <v>48</v>
      </c>
      <c r="B821" s="27" t="str">
        <f>CONCATENATE("People with this variant have two copies of the ",B804," variant. This substitution of a single nucleotide is known as a missense mutation.")</f>
        <v>People with this variant have two copies of the [A1650135G](https://www.ncbi.nlm.nih.gov/projects/SNP/snp_ref.cgi?rs=1860661) variant. This substitution of a single nucleotide is known as a missense mutation.</v>
      </c>
      <c r="C821" t="str">
        <f>CONCATENATE("  &lt;Genotype hgvs=",CHAR(34),B807,B808,";",B808,CHAR(34)," name=",CHAR(34),B801,CHAR(34),"&gt; ")</f>
        <v xml:space="preserve">  &lt;Genotype hgvs="NC_000019.10:g.[1650135A&gt;G];[1650135A&gt;G]" name="A1650135G"&gt; </v>
      </c>
    </row>
    <row r="822" spans="1:3" x14ac:dyDescent="0.25">
      <c r="A822" s="6" t="s">
        <v>49</v>
      </c>
      <c r="B822" s="27" t="s">
        <v>227</v>
      </c>
      <c r="C822" t="s">
        <v>17</v>
      </c>
    </row>
    <row r="823" spans="1:3" x14ac:dyDescent="0.25">
      <c r="A823" s="6" t="s">
        <v>47</v>
      </c>
      <c r="B823" s="27">
        <v>13.7</v>
      </c>
      <c r="C823" t="s">
        <v>717</v>
      </c>
    </row>
    <row r="824" spans="1:3" x14ac:dyDescent="0.25">
      <c r="A824" s="6"/>
      <c r="B824" s="27"/>
    </row>
    <row r="825" spans="1:3" x14ac:dyDescent="0.25">
      <c r="A825" s="5"/>
      <c r="B825" s="27"/>
      <c r="C825" t="str">
        <f>CONCATENATE("    ",B821)</f>
        <v xml:space="preserve">    People with this variant have two copies of the [A1650135G](https://www.ncbi.nlm.nih.gov/projects/SNP/snp_ref.cgi?rs=1860661) variant. This substitution of a single nucleotide is known as a missense mutation.</v>
      </c>
    </row>
    <row r="826" spans="1:3" x14ac:dyDescent="0.25">
      <c r="A826" s="6"/>
      <c r="B826" s="27"/>
    </row>
    <row r="827" spans="1:3" x14ac:dyDescent="0.25">
      <c r="A827" s="6"/>
      <c r="B827" s="27"/>
      <c r="C827" t="s">
        <v>718</v>
      </c>
    </row>
    <row r="828" spans="1:3" x14ac:dyDescent="0.25">
      <c r="A828" s="6"/>
      <c r="B828" s="27"/>
    </row>
    <row r="829" spans="1:3" x14ac:dyDescent="0.25">
      <c r="A829" s="6"/>
      <c r="B829" s="27"/>
      <c r="C829" t="str">
        <f>CONCATENATE("    ",B822)</f>
        <v xml:space="preserve">    Your variant is not associated with any loss of function.</v>
      </c>
    </row>
    <row r="830" spans="1:3" x14ac:dyDescent="0.25">
      <c r="A830" s="6"/>
      <c r="B830" s="27"/>
    </row>
    <row r="831" spans="1:3" x14ac:dyDescent="0.25">
      <c r="A831" s="5"/>
      <c r="B831" s="27"/>
      <c r="C831" t="s">
        <v>719</v>
      </c>
    </row>
    <row r="832" spans="1:3" x14ac:dyDescent="0.25">
      <c r="A832" s="5"/>
      <c r="B832" s="27"/>
    </row>
    <row r="833" spans="1:3" x14ac:dyDescent="0.25">
      <c r="A833" s="5"/>
      <c r="B833" s="27"/>
      <c r="C833" t="str">
        <f>CONCATENATE( "    &lt;piechart percentage=",B823," /&gt;")</f>
        <v xml:space="preserve">    &lt;piechart percentage=13.7 /&gt;</v>
      </c>
    </row>
    <row r="834" spans="1:3" x14ac:dyDescent="0.25">
      <c r="A834" s="5"/>
      <c r="B834" s="27"/>
      <c r="C834" t="str">
        <f>"  &lt;/Genotype&gt;"</f>
        <v xml:space="preserve">  &lt;/Genotype&gt;</v>
      </c>
    </row>
    <row r="835" spans="1:3" x14ac:dyDescent="0.25">
      <c r="A835" s="5" t="s">
        <v>50</v>
      </c>
      <c r="B835" s="27" t="str">
        <f>CONCATENATE("Your ",B793," gene has no variants. A normal gene is referred to as a ",CHAR(34),"wild-type",CHAR(34)," gene.")</f>
        <v>Your TCF3 gene has no variants. A normal gene is referred to as a "wild-type" gene.</v>
      </c>
      <c r="C835" t="str">
        <f>CONCATENATE("  &lt;Genotype hgvs=",CHAR(34),B807,B809,";",B809,CHAR(34)," name=",CHAR(34),B801,CHAR(34),"&gt; ")</f>
        <v xml:space="preserve">  &lt;Genotype hgvs="NC_000019.10:g.[1650135=];[1650135=]" name="A1650135G"&gt; </v>
      </c>
    </row>
    <row r="836" spans="1:3" x14ac:dyDescent="0.25">
      <c r="A836" s="6" t="s">
        <v>51</v>
      </c>
      <c r="B836" s="27" t="s">
        <v>199</v>
      </c>
      <c r="C836" t="s">
        <v>17</v>
      </c>
    </row>
    <row r="837" spans="1:3" x14ac:dyDescent="0.25">
      <c r="A837" s="6" t="s">
        <v>47</v>
      </c>
      <c r="B837" s="27">
        <v>37.299999999999997</v>
      </c>
      <c r="C837" t="s">
        <v>717</v>
      </c>
    </row>
    <row r="838" spans="1:3" x14ac:dyDescent="0.25">
      <c r="A838" s="5"/>
      <c r="B838" s="27"/>
    </row>
    <row r="839" spans="1:3" x14ac:dyDescent="0.25">
      <c r="A839" s="6"/>
      <c r="B839" s="27"/>
      <c r="C839" t="str">
        <f>CONCATENATE("    ",B835)</f>
        <v xml:space="preserve">    Your TCF3 gene has no variants. A normal gene is referred to as a "wild-type" gene.</v>
      </c>
    </row>
    <row r="840" spans="1:3" x14ac:dyDescent="0.25">
      <c r="A840" s="6"/>
      <c r="B840" s="27"/>
    </row>
    <row r="841" spans="1:3" x14ac:dyDescent="0.25">
      <c r="A841" s="6"/>
      <c r="B841" s="27"/>
      <c r="C841" t="s">
        <v>718</v>
      </c>
    </row>
    <row r="842" spans="1:3" x14ac:dyDescent="0.25">
      <c r="A842" s="6"/>
      <c r="B842" s="27"/>
    </row>
    <row r="843" spans="1:3" x14ac:dyDescent="0.25">
      <c r="A843" s="6"/>
      <c r="B843" s="27"/>
      <c r="C843" t="str">
        <f>CONCATENATE("    ",B836)</f>
        <v xml:space="preserve">    You are in the Moderate Loss of Function category. See below for more information.</v>
      </c>
    </row>
    <row r="844" spans="1:3" x14ac:dyDescent="0.25">
      <c r="A844" s="5"/>
      <c r="B844" s="27"/>
    </row>
    <row r="845" spans="1:3" x14ac:dyDescent="0.25">
      <c r="A845" s="5"/>
      <c r="B845" s="27"/>
      <c r="C845" t="s">
        <v>719</v>
      </c>
    </row>
    <row r="846" spans="1:3" x14ac:dyDescent="0.25">
      <c r="A846" s="5"/>
      <c r="B846" s="27"/>
    </row>
    <row r="847" spans="1:3" x14ac:dyDescent="0.25">
      <c r="A847" s="5"/>
      <c r="B847" s="27"/>
      <c r="C847" t="str">
        <f>CONCATENATE( "    &lt;piechart percentage=",B837," /&gt;")</f>
        <v xml:space="preserve">    &lt;piechart percentage=37.3 /&gt;</v>
      </c>
    </row>
    <row r="848" spans="1:3" x14ac:dyDescent="0.25">
      <c r="A848" s="5"/>
      <c r="B848" s="27"/>
      <c r="C848" t="str">
        <f>"  &lt;/Genotype&gt;"</f>
        <v xml:space="preserve">  &lt;/Genotype&gt;</v>
      </c>
    </row>
    <row r="849" spans="1:3" x14ac:dyDescent="0.25">
      <c r="A849" s="5" t="s">
        <v>52</v>
      </c>
      <c r="B849" s="27" t="str">
        <f>CONCATENATE("Your ",B793," gene has an unknown variant.")</f>
        <v>Your TCF3 gene has an unknown variant.</v>
      </c>
      <c r="C849" t="str">
        <f>CONCATENATE("  &lt;Genotype hgvs=",CHAR(34),"unknown",CHAR(34),"&gt; ")</f>
        <v xml:space="preserve">  &lt;Genotype hgvs="unknown"&gt; </v>
      </c>
    </row>
    <row r="850" spans="1:3" x14ac:dyDescent="0.25">
      <c r="A850" s="6" t="s">
        <v>52</v>
      </c>
      <c r="B850" s="27" t="s">
        <v>154</v>
      </c>
      <c r="C850" t="s">
        <v>17</v>
      </c>
    </row>
    <row r="851" spans="1:3" x14ac:dyDescent="0.25">
      <c r="A851" s="6" t="s">
        <v>47</v>
      </c>
      <c r="B851" s="27"/>
      <c r="C851" t="s">
        <v>717</v>
      </c>
    </row>
    <row r="852" spans="1:3" x14ac:dyDescent="0.25">
      <c r="A852" s="6"/>
      <c r="B852" s="27"/>
    </row>
    <row r="853" spans="1:3" x14ac:dyDescent="0.25">
      <c r="A853" s="6"/>
      <c r="B853" s="27"/>
      <c r="C853" t="str">
        <f>CONCATENATE("    ",B849)</f>
        <v xml:space="preserve">    Your TCF3 gene has an unknown variant.</v>
      </c>
    </row>
    <row r="854" spans="1:3" x14ac:dyDescent="0.25">
      <c r="A854" s="6"/>
      <c r="B854" s="27"/>
    </row>
    <row r="855" spans="1:3" x14ac:dyDescent="0.25">
      <c r="A855" s="6"/>
      <c r="B855" s="27"/>
      <c r="C855" t="s">
        <v>718</v>
      </c>
    </row>
    <row r="856" spans="1:3" x14ac:dyDescent="0.25">
      <c r="A856" s="6"/>
      <c r="B856" s="27"/>
    </row>
    <row r="857" spans="1:3" x14ac:dyDescent="0.25">
      <c r="A857" s="5"/>
      <c r="B857" s="27"/>
      <c r="C857" t="str">
        <f>CONCATENATE("    ",B850)</f>
        <v xml:space="preserve">    The effect is unknown.</v>
      </c>
    </row>
    <row r="858" spans="1:3" x14ac:dyDescent="0.25">
      <c r="A858" s="6"/>
      <c r="B858" s="27"/>
    </row>
    <row r="859" spans="1:3" x14ac:dyDescent="0.25">
      <c r="A859" s="5"/>
      <c r="B859" s="27"/>
      <c r="C859" t="s">
        <v>719</v>
      </c>
    </row>
    <row r="860" spans="1:3" x14ac:dyDescent="0.25">
      <c r="A860" s="5"/>
      <c r="B860" s="27"/>
    </row>
    <row r="861" spans="1:3" x14ac:dyDescent="0.25">
      <c r="A861" s="5"/>
      <c r="B861" s="27"/>
      <c r="C861" t="str">
        <f>CONCATENATE( "    &lt;piechart percentage=",B851," /&gt;")</f>
        <v xml:space="preserve">    &lt;piechart percentage= /&gt;</v>
      </c>
    </row>
    <row r="862" spans="1:3" x14ac:dyDescent="0.25">
      <c r="A862" s="5"/>
      <c r="B862" s="27"/>
      <c r="C862" t="str">
        <f>"  &lt;/Genotype&gt;"</f>
        <v xml:space="preserve">  &lt;/Genotype&gt;</v>
      </c>
    </row>
    <row r="863" spans="1:3" x14ac:dyDescent="0.25">
      <c r="A863" s="5" t="s">
        <v>50</v>
      </c>
      <c r="B863" s="27" t="str">
        <f>CONCATENATE("Your ",B793," gene has no variants. A normal gene is referred to as a ",CHAR(34),"wild-type",CHAR(34)," gene.")</f>
        <v>Your TCF3 gene has no variants. A normal gene is referred to as a "wild-type" gene.</v>
      </c>
      <c r="C863" t="str">
        <f>CONCATENATE("  &lt;Genotype hgvs=",CHAR(34),"wild-type",CHAR(34),"&gt;")</f>
        <v xml:space="preserve">  &lt;Genotype hgvs="wild-type"&gt;</v>
      </c>
    </row>
    <row r="864" spans="1:3" x14ac:dyDescent="0.25">
      <c r="A864" s="63" t="s">
        <v>51</v>
      </c>
      <c r="B864" s="64" t="s">
        <v>152</v>
      </c>
      <c r="C864" s="62" t="s">
        <v>17</v>
      </c>
    </row>
    <row r="865" spans="1:14" x14ac:dyDescent="0.25">
      <c r="A865" s="63" t="s">
        <v>47</v>
      </c>
      <c r="B865" s="64"/>
      <c r="C865" s="62" t="s">
        <v>717</v>
      </c>
    </row>
    <row r="866" spans="1:14" x14ac:dyDescent="0.25">
      <c r="A866" s="63"/>
      <c r="B866" s="64"/>
      <c r="C866" s="62"/>
    </row>
    <row r="867" spans="1:14" x14ac:dyDescent="0.25">
      <c r="A867" s="6"/>
      <c r="B867" s="27"/>
      <c r="C867" t="str">
        <f>CONCATENATE("    ",B863)</f>
        <v xml:space="preserve">    Your TCF3 gene has no variants. A normal gene is referred to as a "wild-type" gene.</v>
      </c>
    </row>
    <row r="868" spans="1:14" x14ac:dyDescent="0.25">
      <c r="A868" s="6"/>
      <c r="B868" s="27"/>
    </row>
    <row r="869" spans="1:14" x14ac:dyDescent="0.25">
      <c r="A869" s="6"/>
      <c r="B869" s="27"/>
      <c r="C869" t="s">
        <v>718</v>
      </c>
    </row>
    <row r="870" spans="1:14" x14ac:dyDescent="0.25">
      <c r="A870" s="6"/>
      <c r="B870" s="27"/>
    </row>
    <row r="871" spans="1:14" x14ac:dyDescent="0.25">
      <c r="A871" s="6"/>
      <c r="B871" s="27"/>
      <c r="C871" t="str">
        <f>CONCATENATE("    ",B864)</f>
        <v xml:space="preserve">    This variant is not associated with increased risk.</v>
      </c>
    </row>
    <row r="872" spans="1:14" x14ac:dyDescent="0.25">
      <c r="A872" s="6"/>
      <c r="B872" s="27"/>
    </row>
    <row r="873" spans="1:14" x14ac:dyDescent="0.25">
      <c r="A873" s="6"/>
      <c r="B873" s="27"/>
      <c r="C873" t="s">
        <v>719</v>
      </c>
      <c r="J873" s="33"/>
      <c r="K873" s="33"/>
      <c r="L873" s="33"/>
      <c r="M873" s="33"/>
      <c r="N873" s="33"/>
    </row>
    <row r="874" spans="1:14" x14ac:dyDescent="0.25">
      <c r="A874" s="5"/>
      <c r="B874" s="27"/>
      <c r="J874" s="33"/>
      <c r="K874" s="33"/>
      <c r="L874" s="33"/>
      <c r="M874" s="33"/>
      <c r="N874" s="33"/>
    </row>
    <row r="875" spans="1:14" x14ac:dyDescent="0.25">
      <c r="A875" s="6"/>
      <c r="B875" s="27"/>
      <c r="C875" t="str">
        <f>CONCATENATE( "    &lt;piechart percentage=",B865," /&gt;")</f>
        <v xml:space="preserve">    &lt;piechart percentage= /&gt;</v>
      </c>
      <c r="J875" s="33"/>
      <c r="K875" s="33"/>
      <c r="L875" s="33"/>
      <c r="M875" s="33"/>
      <c r="N875" s="33"/>
    </row>
    <row r="876" spans="1:14" x14ac:dyDescent="0.25">
      <c r="A876" s="6"/>
      <c r="B876" s="27"/>
      <c r="C876" t="str">
        <f>"  &lt;/Genotype&gt;"</f>
        <v xml:space="preserve">  &lt;/Genotype&gt;</v>
      </c>
    </row>
    <row r="877" spans="1:14" x14ac:dyDescent="0.25">
      <c r="A877" s="6"/>
      <c r="B877" s="27"/>
      <c r="C877" t="str">
        <f>"&lt;/GeneAnalysis&gt;"</f>
        <v>&lt;/GeneAnalysis&gt;</v>
      </c>
    </row>
    <row r="878" spans="1:14" s="33" customFormat="1" x14ac:dyDescent="0.25">
      <c r="J878"/>
      <c r="K878"/>
      <c r="L878"/>
      <c r="M878"/>
      <c r="N878"/>
    </row>
    <row r="879" spans="1:14" s="33" customFormat="1" x14ac:dyDescent="0.25">
      <c r="A879" s="65"/>
      <c r="B879" s="65"/>
      <c r="C879" s="66"/>
      <c r="J879"/>
      <c r="K879"/>
      <c r="L879"/>
      <c r="M879"/>
      <c r="N879"/>
    </row>
    <row r="880" spans="1:14" s="33" customFormat="1" x14ac:dyDescent="0.25">
      <c r="J880"/>
      <c r="K880"/>
      <c r="L880"/>
      <c r="M880"/>
      <c r="N880"/>
    </row>
    <row r="881" spans="1:14" x14ac:dyDescent="0.25">
      <c r="A881" s="6" t="s">
        <v>4</v>
      </c>
      <c r="B881" s="27" t="s">
        <v>106</v>
      </c>
      <c r="C881" t="str">
        <f>CONCATENATE("&lt;GeneAnalysis gene=",CHAR(34),B881,CHAR(34)," interval=",CHAR(34),B882,CHAR(34),"&gt; ")</f>
        <v xml:space="preserve">&lt;GeneAnalysis gene="SLCO3A1" interval="NC_000015.10:g.91853708_92172435"&gt; </v>
      </c>
    </row>
    <row r="882" spans="1:14" x14ac:dyDescent="0.25">
      <c r="A882" s="6" t="s">
        <v>27</v>
      </c>
      <c r="B882" s="27" t="s">
        <v>650</v>
      </c>
    </row>
    <row r="883" spans="1:14" x14ac:dyDescent="0.25">
      <c r="A883" s="6" t="s">
        <v>28</v>
      </c>
      <c r="B883" s="27" t="s">
        <v>353</v>
      </c>
      <c r="C883" t="str">
        <f>CONCATENATE("# What are some common mutations of ",B881,"?")</f>
        <v># What are some common mutations of SLCO3A1?</v>
      </c>
    </row>
    <row r="884" spans="1:14" x14ac:dyDescent="0.25">
      <c r="A884" s="6" t="s">
        <v>590</v>
      </c>
      <c r="B884" s="27" t="s">
        <v>25</v>
      </c>
      <c r="C884" t="s">
        <v>17</v>
      </c>
      <c r="G884" s="69"/>
      <c r="H884" s="70"/>
      <c r="I884" s="66"/>
      <c r="J884" s="71"/>
      <c r="K884" s="72" t="s">
        <v>116</v>
      </c>
    </row>
    <row r="885" spans="1:14" x14ac:dyDescent="0.25">
      <c r="B885" s="27"/>
      <c r="C885" t="str">
        <f>CONCATENATE("There is ",B883," well-known variant in ",B881,": ",B892,".")</f>
        <v>There is one well-known variant in SLCO3A1: [G91945362A](https://www.ncbi.nlm.nih.gov/projects/SNP/snp_ref.cgi?rs=8029503).</v>
      </c>
    </row>
    <row r="886" spans="1:14" x14ac:dyDescent="0.25">
      <c r="B886" s="27"/>
    </row>
    <row r="887" spans="1:14" x14ac:dyDescent="0.25">
      <c r="A887" s="6"/>
      <c r="B887" s="27"/>
      <c r="C887" t="str">
        <f>CONCATENATE("&lt;# ",B889," #&gt;")</f>
        <v>&lt;# G91945362A #&gt;</v>
      </c>
    </row>
    <row r="888" spans="1:14" x14ac:dyDescent="0.25">
      <c r="A888" s="6" t="s">
        <v>29</v>
      </c>
      <c r="B888" s="1" t="s">
        <v>501</v>
      </c>
      <c r="C888" t="str">
        <f>CONCATENATE("  &lt;Variant hgvs=",CHAR(34),B888,CHAR(34)," name=",CHAR(34),B889,CHAR(34),"&gt; ")</f>
        <v xml:space="preserve">  &lt;Variant hgvs="NC_000015.10:g.91945362G&gt;A" name="G91945362A"&gt; </v>
      </c>
      <c r="J888" s="33"/>
      <c r="K888" s="33"/>
      <c r="L888" s="33"/>
      <c r="M888" s="33"/>
      <c r="N888" s="33"/>
    </row>
    <row r="889" spans="1:14" x14ac:dyDescent="0.25">
      <c r="A889" s="5" t="s">
        <v>30</v>
      </c>
      <c r="B889" s="1" t="s">
        <v>651</v>
      </c>
      <c r="J889" s="33"/>
      <c r="K889" s="33"/>
      <c r="L889" s="33"/>
      <c r="M889" s="33"/>
      <c r="N889" s="33"/>
    </row>
    <row r="890" spans="1:14" x14ac:dyDescent="0.25">
      <c r="A890" s="5" t="s">
        <v>31</v>
      </c>
      <c r="B890" t="s">
        <v>38</v>
      </c>
      <c r="C890" t="str">
        <f>CONCATENATE("    This variant is a change at a specific point in the ",B881," gene from ",B890," to ",B891," resulting in incorrect ",B884," function. This substitution of a single nucleotide is known as a missense variant.")</f>
        <v xml:space="preserve">    This variant is a change at a specific point in the SLCO3A1 gene from guanine (G) to adenine (A) resulting in incorrect protein function. This substitution of a single nucleotide is known as a missense variant.</v>
      </c>
    </row>
    <row r="891" spans="1:14" x14ac:dyDescent="0.25">
      <c r="A891" s="5" t="s">
        <v>32</v>
      </c>
      <c r="B891" s="27" t="s">
        <v>66</v>
      </c>
      <c r="C891" t="s">
        <v>17</v>
      </c>
    </row>
    <row r="892" spans="1:14" x14ac:dyDescent="0.25">
      <c r="A892" s="5" t="s">
        <v>40</v>
      </c>
      <c r="B892" s="30" t="s">
        <v>652</v>
      </c>
      <c r="C892" t="str">
        <f>"  &lt;/Variant&gt;"</f>
        <v xml:space="preserve">  &lt;/Variant&gt;</v>
      </c>
    </row>
    <row r="893" spans="1:14" s="33" customFormat="1" x14ac:dyDescent="0.25">
      <c r="A893" s="31"/>
      <c r="B893" s="32"/>
      <c r="J893"/>
      <c r="K893"/>
      <c r="L893"/>
      <c r="M893"/>
      <c r="N893"/>
    </row>
    <row r="894" spans="1:14" s="33" customFormat="1" x14ac:dyDescent="0.25">
      <c r="A894" s="31"/>
      <c r="B894" s="32"/>
      <c r="C894" s="33" t="str">
        <f>C887</f>
        <v>&lt;# G91945362A #&gt;</v>
      </c>
      <c r="J894"/>
      <c r="K894"/>
      <c r="L894"/>
      <c r="M894"/>
      <c r="N894"/>
    </row>
    <row r="895" spans="1:14" x14ac:dyDescent="0.25">
      <c r="A895" s="5" t="s">
        <v>39</v>
      </c>
      <c r="B895" s="1" t="s">
        <v>361</v>
      </c>
      <c r="C895" t="str">
        <f>CONCATENATE("  &lt;Genotype hgvs=",CHAR(34),B895,B896,";",B897,CHAR(34)," name=",CHAR(34),B889,CHAR(34),"&gt; ")</f>
        <v xml:space="preserve">  &lt;Genotype hgvs="NC_000015.10:g.[91945362G&gt;A];[91945362=]" name="G91945362A"&gt; </v>
      </c>
    </row>
    <row r="896" spans="1:14" x14ac:dyDescent="0.25">
      <c r="A896" s="5" t="s">
        <v>40</v>
      </c>
      <c r="B896" s="27" t="s">
        <v>653</v>
      </c>
    </row>
    <row r="897" spans="1:3" x14ac:dyDescent="0.25">
      <c r="A897" s="5" t="s">
        <v>31</v>
      </c>
      <c r="B897" s="27" t="s">
        <v>654</v>
      </c>
      <c r="C897" t="s">
        <v>717</v>
      </c>
    </row>
    <row r="898" spans="1:3" x14ac:dyDescent="0.25">
      <c r="A898" s="5" t="s">
        <v>45</v>
      </c>
      <c r="B898" s="27" t="str">
        <f>CONCATENATE("People with this variant have one copy of the ",B892," variant. This substitution of a single nucleotide is known as a missense mutation.")</f>
        <v>People with this variant have one copy of the [G91945362A](https://www.ncbi.nlm.nih.gov/projects/SNP/snp_ref.cgi?rs=8029503) variant. This substitution of a single nucleotide is known as a missense mutation.</v>
      </c>
      <c r="C898" t="s">
        <v>17</v>
      </c>
    </row>
    <row r="899" spans="1:3" x14ac:dyDescent="0.25">
      <c r="A899" s="6" t="s">
        <v>46</v>
      </c>
      <c r="B899" s="27" t="s">
        <v>226</v>
      </c>
      <c r="C899" t="str">
        <f>CONCATENATE("    ",B898)</f>
        <v xml:space="preserve">    People with this variant have one copy of the [G91945362A](https://www.ncbi.nlm.nih.gov/projects/SNP/snp_ref.cgi?rs=8029503) variant. This substitution of a single nucleotide is known as a missense mutation.</v>
      </c>
    </row>
    <row r="900" spans="1:3" x14ac:dyDescent="0.25">
      <c r="A900" s="6" t="s">
        <v>47</v>
      </c>
      <c r="B900" s="27">
        <v>4.8</v>
      </c>
    </row>
    <row r="901" spans="1:3" x14ac:dyDescent="0.25">
      <c r="A901" s="5"/>
      <c r="B901" s="27"/>
      <c r="C901" t="s">
        <v>718</v>
      </c>
    </row>
    <row r="902" spans="1:3" x14ac:dyDescent="0.25">
      <c r="A902" s="6"/>
      <c r="B902" s="27"/>
    </row>
    <row r="903" spans="1:3" x14ac:dyDescent="0.25">
      <c r="A903" s="6"/>
      <c r="B903" s="27"/>
      <c r="C903" t="str">
        <f>CONCATENATE("    ",B899)</f>
        <v xml:space="preserve">    You are in the Mild Loss of Function category. See below for more information.</v>
      </c>
    </row>
    <row r="904" spans="1:3" x14ac:dyDescent="0.25">
      <c r="A904" s="6"/>
      <c r="B904" s="27"/>
    </row>
    <row r="905" spans="1:3" x14ac:dyDescent="0.25">
      <c r="A905" s="6"/>
      <c r="B905" s="27"/>
      <c r="C905" t="s">
        <v>719</v>
      </c>
    </row>
    <row r="906" spans="1:3" x14ac:dyDescent="0.25">
      <c r="A906" s="5"/>
      <c r="B906" s="27"/>
    </row>
    <row r="907" spans="1:3" x14ac:dyDescent="0.25">
      <c r="A907" s="5"/>
      <c r="B907" s="27"/>
      <c r="C907" t="str">
        <f>CONCATENATE( "    &lt;piechart percentage=",B900," /&gt;")</f>
        <v xml:space="preserve">    &lt;piechart percentage=4.8 /&gt;</v>
      </c>
    </row>
    <row r="908" spans="1:3" x14ac:dyDescent="0.25">
      <c r="A908" s="5"/>
      <c r="B908" s="27"/>
      <c r="C908" t="str">
        <f>"  &lt;/Genotype&gt;"</f>
        <v xml:space="preserve">  &lt;/Genotype&gt;</v>
      </c>
    </row>
    <row r="909" spans="1:3" x14ac:dyDescent="0.25">
      <c r="A909" s="5" t="s">
        <v>48</v>
      </c>
      <c r="B909" s="27" t="str">
        <f>CONCATENATE("People with this variant have two copies of the ",B892," variant. This substitution of a single nucleotide is known as a missense mutation.")</f>
        <v>People with this variant have two copies of the [G91945362A](https://www.ncbi.nlm.nih.gov/projects/SNP/snp_ref.cgi?rs=8029503) variant. This substitution of a single nucleotide is known as a missense mutation.</v>
      </c>
      <c r="C909" t="str">
        <f>CONCATENATE("  &lt;Genotype hgvs=",CHAR(34),B895,B896,";",B896,CHAR(34)," name=",CHAR(34),B889,CHAR(34),"&gt; ")</f>
        <v xml:space="preserve">  &lt;Genotype hgvs="NC_000015.10:g.[91945362G&gt;A];[91945362G&gt;A]" name="G91945362A"&gt; </v>
      </c>
    </row>
    <row r="910" spans="1:3" x14ac:dyDescent="0.25">
      <c r="A910" s="6" t="s">
        <v>49</v>
      </c>
      <c r="B910" s="27" t="s">
        <v>199</v>
      </c>
      <c r="C910" t="s">
        <v>17</v>
      </c>
    </row>
    <row r="911" spans="1:3" x14ac:dyDescent="0.25">
      <c r="A911" s="6" t="s">
        <v>47</v>
      </c>
      <c r="B911" s="27">
        <v>1.2</v>
      </c>
      <c r="C911" t="s">
        <v>717</v>
      </c>
    </row>
    <row r="912" spans="1:3" x14ac:dyDescent="0.25">
      <c r="A912" s="6"/>
      <c r="B912" s="27"/>
    </row>
    <row r="913" spans="1:3" x14ac:dyDescent="0.25">
      <c r="A913" s="5"/>
      <c r="B913" s="27"/>
      <c r="C913" t="str">
        <f>CONCATENATE("    ",B909)</f>
        <v xml:space="preserve">    People with this variant have two copies of the [G91945362A](https://www.ncbi.nlm.nih.gov/projects/SNP/snp_ref.cgi?rs=8029503) variant. This substitution of a single nucleotide is known as a missense mutation.</v>
      </c>
    </row>
    <row r="914" spans="1:3" x14ac:dyDescent="0.25">
      <c r="A914" s="6"/>
      <c r="B914" s="27"/>
    </row>
    <row r="915" spans="1:3" x14ac:dyDescent="0.25">
      <c r="A915" s="6"/>
      <c r="B915" s="27"/>
      <c r="C915" t="s">
        <v>718</v>
      </c>
    </row>
    <row r="916" spans="1:3" x14ac:dyDescent="0.25">
      <c r="A916" s="6"/>
      <c r="B916" s="27"/>
    </row>
    <row r="917" spans="1:3" x14ac:dyDescent="0.25">
      <c r="A917" s="6"/>
      <c r="B917" s="27"/>
      <c r="C917" t="str">
        <f>CONCATENATE("    ",B910)</f>
        <v xml:space="preserve">    You are in the Moderate Loss of Function category. See below for more information.</v>
      </c>
    </row>
    <row r="918" spans="1:3" x14ac:dyDescent="0.25">
      <c r="A918" s="6"/>
      <c r="B918" s="27"/>
    </row>
    <row r="919" spans="1:3" x14ac:dyDescent="0.25">
      <c r="A919" s="5"/>
      <c r="B919" s="27"/>
      <c r="C919" t="s">
        <v>719</v>
      </c>
    </row>
    <row r="920" spans="1:3" x14ac:dyDescent="0.25">
      <c r="A920" s="5"/>
      <c r="B920" s="27"/>
    </row>
    <row r="921" spans="1:3" x14ac:dyDescent="0.25">
      <c r="A921" s="5"/>
      <c r="B921" s="27"/>
      <c r="C921" t="str">
        <f>CONCATENATE( "    &lt;piechart percentage=",B911," /&gt;")</f>
        <v xml:space="preserve">    &lt;piechart percentage=1.2 /&gt;</v>
      </c>
    </row>
    <row r="922" spans="1:3" x14ac:dyDescent="0.25">
      <c r="A922" s="5"/>
      <c r="B922" s="27"/>
      <c r="C922" t="str">
        <f>"  &lt;/Genotype&gt;"</f>
        <v xml:space="preserve">  &lt;/Genotype&gt;</v>
      </c>
    </row>
    <row r="923" spans="1:3" x14ac:dyDescent="0.25">
      <c r="A923" s="5" t="s">
        <v>50</v>
      </c>
      <c r="B923" s="27" t="str">
        <f>CONCATENATE("Your ",B881," gene has no variants. A normal gene is referred to as a ",CHAR(34),"wild-type",CHAR(34)," gene.")</f>
        <v>Your SLCO3A1 gene has no variants. A normal gene is referred to as a "wild-type" gene.</v>
      </c>
      <c r="C923" t="str">
        <f>CONCATENATE("  &lt;Genotype hgvs=",CHAR(34),B895,B897,";",B897,CHAR(34)," name=",CHAR(34),B889,CHAR(34),"&gt; ")</f>
        <v xml:space="preserve">  &lt;Genotype hgvs="NC_000015.10:g.[91945362=];[91945362=]" name="G91945362A"&gt; </v>
      </c>
    </row>
    <row r="924" spans="1:3" x14ac:dyDescent="0.25">
      <c r="A924" s="6" t="s">
        <v>51</v>
      </c>
      <c r="B924" s="27" t="s">
        <v>227</v>
      </c>
      <c r="C924" t="s">
        <v>17</v>
      </c>
    </row>
    <row r="925" spans="1:3" x14ac:dyDescent="0.25">
      <c r="A925" s="6" t="s">
        <v>47</v>
      </c>
      <c r="B925" s="27">
        <v>94</v>
      </c>
      <c r="C925" t="s">
        <v>717</v>
      </c>
    </row>
    <row r="926" spans="1:3" x14ac:dyDescent="0.25">
      <c r="A926" s="5"/>
      <c r="B926" s="27"/>
    </row>
    <row r="927" spans="1:3" x14ac:dyDescent="0.25">
      <c r="A927" s="6"/>
      <c r="B927" s="27"/>
      <c r="C927" t="str">
        <f>CONCATENATE("    ",B923)</f>
        <v xml:space="preserve">    Your SLCO3A1 gene has no variants. A normal gene is referred to as a "wild-type" gene.</v>
      </c>
    </row>
    <row r="928" spans="1:3" x14ac:dyDescent="0.25">
      <c r="A928" s="6"/>
      <c r="B928" s="27"/>
    </row>
    <row r="929" spans="1:3" x14ac:dyDescent="0.25">
      <c r="A929" s="6"/>
      <c r="B929" s="27"/>
      <c r="C929" t="s">
        <v>718</v>
      </c>
    </row>
    <row r="930" spans="1:3" x14ac:dyDescent="0.25">
      <c r="A930" s="6"/>
      <c r="B930" s="27"/>
    </row>
    <row r="931" spans="1:3" x14ac:dyDescent="0.25">
      <c r="A931" s="6"/>
      <c r="B931" s="27"/>
      <c r="C931" t="str">
        <f>CONCATENATE("    ",B924)</f>
        <v xml:space="preserve">    Your variant is not associated with any loss of function.</v>
      </c>
    </row>
    <row r="932" spans="1:3" x14ac:dyDescent="0.25">
      <c r="A932" s="5"/>
      <c r="B932" s="27"/>
    </row>
    <row r="933" spans="1:3" x14ac:dyDescent="0.25">
      <c r="A933" s="5"/>
      <c r="B933" s="27"/>
      <c r="C933" t="s">
        <v>719</v>
      </c>
    </row>
    <row r="934" spans="1:3" x14ac:dyDescent="0.25">
      <c r="A934" s="5"/>
      <c r="B934" s="27"/>
    </row>
    <row r="935" spans="1:3" x14ac:dyDescent="0.25">
      <c r="A935" s="5"/>
      <c r="B935" s="27"/>
      <c r="C935" t="str">
        <f>CONCATENATE( "    &lt;piechart percentage=",B925," /&gt;")</f>
        <v xml:space="preserve">    &lt;piechart percentage=94 /&gt;</v>
      </c>
    </row>
    <row r="936" spans="1:3" x14ac:dyDescent="0.25">
      <c r="A936" s="5"/>
      <c r="B936" s="27"/>
      <c r="C936" t="str">
        <f>"  &lt;/Genotype&gt;"</f>
        <v xml:space="preserve">  &lt;/Genotype&gt;</v>
      </c>
    </row>
    <row r="937" spans="1:3" x14ac:dyDescent="0.25">
      <c r="A937" s="5" t="s">
        <v>52</v>
      </c>
      <c r="B937" s="27" t="str">
        <f>CONCATENATE("Your ",B881," gene has an unknown variant.")</f>
        <v>Your SLCO3A1 gene has an unknown variant.</v>
      </c>
      <c r="C937" t="str">
        <f>CONCATENATE("  &lt;Genotype hgvs=",CHAR(34),"unknown",CHAR(34),"&gt; ")</f>
        <v xml:space="preserve">  &lt;Genotype hgvs="unknown"&gt; </v>
      </c>
    </row>
    <row r="938" spans="1:3" x14ac:dyDescent="0.25">
      <c r="A938" s="6" t="s">
        <v>52</v>
      </c>
      <c r="B938" s="27" t="s">
        <v>154</v>
      </c>
      <c r="C938" t="s">
        <v>17</v>
      </c>
    </row>
    <row r="939" spans="1:3" x14ac:dyDescent="0.25">
      <c r="A939" s="6" t="s">
        <v>47</v>
      </c>
      <c r="B939" s="27"/>
      <c r="C939" t="s">
        <v>717</v>
      </c>
    </row>
    <row r="940" spans="1:3" x14ac:dyDescent="0.25">
      <c r="A940" s="6"/>
      <c r="B940" s="27"/>
    </row>
    <row r="941" spans="1:3" x14ac:dyDescent="0.25">
      <c r="A941" s="6"/>
      <c r="B941" s="27"/>
      <c r="C941" t="str">
        <f>CONCATENATE("    ",B937)</f>
        <v xml:space="preserve">    Your SLCO3A1 gene has an unknown variant.</v>
      </c>
    </row>
    <row r="942" spans="1:3" x14ac:dyDescent="0.25">
      <c r="A942" s="6"/>
      <c r="B942" s="27"/>
    </row>
    <row r="943" spans="1:3" x14ac:dyDescent="0.25">
      <c r="A943" s="6"/>
      <c r="B943" s="27"/>
      <c r="C943" t="s">
        <v>718</v>
      </c>
    </row>
    <row r="944" spans="1:3" x14ac:dyDescent="0.25">
      <c r="A944" s="6"/>
      <c r="B944" s="27"/>
    </row>
    <row r="945" spans="1:3" x14ac:dyDescent="0.25">
      <c r="A945" s="5"/>
      <c r="B945" s="27"/>
      <c r="C945" t="str">
        <f>CONCATENATE("    ",B938)</f>
        <v xml:space="preserve">    The effect is unknown.</v>
      </c>
    </row>
    <row r="946" spans="1:3" x14ac:dyDescent="0.25">
      <c r="A946" s="6"/>
      <c r="B946" s="27"/>
    </row>
    <row r="947" spans="1:3" x14ac:dyDescent="0.25">
      <c r="A947" s="5"/>
      <c r="B947" s="27"/>
      <c r="C947" t="s">
        <v>719</v>
      </c>
    </row>
    <row r="948" spans="1:3" x14ac:dyDescent="0.25">
      <c r="A948" s="5"/>
      <c r="B948" s="27"/>
    </row>
    <row r="949" spans="1:3" x14ac:dyDescent="0.25">
      <c r="A949" s="5"/>
      <c r="B949" s="27"/>
      <c r="C949" t="str">
        <f>CONCATENATE( "    &lt;piechart percentage=",B939," /&gt;")</f>
        <v xml:space="preserve">    &lt;piechart percentage= /&gt;</v>
      </c>
    </row>
    <row r="950" spans="1:3" x14ac:dyDescent="0.25">
      <c r="A950" s="5"/>
      <c r="B950" s="27"/>
      <c r="C950" t="str">
        <f>"  &lt;/Genotype&gt;"</f>
        <v xml:space="preserve">  &lt;/Genotype&gt;</v>
      </c>
    </row>
    <row r="951" spans="1:3" x14ac:dyDescent="0.25">
      <c r="A951" s="5" t="s">
        <v>50</v>
      </c>
      <c r="B951" s="27" t="str">
        <f>CONCATENATE("Your ",B881," gene has no variants. A normal gene is referred to as a ",CHAR(34),"wild-type",CHAR(34)," gene.")</f>
        <v>Your SLCO3A1 gene has no variants. A normal gene is referred to as a "wild-type" gene.</v>
      </c>
      <c r="C951" t="str">
        <f>CONCATENATE("  &lt;Genotype hgvs=",CHAR(34),"wild-type",CHAR(34),"&gt;")</f>
        <v xml:space="preserve">  &lt;Genotype hgvs="wild-type"&gt;</v>
      </c>
    </row>
    <row r="952" spans="1:3" x14ac:dyDescent="0.25">
      <c r="A952" s="63" t="s">
        <v>51</v>
      </c>
      <c r="B952" s="64" t="s">
        <v>152</v>
      </c>
      <c r="C952" s="62" t="s">
        <v>17</v>
      </c>
    </row>
    <row r="953" spans="1:3" x14ac:dyDescent="0.25">
      <c r="A953" s="63" t="s">
        <v>47</v>
      </c>
      <c r="B953" s="64"/>
      <c r="C953" s="62" t="s">
        <v>717</v>
      </c>
    </row>
    <row r="954" spans="1:3" x14ac:dyDescent="0.25">
      <c r="A954" s="63"/>
      <c r="B954" s="64"/>
      <c r="C954" s="62"/>
    </row>
    <row r="955" spans="1:3" x14ac:dyDescent="0.25">
      <c r="A955" s="6"/>
      <c r="B955" s="27"/>
      <c r="C955" t="str">
        <f>CONCATENATE("    ",B951)</f>
        <v xml:space="preserve">    Your SLCO3A1 gene has no variants. A normal gene is referred to as a "wild-type" gene.</v>
      </c>
    </row>
    <row r="956" spans="1:3" x14ac:dyDescent="0.25">
      <c r="A956" s="6"/>
      <c r="B956" s="27"/>
    </row>
    <row r="957" spans="1:3" x14ac:dyDescent="0.25">
      <c r="A957" s="6"/>
      <c r="B957" s="27"/>
      <c r="C957" t="s">
        <v>718</v>
      </c>
    </row>
    <row r="958" spans="1:3" x14ac:dyDescent="0.25">
      <c r="A958" s="6"/>
      <c r="B958" s="27"/>
    </row>
    <row r="959" spans="1:3" x14ac:dyDescent="0.25">
      <c r="A959" s="6"/>
      <c r="B959" s="27"/>
      <c r="C959" t="str">
        <f>CONCATENATE("    ",B952)</f>
        <v xml:space="preserve">    This variant is not associated with increased risk.</v>
      </c>
    </row>
    <row r="960" spans="1:3" x14ac:dyDescent="0.25">
      <c r="A960" s="6"/>
      <c r="B960" s="27"/>
    </row>
    <row r="961" spans="1:14" x14ac:dyDescent="0.25">
      <c r="A961" s="6"/>
      <c r="B961" s="27"/>
      <c r="C961" t="s">
        <v>719</v>
      </c>
      <c r="J961" s="33"/>
      <c r="K961" s="33"/>
      <c r="L961" s="33"/>
      <c r="M961" s="33"/>
      <c r="N961" s="33"/>
    </row>
    <row r="962" spans="1:14" x14ac:dyDescent="0.25">
      <c r="A962" s="5"/>
      <c r="B962" s="27"/>
      <c r="J962" s="33"/>
      <c r="K962" s="33"/>
      <c r="L962" s="33"/>
      <c r="M962" s="33"/>
      <c r="N962" s="33"/>
    </row>
    <row r="963" spans="1:14" x14ac:dyDescent="0.25">
      <c r="A963" s="6"/>
      <c r="B963" s="27"/>
      <c r="C963" t="str">
        <f>CONCATENATE( "    &lt;piechart percentage=",B953," /&gt;")</f>
        <v xml:space="preserve">    &lt;piechart percentage= /&gt;</v>
      </c>
      <c r="J963" s="33"/>
      <c r="K963" s="33"/>
      <c r="L963" s="33"/>
      <c r="M963" s="33"/>
      <c r="N963" s="33"/>
    </row>
    <row r="964" spans="1:14" x14ac:dyDescent="0.25">
      <c r="A964" s="6"/>
      <c r="B964" s="27"/>
      <c r="C964" t="str">
        <f>"  &lt;/Genotype&gt;"</f>
        <v xml:space="preserve">  &lt;/Genotype&gt;</v>
      </c>
    </row>
    <row r="965" spans="1:14" x14ac:dyDescent="0.25">
      <c r="A965" s="6"/>
      <c r="B965" s="27"/>
      <c r="C965" t="str">
        <f>"&lt;/GeneAnalysis&gt;"</f>
        <v>&lt;/GeneAnalysis&gt;</v>
      </c>
    </row>
    <row r="966" spans="1:14" s="33" customFormat="1" x14ac:dyDescent="0.25">
      <c r="J966"/>
      <c r="K966"/>
      <c r="L966"/>
      <c r="M966"/>
      <c r="N966"/>
    </row>
    <row r="967" spans="1:14" s="33" customFormat="1" x14ac:dyDescent="0.25">
      <c r="A967" s="65"/>
      <c r="B967" s="65"/>
      <c r="C967" s="66"/>
      <c r="J967"/>
      <c r="K967"/>
      <c r="L967"/>
      <c r="M967"/>
      <c r="N967"/>
    </row>
    <row r="968" spans="1:14" s="33" customFormat="1" x14ac:dyDescent="0.25">
      <c r="J968"/>
      <c r="K968"/>
      <c r="L968"/>
      <c r="M968"/>
      <c r="N968"/>
    </row>
    <row r="969" spans="1:14" x14ac:dyDescent="0.25">
      <c r="B969" s="50"/>
      <c r="C969" s="60"/>
      <c r="D969" s="50"/>
      <c r="E969" s="59"/>
    </row>
    <row r="970" spans="1:14" x14ac:dyDescent="0.25">
      <c r="B970" s="50"/>
      <c r="C970" s="60"/>
      <c r="D970" s="50"/>
      <c r="E970" s="61"/>
    </row>
    <row r="971" spans="1:14" x14ac:dyDescent="0.25">
      <c r="B971" s="59"/>
      <c r="C971" s="60"/>
      <c r="D971" s="59"/>
      <c r="E971" s="61"/>
    </row>
    <row r="972" spans="1:14" x14ac:dyDescent="0.25">
      <c r="B972" s="59"/>
      <c r="C972" s="60"/>
      <c r="D972" s="59"/>
      <c r="E972" s="59"/>
    </row>
    <row r="973" spans="1:14" x14ac:dyDescent="0.25">
      <c r="B973" s="59"/>
      <c r="C973" s="60"/>
      <c r="D973" s="50"/>
      <c r="E973" s="50"/>
    </row>
    <row r="974" spans="1:14" x14ac:dyDescent="0.25">
      <c r="B974" s="65"/>
      <c r="C974" s="66"/>
      <c r="D974" s="71"/>
      <c r="E974" s="71"/>
    </row>
    <row r="975" spans="1:14" x14ac:dyDescent="0.25">
      <c r="B975" s="73"/>
      <c r="C975" s="60"/>
      <c r="D975" s="50"/>
      <c r="E975" s="50"/>
    </row>
    <row r="976" spans="1:14" x14ac:dyDescent="0.25">
      <c r="B976" s="73"/>
      <c r="C976" s="60"/>
      <c r="D976" s="50"/>
      <c r="E976" s="50"/>
      <c r="F976" s="33"/>
      <c r="G976" s="33"/>
    </row>
    <row r="977" spans="1:14" x14ac:dyDescent="0.25">
      <c r="B977" s="8"/>
      <c r="C977" s="60"/>
      <c r="D977" s="74"/>
      <c r="E977" s="59"/>
    </row>
    <row r="978" spans="1:14" s="33" customFormat="1" x14ac:dyDescent="0.25">
      <c r="B978" s="8"/>
      <c r="C978" s="60"/>
      <c r="D978" s="59"/>
      <c r="E978" s="59"/>
      <c r="F978"/>
      <c r="G978"/>
    </row>
    <row r="979" spans="1:14" s="33" customFormat="1" x14ac:dyDescent="0.25">
      <c r="A979" s="31"/>
      <c r="B979" s="32"/>
      <c r="J979"/>
      <c r="K979"/>
      <c r="L979"/>
      <c r="M979"/>
      <c r="N979"/>
    </row>
    <row r="980" spans="1:14" x14ac:dyDescent="0.25">
      <c r="A980" s="6" t="s">
        <v>4</v>
      </c>
      <c r="B980" s="27" t="s">
        <v>104</v>
      </c>
      <c r="C980" t="str">
        <f>CONCATENATE("&lt;GeneAnalysis gene=",CHAR(34),B980,CHAR(34)," interval=",CHAR(34),B981,CHAR(34),"&gt; ")</f>
        <v xml:space="preserve">&lt;GeneAnalysis gene="FBLN5" interval="NC_000014.9:g.91869411_91947702"&gt; </v>
      </c>
    </row>
    <row r="981" spans="1:14" x14ac:dyDescent="0.25">
      <c r="A981" s="6" t="s">
        <v>27</v>
      </c>
      <c r="B981" s="27" t="s">
        <v>655</v>
      </c>
    </row>
    <row r="982" spans="1:14" x14ac:dyDescent="0.25">
      <c r="A982" s="6" t="s">
        <v>28</v>
      </c>
      <c r="B982" s="27" t="s">
        <v>351</v>
      </c>
      <c r="C982" t="str">
        <f>CONCATENATE("# What are some common mutations of ",B980,"?")</f>
        <v># What are some common mutations of FBLN5?</v>
      </c>
    </row>
    <row r="983" spans="1:14" x14ac:dyDescent="0.25">
      <c r="A983" s="6" t="s">
        <v>590</v>
      </c>
      <c r="B983" s="27" t="s">
        <v>25</v>
      </c>
      <c r="C983" t="s">
        <v>17</v>
      </c>
    </row>
    <row r="984" spans="1:14" x14ac:dyDescent="0.25">
      <c r="B984" s="27"/>
      <c r="C984" t="str">
        <f>CONCATENATE("There are ",B982," well-known variants in ",B980,": ",B991," and ",B997,".")</f>
        <v>There are two well-known variants in FBLN5: [A84743518T](https://www.ncbi.nlm.nih.gov/projects/SNP/snp_ref.cgi?rs=17120254) and [C91917655A](https://www.ncbi.nlm.nih.gov/projects/SNP/snp_ref.cgi?rs=2249954).</v>
      </c>
    </row>
    <row r="985" spans="1:14" x14ac:dyDescent="0.25">
      <c r="B985" s="27"/>
    </row>
    <row r="986" spans="1:14" x14ac:dyDescent="0.25">
      <c r="A986" s="6"/>
      <c r="B986" s="27"/>
      <c r="C986" t="str">
        <f>CONCATENATE("&lt;# ",B988," #&gt;")</f>
        <v>&lt;# A84743518T #&gt;</v>
      </c>
    </row>
    <row r="987" spans="1:14" x14ac:dyDescent="0.25">
      <c r="A987" s="6" t="s">
        <v>29</v>
      </c>
      <c r="B987" s="1" t="s">
        <v>427</v>
      </c>
      <c r="C987" t="str">
        <f>CONCATENATE("  &lt;Variant hgvs=",CHAR(34),B987,CHAR(34)," name=",CHAR(34),B988,CHAR(34),"&gt; ")</f>
        <v xml:space="preserve">  &lt;Variant hgvs="CM000676.2:g.84743518A&gt;T" name="A84743518T"&gt; </v>
      </c>
    </row>
    <row r="988" spans="1:14" x14ac:dyDescent="0.25">
      <c r="A988" s="5" t="s">
        <v>30</v>
      </c>
      <c r="B988" s="30" t="s">
        <v>656</v>
      </c>
    </row>
    <row r="989" spans="1:14" x14ac:dyDescent="0.25">
      <c r="A989" s="5" t="s">
        <v>31</v>
      </c>
      <c r="B989" s="27" t="s">
        <v>66</v>
      </c>
      <c r="C989" t="str">
        <f>CONCATENATE("    This variant is a change at a specific point in the ",B980," gene from ",B989," to ",B990," resulting in incorrect ",B983," function. This substitution of a single nucleotide is known as a missense variant.")</f>
        <v xml:space="preserve">    This variant is a change at a specific point in the FBLN5 gene from adenine (A) to thymine (T) resulting in incorrect protein function. This substitution of a single nucleotide is known as a missense variant.</v>
      </c>
    </row>
    <row r="990" spans="1:14" x14ac:dyDescent="0.25">
      <c r="A990" s="5" t="s">
        <v>32</v>
      </c>
      <c r="B990" s="27" t="s">
        <v>37</v>
      </c>
      <c r="C990" t="s">
        <v>17</v>
      </c>
    </row>
    <row r="991" spans="1:14" x14ac:dyDescent="0.25">
      <c r="A991" s="5" t="s">
        <v>40</v>
      </c>
      <c r="B991" s="30" t="s">
        <v>657</v>
      </c>
      <c r="C991" t="str">
        <f>"  &lt;/Variant&gt;"</f>
        <v xml:space="preserve">  &lt;/Variant&gt;</v>
      </c>
    </row>
    <row r="992" spans="1:14" x14ac:dyDescent="0.25">
      <c r="B992" s="27"/>
      <c r="C992" t="str">
        <f>CONCATENATE("&lt;# ",B994," #&gt;")</f>
        <v>&lt;# C91917655A #&gt;</v>
      </c>
    </row>
    <row r="993" spans="1:3" x14ac:dyDescent="0.25">
      <c r="A993" s="6" t="s">
        <v>29</v>
      </c>
      <c r="B993" s="1" t="s">
        <v>429</v>
      </c>
      <c r="C993" t="str">
        <f>CONCATENATE("  &lt;Variant hgvs=",CHAR(34),B993,CHAR(34)," name=",CHAR(34),B994,CHAR(34),"&gt; ")</f>
        <v xml:space="preserve">  &lt;Variant hgvs="NC_000014.9:g.91917655C&gt;A" name="C91917655A"&gt; </v>
      </c>
    </row>
    <row r="994" spans="1:3" x14ac:dyDescent="0.25">
      <c r="A994" s="5" t="s">
        <v>30</v>
      </c>
      <c r="B994" s="30" t="s">
        <v>658</v>
      </c>
    </row>
    <row r="995" spans="1:3" x14ac:dyDescent="0.25">
      <c r="A995" s="5" t="s">
        <v>31</v>
      </c>
      <c r="B995" s="27" t="str">
        <f>"cytosine (C)"</f>
        <v>cytosine (C)</v>
      </c>
      <c r="C995" t="str">
        <f>CONCATENATE("    This variant is a change at a specific point in the ",B980," gene from ",B995," to ",B996," resulting in incorrect ",B983," function. This substitution of a single nucleotide is known as a missense variant.")</f>
        <v xml:space="preserve">    This variant is a change at a specific point in the FBLN5 gene from cytosine (C) to adenine (A) resulting in incorrect protein function. This substitution of a single nucleotide is known as a missense variant.</v>
      </c>
    </row>
    <row r="996" spans="1:3" x14ac:dyDescent="0.25">
      <c r="A996" s="5" t="s">
        <v>32</v>
      </c>
      <c r="B996" s="27" t="s">
        <v>66</v>
      </c>
    </row>
    <row r="997" spans="1:3" x14ac:dyDescent="0.25">
      <c r="A997" s="6" t="s">
        <v>40</v>
      </c>
      <c r="B997" s="30" t="s">
        <v>659</v>
      </c>
      <c r="C997" t="str">
        <f>"  &lt;/Variant&gt;"</f>
        <v xml:space="preserve">  &lt;/Variant&gt;</v>
      </c>
    </row>
    <row r="998" spans="1:3" s="33" customFormat="1" x14ac:dyDescent="0.25">
      <c r="A998" s="31"/>
      <c r="B998" s="32"/>
    </row>
    <row r="999" spans="1:3" s="33" customFormat="1" x14ac:dyDescent="0.25">
      <c r="A999" s="31"/>
      <c r="B999" s="32"/>
      <c r="C999" t="str">
        <f>C986</f>
        <v>&lt;# A84743518T #&gt;</v>
      </c>
    </row>
    <row r="1000" spans="1:3" x14ac:dyDescent="0.25">
      <c r="A1000" s="5" t="s">
        <v>39</v>
      </c>
      <c r="B1000" s="40" t="s">
        <v>660</v>
      </c>
      <c r="C1000" t="str">
        <f>CONCATENATE("  &lt;Genotype hgvs=",CHAR(34),B1000,B1001,";",B1002,CHAR(34)," name=",CHAR(34),B988,CHAR(34),"&gt; ")</f>
        <v xml:space="preserve">  &lt;Genotype hgvs="CM000676.2:g.[84743518A&gt;T];[84743518=]" name="A84743518T"&gt; </v>
      </c>
    </row>
    <row r="1001" spans="1:3" x14ac:dyDescent="0.25">
      <c r="A1001" s="5" t="s">
        <v>40</v>
      </c>
      <c r="B1001" s="27" t="s">
        <v>661</v>
      </c>
    </row>
    <row r="1002" spans="1:3" x14ac:dyDescent="0.25">
      <c r="A1002" s="5" t="s">
        <v>31</v>
      </c>
      <c r="B1002" s="27" t="s">
        <v>662</v>
      </c>
      <c r="C1002" t="s">
        <v>717</v>
      </c>
    </row>
    <row r="1003" spans="1:3" x14ac:dyDescent="0.25">
      <c r="A1003" s="5" t="s">
        <v>45</v>
      </c>
      <c r="B1003" s="27" t="str">
        <f>CONCATENATE("People with this variant have one copy of the ",B991," variant. This substitution of a single nucleotide is known as a missense mutation.")</f>
        <v>People with this variant have one copy of the [A84743518T](https://www.ncbi.nlm.nih.gov/projects/SNP/snp_ref.cgi?rs=17120254) variant. This substitution of a single nucleotide is known as a missense mutation.</v>
      </c>
      <c r="C1003" t="s">
        <v>17</v>
      </c>
    </row>
    <row r="1004" spans="1:3" x14ac:dyDescent="0.25">
      <c r="A1004" s="6" t="s">
        <v>46</v>
      </c>
      <c r="B1004" s="27" t="s">
        <v>152</v>
      </c>
      <c r="C1004" t="str">
        <f>CONCATENATE("    ",B1003)</f>
        <v xml:space="preserve">    People with this variant have one copy of the [A84743518T](https://www.ncbi.nlm.nih.gov/projects/SNP/snp_ref.cgi?rs=17120254) variant. This substitution of a single nucleotide is known as a missense mutation.</v>
      </c>
    </row>
    <row r="1005" spans="1:3" x14ac:dyDescent="0.25">
      <c r="A1005" s="6" t="s">
        <v>47</v>
      </c>
      <c r="B1005" s="27">
        <v>3.7</v>
      </c>
    </row>
    <row r="1006" spans="1:3" x14ac:dyDescent="0.25">
      <c r="A1006" s="5"/>
      <c r="B1006" s="27"/>
      <c r="C1006" t="s">
        <v>718</v>
      </c>
    </row>
    <row r="1007" spans="1:3" x14ac:dyDescent="0.25">
      <c r="A1007" s="6"/>
      <c r="B1007" s="27"/>
    </row>
    <row r="1008" spans="1:3" x14ac:dyDescent="0.25">
      <c r="A1008" s="6"/>
      <c r="B1008" s="27"/>
      <c r="C1008" t="str">
        <f>CONCATENATE("    ",B1004)</f>
        <v xml:space="preserve">    This variant is not associated with increased risk.</v>
      </c>
    </row>
    <row r="1009" spans="1:3" x14ac:dyDescent="0.25">
      <c r="A1009" s="6"/>
      <c r="B1009" s="27"/>
    </row>
    <row r="1010" spans="1:3" x14ac:dyDescent="0.25">
      <c r="A1010" s="6"/>
      <c r="B1010" s="27"/>
      <c r="C1010" t="s">
        <v>719</v>
      </c>
    </row>
    <row r="1011" spans="1:3" x14ac:dyDescent="0.25">
      <c r="A1011" s="5"/>
      <c r="B1011" s="27"/>
    </row>
    <row r="1012" spans="1:3" x14ac:dyDescent="0.25">
      <c r="A1012" s="5"/>
      <c r="B1012" s="27"/>
      <c r="C1012" t="str">
        <f>CONCATENATE( "    &lt;piechart percentage=",B1005," /&gt;")</f>
        <v xml:space="preserve">    &lt;piechart percentage=3.7 /&gt;</v>
      </c>
    </row>
    <row r="1013" spans="1:3" x14ac:dyDescent="0.25">
      <c r="A1013" s="5"/>
      <c r="B1013" s="27"/>
      <c r="C1013" t="str">
        <f>"  &lt;/Genotype&gt;"</f>
        <v xml:space="preserve">  &lt;/Genotype&gt;</v>
      </c>
    </row>
    <row r="1014" spans="1:3" x14ac:dyDescent="0.25">
      <c r="A1014" s="5" t="s">
        <v>48</v>
      </c>
      <c r="B1014" s="27" t="s">
        <v>364</v>
      </c>
      <c r="C1014" t="str">
        <f>CONCATENATE("  &lt;Genotype hgvs=",CHAR(34),B1000,B1001,";",B1001,CHAR(34)," name=",CHAR(34),B988,CHAR(34),"&gt; ")</f>
        <v xml:space="preserve">  &lt;Genotype hgvs="CM000676.2:g.[84743518A&gt;T];[84743518A&gt;T]" name="A84743518T"&gt; </v>
      </c>
    </row>
    <row r="1015" spans="1:3" x14ac:dyDescent="0.25">
      <c r="A1015" s="6" t="s">
        <v>49</v>
      </c>
      <c r="B1015" s="27" t="s">
        <v>152</v>
      </c>
      <c r="C1015" t="s">
        <v>17</v>
      </c>
    </row>
    <row r="1016" spans="1:3" x14ac:dyDescent="0.25">
      <c r="A1016" s="6" t="s">
        <v>47</v>
      </c>
      <c r="B1016" s="27">
        <v>1</v>
      </c>
      <c r="C1016" t="s">
        <v>717</v>
      </c>
    </row>
    <row r="1017" spans="1:3" x14ac:dyDescent="0.25">
      <c r="A1017" s="6"/>
      <c r="B1017" s="27"/>
    </row>
    <row r="1018" spans="1:3" x14ac:dyDescent="0.25">
      <c r="A1018" s="5"/>
      <c r="B1018" s="27"/>
      <c r="C1018" t="str">
        <f>CONCATENATE("    ",B1014)</f>
        <v xml:space="preserve">    People with this variant have two copies of the [C78606381T](https://www.ncbi.nlm.nih.gov/projects/SNP/snp_ref.cgi?rs=12914385) variant. This substitution of a single nucleotide is known as a missense mutation.
</v>
      </c>
    </row>
    <row r="1019" spans="1:3" x14ac:dyDescent="0.25">
      <c r="A1019" s="6"/>
      <c r="B1019" s="27"/>
    </row>
    <row r="1020" spans="1:3" x14ac:dyDescent="0.25">
      <c r="A1020" s="6"/>
      <c r="B1020" s="27"/>
      <c r="C1020" t="s">
        <v>718</v>
      </c>
    </row>
    <row r="1021" spans="1:3" x14ac:dyDescent="0.25">
      <c r="A1021" s="6"/>
      <c r="B1021" s="27"/>
    </row>
    <row r="1022" spans="1:3" x14ac:dyDescent="0.25">
      <c r="A1022" s="6"/>
      <c r="B1022" s="27"/>
      <c r="C1022" t="str">
        <f>CONCATENATE("    ",B1015)</f>
        <v xml:space="preserve">    This variant is not associated with increased risk.</v>
      </c>
    </row>
    <row r="1023" spans="1:3" x14ac:dyDescent="0.25">
      <c r="A1023" s="6"/>
      <c r="B1023" s="27"/>
    </row>
    <row r="1024" spans="1:3" x14ac:dyDescent="0.25">
      <c r="A1024" s="5"/>
      <c r="B1024" s="27"/>
      <c r="C1024" t="s">
        <v>719</v>
      </c>
    </row>
    <row r="1025" spans="1:3" x14ac:dyDescent="0.25">
      <c r="A1025" s="5"/>
      <c r="B1025" s="27"/>
    </row>
    <row r="1026" spans="1:3" x14ac:dyDescent="0.25">
      <c r="A1026" s="5"/>
      <c r="B1026" s="27"/>
      <c r="C1026" t="str">
        <f>CONCATENATE( "    &lt;piechart percentage=",B1016," /&gt;")</f>
        <v xml:space="preserve">    &lt;piechart percentage=1 /&gt;</v>
      </c>
    </row>
    <row r="1027" spans="1:3" x14ac:dyDescent="0.25">
      <c r="A1027" s="5"/>
      <c r="B1027" s="27"/>
      <c r="C1027" t="str">
        <f>"  &lt;/Genotype&gt;"</f>
        <v xml:space="preserve">  &lt;/Genotype&gt;</v>
      </c>
    </row>
    <row r="1028" spans="1:3" x14ac:dyDescent="0.25">
      <c r="A1028" s="5" t="s">
        <v>50</v>
      </c>
      <c r="B1028" s="27" t="str">
        <f>CONCATENATE("Your ",B980," gene has no variants. A normal gene is referred to as a ",CHAR(34),"wild-type",CHAR(34)," gene.")</f>
        <v>Your FBLN5 gene has no variants. A normal gene is referred to as a "wild-type" gene.</v>
      </c>
      <c r="C1028" t="str">
        <f>CONCATENATE("  &lt;Genotype hgvs=",CHAR(34),B1000,B1002,";",B1002,CHAR(34)," name=",CHAR(34),B988,CHAR(34),"&gt; ")</f>
        <v xml:space="preserve">  &lt;Genotype hgvs="CM000676.2:g.[84743518=];[84743518=]" name="A84743518T"&gt; </v>
      </c>
    </row>
    <row r="1029" spans="1:3" x14ac:dyDescent="0.25">
      <c r="A1029" s="6" t="s">
        <v>51</v>
      </c>
      <c r="B1029" s="27" t="s">
        <v>199</v>
      </c>
      <c r="C1029" t="s">
        <v>17</v>
      </c>
    </row>
    <row r="1030" spans="1:3" x14ac:dyDescent="0.25">
      <c r="A1030" s="6" t="s">
        <v>47</v>
      </c>
      <c r="B1030" s="27">
        <v>95.3</v>
      </c>
      <c r="C1030" t="s">
        <v>717</v>
      </c>
    </row>
    <row r="1031" spans="1:3" x14ac:dyDescent="0.25">
      <c r="A1031" s="5"/>
      <c r="B1031" s="27"/>
    </row>
    <row r="1032" spans="1:3" x14ac:dyDescent="0.25">
      <c r="A1032" s="6"/>
      <c r="B1032" s="27"/>
      <c r="C1032" t="str">
        <f>CONCATENATE("    ",B1028)</f>
        <v xml:space="preserve">    Your FBLN5 gene has no variants. A normal gene is referred to as a "wild-type" gene.</v>
      </c>
    </row>
    <row r="1033" spans="1:3" x14ac:dyDescent="0.25">
      <c r="A1033" s="6"/>
      <c r="B1033" s="27"/>
    </row>
    <row r="1034" spans="1:3" x14ac:dyDescent="0.25">
      <c r="A1034" s="6"/>
      <c r="B1034" s="27"/>
      <c r="C1034" t="s">
        <v>718</v>
      </c>
    </row>
    <row r="1035" spans="1:3" x14ac:dyDescent="0.25">
      <c r="A1035" s="6"/>
      <c r="B1035" s="27"/>
    </row>
    <row r="1036" spans="1:3" x14ac:dyDescent="0.25">
      <c r="A1036" s="6"/>
      <c r="B1036" s="27"/>
      <c r="C1036" t="str">
        <f>CONCATENATE("    ",B1029)</f>
        <v xml:space="preserve">    You are in the Moderate Loss of Function category. See below for more information.</v>
      </c>
    </row>
    <row r="1037" spans="1:3" x14ac:dyDescent="0.25">
      <c r="A1037" s="5"/>
      <c r="B1037" s="27"/>
    </row>
    <row r="1038" spans="1:3" x14ac:dyDescent="0.25">
      <c r="A1038" s="5"/>
      <c r="B1038" s="27"/>
      <c r="C1038" t="s">
        <v>719</v>
      </c>
    </row>
    <row r="1039" spans="1:3" x14ac:dyDescent="0.25">
      <c r="A1039" s="5"/>
      <c r="B1039" s="27"/>
    </row>
    <row r="1040" spans="1:3" x14ac:dyDescent="0.25">
      <c r="A1040" s="5"/>
      <c r="B1040" s="27"/>
      <c r="C1040" t="str">
        <f>CONCATENATE( "    &lt;piechart percentage=",B1030," /&gt;")</f>
        <v xml:space="preserve">    &lt;piechart percentage=95.3 /&gt;</v>
      </c>
    </row>
    <row r="1041" spans="1:3" x14ac:dyDescent="0.25">
      <c r="A1041" s="5"/>
      <c r="B1041" s="27"/>
      <c r="C1041" t="str">
        <f>"  &lt;/Genotype&gt;"</f>
        <v xml:space="preserve">  &lt;/Genotype&gt;</v>
      </c>
    </row>
    <row r="1042" spans="1:3" x14ac:dyDescent="0.25">
      <c r="A1042" s="5"/>
      <c r="B1042" s="27"/>
      <c r="C1042" t="str">
        <f>C992</f>
        <v>&lt;# C91917655A #&gt;</v>
      </c>
    </row>
    <row r="1043" spans="1:3" x14ac:dyDescent="0.25">
      <c r="A1043" s="5" t="s">
        <v>39</v>
      </c>
      <c r="B1043" s="1" t="s">
        <v>663</v>
      </c>
      <c r="C1043" t="str">
        <f>CONCATENATE("  &lt;Genotype hgvs=",CHAR(34),B1043,B1044,";",B1045,CHAR(34)," name=",CHAR(34),B994,CHAR(34),"&gt; ")</f>
        <v xml:space="preserve">  &lt;Genotype hgvs="NC_000014.9:g.[91917655C&gt;A];[91917655=]" name="C91917655A"&gt; </v>
      </c>
    </row>
    <row r="1044" spans="1:3" x14ac:dyDescent="0.25">
      <c r="A1044" s="5" t="s">
        <v>40</v>
      </c>
      <c r="B1044" s="27" t="s">
        <v>664</v>
      </c>
    </row>
    <row r="1045" spans="1:3" x14ac:dyDescent="0.25">
      <c r="A1045" s="5" t="s">
        <v>31</v>
      </c>
      <c r="B1045" s="27" t="s">
        <v>665</v>
      </c>
      <c r="C1045" t="s">
        <v>717</v>
      </c>
    </row>
    <row r="1046" spans="1:3" x14ac:dyDescent="0.25">
      <c r="A1046" s="5" t="s">
        <v>45</v>
      </c>
      <c r="B1046" s="27" t="str">
        <f>CONCATENATE("People with this variant have one copy of the ",B997," variant. This substitution of a single nucleotide is known as a missense mutation.")</f>
        <v>People with this variant have one copy of the [C91917655A](https://www.ncbi.nlm.nih.gov/projects/SNP/snp_ref.cgi?rs=2249954) variant. This substitution of a single nucleotide is known as a missense mutation.</v>
      </c>
      <c r="C1046" t="s">
        <v>17</v>
      </c>
    </row>
    <row r="1047" spans="1:3" x14ac:dyDescent="0.25">
      <c r="A1047" s="6" t="s">
        <v>46</v>
      </c>
      <c r="B1047" s="27" t="s">
        <v>226</v>
      </c>
      <c r="C1047" t="str">
        <f>CONCATENATE("    ",B1046)</f>
        <v xml:space="preserve">    People with this variant have one copy of the [C91917655A](https://www.ncbi.nlm.nih.gov/projects/SNP/snp_ref.cgi?rs=2249954) variant. This substitution of a single nucleotide is known as a missense mutation.</v>
      </c>
    </row>
    <row r="1048" spans="1:3" x14ac:dyDescent="0.25">
      <c r="A1048" s="6" t="s">
        <v>47</v>
      </c>
      <c r="B1048" s="27">
        <v>25.6</v>
      </c>
    </row>
    <row r="1049" spans="1:3" x14ac:dyDescent="0.25">
      <c r="A1049" s="5"/>
      <c r="B1049" s="27"/>
      <c r="C1049" t="s">
        <v>718</v>
      </c>
    </row>
    <row r="1050" spans="1:3" x14ac:dyDescent="0.25">
      <c r="A1050" s="6"/>
      <c r="B1050" s="27"/>
    </row>
    <row r="1051" spans="1:3" x14ac:dyDescent="0.25">
      <c r="A1051" s="6"/>
      <c r="B1051" s="27"/>
      <c r="C1051" t="str">
        <f>CONCATENATE("    ",B1047)</f>
        <v xml:space="preserve">    You are in the Mild Loss of Function category. See below for more information.</v>
      </c>
    </row>
    <row r="1052" spans="1:3" x14ac:dyDescent="0.25">
      <c r="A1052" s="6"/>
      <c r="B1052" s="27"/>
    </row>
    <row r="1053" spans="1:3" x14ac:dyDescent="0.25">
      <c r="A1053" s="6"/>
      <c r="B1053" s="27"/>
      <c r="C1053" t="s">
        <v>719</v>
      </c>
    </row>
    <row r="1054" spans="1:3" x14ac:dyDescent="0.25">
      <c r="A1054" s="5"/>
      <c r="B1054" s="27"/>
    </row>
    <row r="1055" spans="1:3" x14ac:dyDescent="0.25">
      <c r="A1055" s="5"/>
      <c r="B1055" s="27"/>
      <c r="C1055" t="str">
        <f>CONCATENATE( "    &lt;piechart percentage=",B1048," /&gt;")</f>
        <v xml:space="preserve">    &lt;piechart percentage=25.6 /&gt;</v>
      </c>
    </row>
    <row r="1056" spans="1:3" x14ac:dyDescent="0.25">
      <c r="A1056" s="5"/>
      <c r="B1056" s="27"/>
      <c r="C1056" t="str">
        <f>"  &lt;/Genotype&gt;"</f>
        <v xml:space="preserve">  &lt;/Genotype&gt;</v>
      </c>
    </row>
    <row r="1057" spans="1:3" x14ac:dyDescent="0.25">
      <c r="A1057" s="5" t="s">
        <v>48</v>
      </c>
      <c r="B1057" s="27" t="str">
        <f>CONCATENATE("People with this variant have two copies of the ",B997," variant. This substitution of a single nucleotide is known as a missense mutation.")</f>
        <v>People with this variant have two copies of the [C91917655A](https://www.ncbi.nlm.nih.gov/projects/SNP/snp_ref.cgi?rs=2249954) variant. This substitution of a single nucleotide is known as a missense mutation.</v>
      </c>
      <c r="C1057" t="str">
        <f>CONCATENATE("  &lt;Genotype hgvs=",CHAR(34),B1043,B1044,";",B1044,CHAR(34)," name=",CHAR(34),B994,CHAR(34),"&gt; ")</f>
        <v xml:space="preserve">  &lt;Genotype hgvs="NC_000014.9:g.[91917655C&gt;A];[91917655C&gt;A]" name="C91917655A"&gt; </v>
      </c>
    </row>
    <row r="1058" spans="1:3" x14ac:dyDescent="0.25">
      <c r="A1058" s="6" t="s">
        <v>49</v>
      </c>
      <c r="B1058" s="27" t="s">
        <v>227</v>
      </c>
      <c r="C1058" t="s">
        <v>17</v>
      </c>
    </row>
    <row r="1059" spans="1:3" x14ac:dyDescent="0.25">
      <c r="A1059" s="6" t="s">
        <v>47</v>
      </c>
      <c r="B1059" s="27">
        <v>8.6999999999999993</v>
      </c>
      <c r="C1059" t="s">
        <v>717</v>
      </c>
    </row>
    <row r="1060" spans="1:3" x14ac:dyDescent="0.25">
      <c r="A1060" s="6"/>
      <c r="B1060" s="27"/>
    </row>
    <row r="1061" spans="1:3" x14ac:dyDescent="0.25">
      <c r="A1061" s="5"/>
      <c r="B1061" s="27"/>
      <c r="C1061" t="str">
        <f>CONCATENATE("    ",B1057)</f>
        <v xml:space="preserve">    People with this variant have two copies of the [C91917655A](https://www.ncbi.nlm.nih.gov/projects/SNP/snp_ref.cgi?rs=2249954) variant. This substitution of a single nucleotide is known as a missense mutation.</v>
      </c>
    </row>
    <row r="1062" spans="1:3" x14ac:dyDescent="0.25">
      <c r="A1062" s="6"/>
      <c r="B1062" s="27"/>
    </row>
    <row r="1063" spans="1:3" x14ac:dyDescent="0.25">
      <c r="A1063" s="6"/>
      <c r="B1063" s="27"/>
      <c r="C1063" t="s">
        <v>718</v>
      </c>
    </row>
    <row r="1064" spans="1:3" x14ac:dyDescent="0.25">
      <c r="A1064" s="6"/>
      <c r="B1064" s="27"/>
    </row>
    <row r="1065" spans="1:3" x14ac:dyDescent="0.25">
      <c r="A1065" s="6"/>
      <c r="B1065" s="27"/>
      <c r="C1065" t="str">
        <f>CONCATENATE("    ",B1058)</f>
        <v xml:space="preserve">    Your variant is not associated with any loss of function.</v>
      </c>
    </row>
    <row r="1066" spans="1:3" x14ac:dyDescent="0.25">
      <c r="A1066" s="6"/>
      <c r="B1066" s="27"/>
    </row>
    <row r="1067" spans="1:3" x14ac:dyDescent="0.25">
      <c r="A1067" s="5"/>
      <c r="B1067" s="27"/>
      <c r="C1067" t="s">
        <v>719</v>
      </c>
    </row>
    <row r="1068" spans="1:3" x14ac:dyDescent="0.25">
      <c r="A1068" s="5"/>
      <c r="B1068" s="27"/>
    </row>
    <row r="1069" spans="1:3" x14ac:dyDescent="0.25">
      <c r="A1069" s="5"/>
      <c r="B1069" s="27"/>
      <c r="C1069" t="str">
        <f>CONCATENATE( "    &lt;piechart percentage=",B1059," /&gt;")</f>
        <v xml:space="preserve">    &lt;piechart percentage=8.7 /&gt;</v>
      </c>
    </row>
    <row r="1070" spans="1:3" x14ac:dyDescent="0.25">
      <c r="A1070" s="5"/>
      <c r="B1070" s="27"/>
      <c r="C1070" t="str">
        <f>"  &lt;/Genotype&gt;"</f>
        <v xml:space="preserve">  &lt;/Genotype&gt;</v>
      </c>
    </row>
    <row r="1071" spans="1:3" x14ac:dyDescent="0.25">
      <c r="A1071" s="5" t="s">
        <v>50</v>
      </c>
      <c r="B1071" s="27" t="str">
        <f>CONCATENATE("Your ",B980," gene has no variants. A normal gene is referred to as a ",CHAR(34),"wild-type",CHAR(34)," gene.")</f>
        <v>Your FBLN5 gene has no variants. A normal gene is referred to as a "wild-type" gene.</v>
      </c>
      <c r="C1071" t="str">
        <f>CONCATENATE("  &lt;Genotype hgvs=",CHAR(34),B1043,B1045,";",B1045,CHAR(34)," name=",CHAR(34),B994,CHAR(34),"&gt; ")</f>
        <v xml:space="preserve">  &lt;Genotype hgvs="NC_000014.9:g.[91917655=];[91917655=]" name="C91917655A"&gt; </v>
      </c>
    </row>
    <row r="1072" spans="1:3" x14ac:dyDescent="0.25">
      <c r="A1072" s="6" t="s">
        <v>51</v>
      </c>
      <c r="B1072" s="27" t="s">
        <v>199</v>
      </c>
      <c r="C1072" t="s">
        <v>17</v>
      </c>
    </row>
    <row r="1073" spans="1:3" x14ac:dyDescent="0.25">
      <c r="A1073" s="6" t="s">
        <v>47</v>
      </c>
      <c r="B1073" s="27">
        <v>95.7</v>
      </c>
      <c r="C1073" t="s">
        <v>717</v>
      </c>
    </row>
    <row r="1074" spans="1:3" x14ac:dyDescent="0.25">
      <c r="A1074" s="5"/>
      <c r="B1074" s="27"/>
    </row>
    <row r="1075" spans="1:3" x14ac:dyDescent="0.25">
      <c r="A1075" s="6"/>
      <c r="B1075" s="27"/>
      <c r="C1075" t="str">
        <f>CONCATENATE("    ",B1071)</f>
        <v xml:space="preserve">    Your FBLN5 gene has no variants. A normal gene is referred to as a "wild-type" gene.</v>
      </c>
    </row>
    <row r="1076" spans="1:3" x14ac:dyDescent="0.25">
      <c r="A1076" s="6"/>
      <c r="B1076" s="27"/>
    </row>
    <row r="1077" spans="1:3" x14ac:dyDescent="0.25">
      <c r="A1077" s="6"/>
      <c r="B1077" s="27"/>
      <c r="C1077" t="s">
        <v>718</v>
      </c>
    </row>
    <row r="1078" spans="1:3" x14ac:dyDescent="0.25">
      <c r="A1078" s="6"/>
      <c r="B1078" s="27"/>
    </row>
    <row r="1079" spans="1:3" x14ac:dyDescent="0.25">
      <c r="A1079" s="6"/>
      <c r="B1079" s="27"/>
      <c r="C1079" t="str">
        <f>CONCATENATE("    ",B1072)</f>
        <v xml:space="preserve">    You are in the Moderate Loss of Function category. See below for more information.</v>
      </c>
    </row>
    <row r="1080" spans="1:3" x14ac:dyDescent="0.25">
      <c r="A1080" s="5"/>
      <c r="B1080" s="27"/>
    </row>
    <row r="1081" spans="1:3" x14ac:dyDescent="0.25">
      <c r="A1081" s="5"/>
      <c r="B1081" s="27"/>
      <c r="C1081" t="s">
        <v>719</v>
      </c>
    </row>
    <row r="1082" spans="1:3" x14ac:dyDescent="0.25">
      <c r="A1082" s="5"/>
      <c r="B1082" s="27"/>
    </row>
    <row r="1083" spans="1:3" x14ac:dyDescent="0.25">
      <c r="A1083" s="5"/>
      <c r="B1083" s="27"/>
      <c r="C1083" t="str">
        <f>CONCATENATE( "    &lt;piechart percentage=",B1073," /&gt;")</f>
        <v xml:space="preserve">    &lt;piechart percentage=95.7 /&gt;</v>
      </c>
    </row>
    <row r="1084" spans="1:3" x14ac:dyDescent="0.25">
      <c r="A1084" s="5"/>
      <c r="B1084" s="27"/>
      <c r="C1084" t="str">
        <f>"  &lt;/Genotype&gt;"</f>
        <v xml:space="preserve">  &lt;/Genotype&gt;</v>
      </c>
    </row>
    <row r="1085" spans="1:3" x14ac:dyDescent="0.25">
      <c r="A1085" s="5" t="s">
        <v>52</v>
      </c>
      <c r="B1085" s="27" t="str">
        <f>CONCATENATE("Your ",B980," gene has an unknown variant.")</f>
        <v>Your FBLN5 gene has an unknown variant.</v>
      </c>
      <c r="C1085" t="str">
        <f>CONCATENATE("  &lt;Genotype hgvs=",CHAR(34),"unknown",CHAR(34),"&gt; ")</f>
        <v xml:space="preserve">  &lt;Genotype hgvs="unknown"&gt; </v>
      </c>
    </row>
    <row r="1086" spans="1:3" x14ac:dyDescent="0.25">
      <c r="A1086" s="6" t="s">
        <v>52</v>
      </c>
      <c r="B1086" s="27" t="s">
        <v>154</v>
      </c>
      <c r="C1086" t="s">
        <v>17</v>
      </c>
    </row>
    <row r="1087" spans="1:3" x14ac:dyDescent="0.25">
      <c r="A1087" s="6" t="s">
        <v>47</v>
      </c>
      <c r="B1087" s="27"/>
      <c r="C1087" t="s">
        <v>717</v>
      </c>
    </row>
    <row r="1088" spans="1:3" x14ac:dyDescent="0.25">
      <c r="A1088" s="6"/>
      <c r="B1088" s="27"/>
    </row>
    <row r="1089" spans="1:3" x14ac:dyDescent="0.25">
      <c r="A1089" s="6"/>
      <c r="B1089" s="27"/>
      <c r="C1089" t="str">
        <f>CONCATENATE("    ",B1085)</f>
        <v xml:space="preserve">    Your FBLN5 gene has an unknown variant.</v>
      </c>
    </row>
    <row r="1090" spans="1:3" x14ac:dyDescent="0.25">
      <c r="A1090" s="6"/>
      <c r="B1090" s="27"/>
    </row>
    <row r="1091" spans="1:3" x14ac:dyDescent="0.25">
      <c r="A1091" s="6"/>
      <c r="B1091" s="27"/>
      <c r="C1091" t="s">
        <v>718</v>
      </c>
    </row>
    <row r="1092" spans="1:3" x14ac:dyDescent="0.25">
      <c r="A1092" s="6"/>
      <c r="B1092" s="27"/>
    </row>
    <row r="1093" spans="1:3" x14ac:dyDescent="0.25">
      <c r="A1093" s="5"/>
      <c r="B1093" s="27"/>
      <c r="C1093" t="str">
        <f>CONCATENATE("    ",B1086)</f>
        <v xml:space="preserve">    The effect is unknown.</v>
      </c>
    </row>
    <row r="1094" spans="1:3" x14ac:dyDescent="0.25">
      <c r="A1094" s="6"/>
      <c r="B1094" s="27"/>
    </row>
    <row r="1095" spans="1:3" x14ac:dyDescent="0.25">
      <c r="A1095" s="5"/>
      <c r="B1095" s="27"/>
      <c r="C1095" t="s">
        <v>719</v>
      </c>
    </row>
    <row r="1096" spans="1:3" x14ac:dyDescent="0.25">
      <c r="A1096" s="5"/>
      <c r="B1096" s="27"/>
    </row>
    <row r="1097" spans="1:3" x14ac:dyDescent="0.25">
      <c r="A1097" s="5"/>
      <c r="B1097" s="27"/>
      <c r="C1097" t="str">
        <f>CONCATENATE( "    &lt;piechart percentage=",B1087," /&gt;")</f>
        <v xml:space="preserve">    &lt;piechart percentage= /&gt;</v>
      </c>
    </row>
    <row r="1098" spans="1:3" x14ac:dyDescent="0.25">
      <c r="A1098" s="5"/>
      <c r="B1098" s="27"/>
      <c r="C1098" t="str">
        <f>"  &lt;/Genotype&gt;"</f>
        <v xml:space="preserve">  &lt;/Genotype&gt;</v>
      </c>
    </row>
    <row r="1099" spans="1:3" x14ac:dyDescent="0.25">
      <c r="A1099" s="5" t="s">
        <v>50</v>
      </c>
      <c r="B1099" s="27" t="str">
        <f>CONCATENATE("Your ",B980," gene has no variants. A normal gene is referred to as a ",CHAR(34),"wild-type",CHAR(34)," gene.")</f>
        <v>Your FBLN5 gene has no variants. A normal gene is referred to as a "wild-type" gene.</v>
      </c>
      <c r="C1099" t="str">
        <f>CONCATENATE("  &lt;Genotype hgvs=",CHAR(34),"wild-type",CHAR(34),"&gt;")</f>
        <v xml:space="preserve">  &lt;Genotype hgvs="wild-type"&gt;</v>
      </c>
    </row>
    <row r="1100" spans="1:3" x14ac:dyDescent="0.25">
      <c r="A1100" s="6" t="s">
        <v>51</v>
      </c>
      <c r="B1100" s="27" t="s">
        <v>227</v>
      </c>
      <c r="C1100" t="s">
        <v>17</v>
      </c>
    </row>
    <row r="1101" spans="1:3" x14ac:dyDescent="0.25">
      <c r="A1101" s="6" t="s">
        <v>47</v>
      </c>
      <c r="B1101" s="27"/>
      <c r="C1101" t="s">
        <v>717</v>
      </c>
    </row>
    <row r="1102" spans="1:3" x14ac:dyDescent="0.25">
      <c r="A1102" s="6"/>
      <c r="B1102" s="27"/>
    </row>
    <row r="1103" spans="1:3" x14ac:dyDescent="0.25">
      <c r="A1103" s="6"/>
      <c r="B1103" s="27"/>
      <c r="C1103" t="str">
        <f>CONCATENATE("    ",B1099)</f>
        <v xml:space="preserve">    Your FBLN5 gene has no variants. A normal gene is referred to as a "wild-type" gene.</v>
      </c>
    </row>
    <row r="1104" spans="1:3" x14ac:dyDescent="0.25">
      <c r="A1104" s="6"/>
      <c r="B1104" s="27"/>
    </row>
    <row r="1105" spans="1:14" x14ac:dyDescent="0.25">
      <c r="A1105" s="6"/>
      <c r="B1105" s="27"/>
      <c r="C1105" t="s">
        <v>718</v>
      </c>
    </row>
    <row r="1106" spans="1:14" x14ac:dyDescent="0.25">
      <c r="A1106" s="6"/>
      <c r="B1106" s="27"/>
    </row>
    <row r="1107" spans="1:14" x14ac:dyDescent="0.25">
      <c r="A1107" s="6"/>
      <c r="B1107" s="27"/>
      <c r="C1107" t="str">
        <f>CONCATENATE("    ",B1100)</f>
        <v xml:space="preserve">    Your variant is not associated with any loss of function.</v>
      </c>
    </row>
    <row r="1108" spans="1:14" x14ac:dyDescent="0.25">
      <c r="A1108" s="6"/>
      <c r="B1108" s="27"/>
    </row>
    <row r="1109" spans="1:14" x14ac:dyDescent="0.25">
      <c r="A1109" s="6"/>
      <c r="B1109" s="27"/>
      <c r="C1109" t="s">
        <v>719</v>
      </c>
    </row>
    <row r="1110" spans="1:14" x14ac:dyDescent="0.25">
      <c r="A1110" s="5"/>
      <c r="B1110" s="27"/>
    </row>
    <row r="1111" spans="1:14" x14ac:dyDescent="0.25">
      <c r="A1111" s="6"/>
      <c r="B1111" s="27"/>
      <c r="C1111" t="str">
        <f>CONCATENATE( "    &lt;piechart percentage=",B1101," /&gt;")</f>
        <v xml:space="preserve">    &lt;piechart percentage= /&gt;</v>
      </c>
    </row>
    <row r="1112" spans="1:14" x14ac:dyDescent="0.25">
      <c r="A1112" s="6"/>
      <c r="B1112" s="27"/>
      <c r="C1112" t="str">
        <f>"  &lt;/Genotype&gt;"</f>
        <v xml:space="preserve">  &lt;/Genotype&gt;</v>
      </c>
    </row>
    <row r="1113" spans="1:14" x14ac:dyDescent="0.25">
      <c r="A1113" s="6"/>
      <c r="B1113" s="27"/>
      <c r="C1113" t="str">
        <f>"&lt;/GeneAnalysis&gt;"</f>
        <v>&lt;/GeneAnalysis&gt;</v>
      </c>
    </row>
    <row r="1114" spans="1:14" s="33" customFormat="1" x14ac:dyDescent="0.25">
      <c r="A1114" s="31"/>
      <c r="B1114" s="32"/>
      <c r="J1114"/>
      <c r="K1114"/>
      <c r="L1114"/>
      <c r="M1114"/>
      <c r="N1114"/>
    </row>
    <row r="1115" spans="1:14" x14ac:dyDescent="0.25">
      <c r="A1115" s="6" t="s">
        <v>4</v>
      </c>
      <c r="B1115" s="27" t="s">
        <v>91</v>
      </c>
      <c r="C1115" t="str">
        <f>CONCATENATE("&lt;GeneAnalysis gene=",CHAR(34),B1115,CHAR(34)," interval=",CHAR(34),B1116,CHAR(34),"&gt; ")</f>
        <v xml:space="preserve">&lt;GeneAnalysis gene="RECK" interval="NC_000009.12:g.36036905_36124455"&gt; </v>
      </c>
    </row>
    <row r="1116" spans="1:14" x14ac:dyDescent="0.25">
      <c r="A1116" s="6" t="s">
        <v>27</v>
      </c>
      <c r="B1116" s="27" t="s">
        <v>666</v>
      </c>
    </row>
    <row r="1117" spans="1:14" x14ac:dyDescent="0.25">
      <c r="A1117" s="6" t="s">
        <v>28</v>
      </c>
      <c r="B1117" s="27" t="s">
        <v>351</v>
      </c>
      <c r="C1117" t="str">
        <f>CONCATENATE("# What are some common mutations of ",B1115,"?")</f>
        <v># What are some common mutations of RECK?</v>
      </c>
      <c r="F1117" s="59"/>
      <c r="G1117" s="60"/>
      <c r="H1117" s="59"/>
      <c r="I1117" s="61"/>
    </row>
    <row r="1118" spans="1:14" x14ac:dyDescent="0.25">
      <c r="A1118" s="6" t="s">
        <v>590</v>
      </c>
      <c r="B1118" s="27" t="s">
        <v>25</v>
      </c>
      <c r="C1118" t="s">
        <v>17</v>
      </c>
      <c r="F1118" s="59"/>
      <c r="G1118" s="60"/>
      <c r="H1118" s="59"/>
      <c r="I1118" s="59"/>
    </row>
    <row r="1119" spans="1:14" x14ac:dyDescent="0.25">
      <c r="B1119" s="27"/>
      <c r="C1119" t="str">
        <f>CONCATENATE("There are ",B1117," well-known variants in ",B1115,": ",B1126," and ",B1132,".")</f>
        <v>There are two well-known variants in RECK: [G36091133A](https://www.ncbi.nlm.nih.gov/projects/SNP/snp_ref.cgi?rs=12235235) and [T119856753C](https://www.ncbi.nlm.nih.gov/projects/SNP/snp_ref.cgi?rs=7849492).</v>
      </c>
    </row>
    <row r="1120" spans="1:14" x14ac:dyDescent="0.25">
      <c r="B1120" s="27"/>
    </row>
    <row r="1121" spans="1:3" x14ac:dyDescent="0.25">
      <c r="A1121" s="6"/>
      <c r="B1121" s="27"/>
      <c r="C1121" t="str">
        <f>CONCATENATE("&lt;# ",B1123," #&gt;")</f>
        <v>&lt;# G36091133A #&gt;</v>
      </c>
    </row>
    <row r="1122" spans="1:3" x14ac:dyDescent="0.25">
      <c r="A1122" s="6" t="s">
        <v>29</v>
      </c>
      <c r="B1122" s="1" t="s">
        <v>496</v>
      </c>
      <c r="C1122" t="str">
        <f>CONCATENATE("  &lt;Variant hgvs=",CHAR(34),B1122,CHAR(34)," name=",CHAR(34),B1123,CHAR(34),"&gt; ")</f>
        <v xml:space="preserve">  &lt;Variant hgvs="NC_000009.11:g.36091133G&gt;A" name="G36091133A"&gt; </v>
      </c>
    </row>
    <row r="1123" spans="1:3" x14ac:dyDescent="0.25">
      <c r="A1123" s="5" t="s">
        <v>30</v>
      </c>
      <c r="B1123" s="30" t="s">
        <v>667</v>
      </c>
    </row>
    <row r="1124" spans="1:3" x14ac:dyDescent="0.25">
      <c r="A1124" s="5" t="s">
        <v>31</v>
      </c>
      <c r="B1124" s="27" t="s">
        <v>38</v>
      </c>
      <c r="C1124" t="str">
        <f>CONCATENATE("    This variant is a change at a specific point in the ",B1115," gene from ",B1124," to ",B1125," resulting in incorrect ",B1118," function. This substitution of a single nucleotide is known as a missense variant.")</f>
        <v xml:space="preserve">    This variant is a change at a specific point in the RECK gene from guanine (G) to adenine (A) resulting in incorrect protein function. This substitution of a single nucleotide is known as a missense variant.</v>
      </c>
    </row>
    <row r="1125" spans="1:3" x14ac:dyDescent="0.25">
      <c r="A1125" s="5" t="s">
        <v>32</v>
      </c>
      <c r="B1125" s="27" t="s">
        <v>66</v>
      </c>
      <c r="C1125" t="s">
        <v>17</v>
      </c>
    </row>
    <row r="1126" spans="1:3" x14ac:dyDescent="0.25">
      <c r="A1126" s="5" t="s">
        <v>40</v>
      </c>
      <c r="B1126" s="30" t="s">
        <v>668</v>
      </c>
      <c r="C1126" t="str">
        <f>"  &lt;/Variant&gt;"</f>
        <v xml:space="preserve">  &lt;/Variant&gt;</v>
      </c>
    </row>
    <row r="1127" spans="1:3" x14ac:dyDescent="0.25">
      <c r="B1127" s="27"/>
      <c r="C1127" t="str">
        <f>CONCATENATE("&lt;# ",B1129," #&gt;")</f>
        <v>&lt;# T119856753C #&gt;</v>
      </c>
    </row>
    <row r="1128" spans="1:3" x14ac:dyDescent="0.25">
      <c r="A1128" s="6" t="s">
        <v>29</v>
      </c>
      <c r="B1128" s="1" t="s">
        <v>498</v>
      </c>
      <c r="C1128" t="str">
        <f>CONCATENATE("  &lt;Variant hgvs=",CHAR(34),B1128,CHAR(34)," name=",CHAR(34),B1129,CHAR(34),"&gt; ")</f>
        <v xml:space="preserve">  &lt;Variant hgvs="CM000671.2:g.119856753T&gt;C" name="T119856753C"&gt; </v>
      </c>
    </row>
    <row r="1129" spans="1:3" x14ac:dyDescent="0.25">
      <c r="A1129" s="5" t="s">
        <v>30</v>
      </c>
      <c r="B1129" s="30" t="s">
        <v>669</v>
      </c>
    </row>
    <row r="1130" spans="1:3" x14ac:dyDescent="0.25">
      <c r="A1130" s="5" t="s">
        <v>31</v>
      </c>
      <c r="B1130" s="27" t="s">
        <v>37</v>
      </c>
      <c r="C1130" t="str">
        <f>CONCATENATE("    This variant is a change at a specific point in the ",B1115," gene from ",B1130," to ",B1131," resulting in incorrect ",B1118," function. This substitution of a single nucleotide is known as a missense variant.")</f>
        <v xml:space="preserve">    This variant is a change at a specific point in the RECK gene from thymine (T) to cytosine (C) resulting in incorrect protein function. This substitution of a single nucleotide is known as a missense variant.</v>
      </c>
    </row>
    <row r="1131" spans="1:3" x14ac:dyDescent="0.25">
      <c r="A1131" s="5" t="s">
        <v>32</v>
      </c>
      <c r="B1131" s="27" t="str">
        <f>"cytosine (C)"</f>
        <v>cytosine (C)</v>
      </c>
    </row>
    <row r="1132" spans="1:3" x14ac:dyDescent="0.25">
      <c r="A1132" s="6" t="s">
        <v>40</v>
      </c>
      <c r="B1132" s="30" t="s">
        <v>670</v>
      </c>
      <c r="C1132" t="str">
        <f>"  &lt;/Variant&gt;"</f>
        <v xml:space="preserve">  &lt;/Variant&gt;</v>
      </c>
    </row>
    <row r="1133" spans="1:3" s="33" customFormat="1" x14ac:dyDescent="0.25">
      <c r="A1133" s="31"/>
      <c r="B1133" s="32"/>
    </row>
    <row r="1134" spans="1:3" s="33" customFormat="1" x14ac:dyDescent="0.25">
      <c r="A1134" s="31"/>
      <c r="B1134" s="32"/>
      <c r="C1134" t="str">
        <f>C1121</f>
        <v>&lt;# G36091133A #&gt;</v>
      </c>
    </row>
    <row r="1135" spans="1:3" x14ac:dyDescent="0.25">
      <c r="A1135" s="5" t="s">
        <v>39</v>
      </c>
      <c r="B1135" s="40" t="s">
        <v>671</v>
      </c>
      <c r="C1135" t="str">
        <f>CONCATENATE("  &lt;Genotype hgvs=",CHAR(34),B1135,B1136,";",B1137,CHAR(34)," name=",CHAR(34),B1123,CHAR(34),"&gt; ")</f>
        <v xml:space="preserve">  &lt;Genotype hgvs="NC_000009.11:g.[36091133G&gt;A];[36091133=]" name="G36091133A"&gt; </v>
      </c>
    </row>
    <row r="1136" spans="1:3" x14ac:dyDescent="0.25">
      <c r="A1136" s="5" t="s">
        <v>40</v>
      </c>
      <c r="B1136" s="27" t="s">
        <v>672</v>
      </c>
    </row>
    <row r="1137" spans="1:3" x14ac:dyDescent="0.25">
      <c r="A1137" s="5" t="s">
        <v>31</v>
      </c>
      <c r="B1137" s="27" t="s">
        <v>673</v>
      </c>
      <c r="C1137" t="s">
        <v>717</v>
      </c>
    </row>
    <row r="1138" spans="1:3" x14ac:dyDescent="0.25">
      <c r="A1138" s="5" t="s">
        <v>45</v>
      </c>
      <c r="B1138" s="27" t="str">
        <f>CONCATENATE("People with this variant have one copy of the ",B1126," variant. This substitution of a single nucleotide is known as a missense mutation.")</f>
        <v>People with this variant have one copy of the [G36091133A](https://www.ncbi.nlm.nih.gov/projects/SNP/snp_ref.cgi?rs=12235235) variant. This substitution of a single nucleotide is known as a missense mutation.</v>
      </c>
      <c r="C1138" t="s">
        <v>17</v>
      </c>
    </row>
    <row r="1139" spans="1:3" x14ac:dyDescent="0.25">
      <c r="A1139" s="6" t="s">
        <v>46</v>
      </c>
      <c r="B1139" s="27" t="s">
        <v>199</v>
      </c>
      <c r="C1139" t="str">
        <f>CONCATENATE("    ",B1138)</f>
        <v xml:space="preserve">    People with this variant have one copy of the [G36091133A](https://www.ncbi.nlm.nih.gov/projects/SNP/snp_ref.cgi?rs=12235235) variant. This substitution of a single nucleotide is known as a missense mutation.</v>
      </c>
    </row>
    <row r="1140" spans="1:3" x14ac:dyDescent="0.25">
      <c r="A1140" s="6" t="s">
        <v>47</v>
      </c>
      <c r="B1140" s="27">
        <v>13.1</v>
      </c>
    </row>
    <row r="1141" spans="1:3" x14ac:dyDescent="0.25">
      <c r="A1141" s="5"/>
      <c r="B1141" s="27"/>
      <c r="C1141" t="s">
        <v>718</v>
      </c>
    </row>
    <row r="1142" spans="1:3" x14ac:dyDescent="0.25">
      <c r="A1142" s="6"/>
      <c r="B1142" s="27"/>
    </row>
    <row r="1143" spans="1:3" x14ac:dyDescent="0.25">
      <c r="A1143" s="6"/>
      <c r="B1143" s="27"/>
      <c r="C1143" t="str">
        <f>CONCATENATE("    ",B1139)</f>
        <v xml:space="preserve">    You are in the Moderate Loss of Function category. See below for more information.</v>
      </c>
    </row>
    <row r="1144" spans="1:3" x14ac:dyDescent="0.25">
      <c r="A1144" s="6"/>
      <c r="B1144" s="27"/>
    </row>
    <row r="1145" spans="1:3" x14ac:dyDescent="0.25">
      <c r="A1145" s="6"/>
      <c r="B1145" s="27"/>
      <c r="C1145" t="s">
        <v>719</v>
      </c>
    </row>
    <row r="1146" spans="1:3" x14ac:dyDescent="0.25">
      <c r="A1146" s="5"/>
      <c r="B1146" s="27"/>
    </row>
    <row r="1147" spans="1:3" x14ac:dyDescent="0.25">
      <c r="A1147" s="5"/>
      <c r="B1147" s="27"/>
      <c r="C1147" t="str">
        <f>CONCATENATE( "    &lt;piechart percentage=",B1140," /&gt;")</f>
        <v xml:space="preserve">    &lt;piechart percentage=13.1 /&gt;</v>
      </c>
    </row>
    <row r="1148" spans="1:3" x14ac:dyDescent="0.25">
      <c r="A1148" s="5"/>
      <c r="B1148" s="27"/>
      <c r="C1148" t="str">
        <f>"  &lt;/Genotype&gt;"</f>
        <v xml:space="preserve">  &lt;/Genotype&gt;</v>
      </c>
    </row>
    <row r="1149" spans="1:3" x14ac:dyDescent="0.25">
      <c r="A1149" s="5" t="s">
        <v>48</v>
      </c>
      <c r="B1149" s="27" t="s">
        <v>364</v>
      </c>
      <c r="C1149" t="str">
        <f>CONCATENATE("  &lt;Genotype hgvs=",CHAR(34),B1135,B1136,";",B1136,CHAR(34)," name=",CHAR(34),B1123,CHAR(34),"&gt; ")</f>
        <v xml:space="preserve">  &lt;Genotype hgvs="NC_000009.11:g.[36091133G&gt;A];[36091133G&gt;A]" name="G36091133A"&gt; </v>
      </c>
    </row>
    <row r="1150" spans="1:3" x14ac:dyDescent="0.25">
      <c r="A1150" s="6" t="s">
        <v>49</v>
      </c>
      <c r="B1150" s="27" t="s">
        <v>152</v>
      </c>
      <c r="C1150" t="s">
        <v>17</v>
      </c>
    </row>
    <row r="1151" spans="1:3" x14ac:dyDescent="0.25">
      <c r="A1151" s="6" t="s">
        <v>47</v>
      </c>
      <c r="B1151" s="27">
        <v>3.8</v>
      </c>
      <c r="C1151" t="s">
        <v>717</v>
      </c>
    </row>
    <row r="1152" spans="1:3" x14ac:dyDescent="0.25">
      <c r="A1152" s="6"/>
      <c r="B1152" s="27"/>
    </row>
    <row r="1153" spans="1:3" x14ac:dyDescent="0.25">
      <c r="A1153" s="5"/>
      <c r="B1153" s="27"/>
      <c r="C1153" t="str">
        <f>CONCATENATE("    ",B1149)</f>
        <v xml:space="preserve">    People with this variant have two copies of the [C78606381T](https://www.ncbi.nlm.nih.gov/projects/SNP/snp_ref.cgi?rs=12914385) variant. This substitution of a single nucleotide is known as a missense mutation.
</v>
      </c>
    </row>
    <row r="1154" spans="1:3" x14ac:dyDescent="0.25">
      <c r="A1154" s="6"/>
      <c r="B1154" s="27"/>
    </row>
    <row r="1155" spans="1:3" x14ac:dyDescent="0.25">
      <c r="A1155" s="6"/>
      <c r="B1155" s="27"/>
      <c r="C1155" t="s">
        <v>718</v>
      </c>
    </row>
    <row r="1156" spans="1:3" x14ac:dyDescent="0.25">
      <c r="A1156" s="6"/>
      <c r="B1156" s="27"/>
    </row>
    <row r="1157" spans="1:3" x14ac:dyDescent="0.25">
      <c r="A1157" s="6"/>
      <c r="B1157" s="27"/>
      <c r="C1157" t="str">
        <f>CONCATENATE("    ",B1150)</f>
        <v xml:space="preserve">    This variant is not associated with increased risk.</v>
      </c>
    </row>
    <row r="1158" spans="1:3" x14ac:dyDescent="0.25">
      <c r="A1158" s="6"/>
      <c r="B1158" s="27"/>
    </row>
    <row r="1159" spans="1:3" x14ac:dyDescent="0.25">
      <c r="A1159" s="5"/>
      <c r="B1159" s="27"/>
      <c r="C1159" t="s">
        <v>719</v>
      </c>
    </row>
    <row r="1160" spans="1:3" x14ac:dyDescent="0.25">
      <c r="A1160" s="5"/>
      <c r="B1160" s="27"/>
    </row>
    <row r="1161" spans="1:3" x14ac:dyDescent="0.25">
      <c r="A1161" s="5"/>
      <c r="B1161" s="27"/>
      <c r="C1161" t="str">
        <f>CONCATENATE( "    &lt;piechart percentage=",B1151," /&gt;")</f>
        <v xml:space="preserve">    &lt;piechart percentage=3.8 /&gt;</v>
      </c>
    </row>
    <row r="1162" spans="1:3" x14ac:dyDescent="0.25">
      <c r="A1162" s="5"/>
      <c r="B1162" s="27"/>
      <c r="C1162" t="str">
        <f>"  &lt;/Genotype&gt;"</f>
        <v xml:space="preserve">  &lt;/Genotype&gt;</v>
      </c>
    </row>
    <row r="1163" spans="1:3" x14ac:dyDescent="0.25">
      <c r="A1163" s="5" t="s">
        <v>50</v>
      </c>
      <c r="B1163" s="27" t="str">
        <f>CONCATENATE("Your ",B1115," gene has no variants. A normal gene is referred to as a ",CHAR(34),"wild-type",CHAR(34)," gene.")</f>
        <v>Your RECK gene has no variants. A normal gene is referred to as a "wild-type" gene.</v>
      </c>
      <c r="C1163" t="str">
        <f>CONCATENATE("  &lt;Genotype hgvs=",CHAR(34),B1135,B1137,";",B1137,CHAR(34)," name=",CHAR(34),B1123,CHAR(34),"&gt; ")</f>
        <v xml:space="preserve">  &lt;Genotype hgvs="NC_000009.11:g.[36091133=];[36091133=]" name="G36091133A"&gt; </v>
      </c>
    </row>
    <row r="1164" spans="1:3" x14ac:dyDescent="0.25">
      <c r="A1164" s="6" t="s">
        <v>51</v>
      </c>
      <c r="B1164" s="27" t="s">
        <v>152</v>
      </c>
      <c r="C1164" t="s">
        <v>17</v>
      </c>
    </row>
    <row r="1165" spans="1:3" x14ac:dyDescent="0.25">
      <c r="A1165" s="6" t="s">
        <v>47</v>
      </c>
      <c r="B1165" s="27">
        <v>83.1</v>
      </c>
      <c r="C1165" t="s">
        <v>717</v>
      </c>
    </row>
    <row r="1166" spans="1:3" x14ac:dyDescent="0.25">
      <c r="A1166" s="5"/>
      <c r="B1166" s="27"/>
    </row>
    <row r="1167" spans="1:3" x14ac:dyDescent="0.25">
      <c r="A1167" s="6"/>
      <c r="B1167" s="27"/>
      <c r="C1167" t="str">
        <f>CONCATENATE("    ",B1163)</f>
        <v xml:space="preserve">    Your RECK gene has no variants. A normal gene is referred to as a "wild-type" gene.</v>
      </c>
    </row>
    <row r="1168" spans="1:3" x14ac:dyDescent="0.25">
      <c r="A1168" s="6"/>
      <c r="B1168" s="27"/>
    </row>
    <row r="1169" spans="1:3" x14ac:dyDescent="0.25">
      <c r="A1169" s="6"/>
      <c r="B1169" s="27"/>
      <c r="C1169" t="s">
        <v>718</v>
      </c>
    </row>
    <row r="1170" spans="1:3" x14ac:dyDescent="0.25">
      <c r="A1170" s="6"/>
      <c r="B1170" s="27"/>
    </row>
    <row r="1171" spans="1:3" x14ac:dyDescent="0.25">
      <c r="A1171" s="6"/>
      <c r="B1171" s="27"/>
      <c r="C1171" t="str">
        <f>CONCATENATE("    ",B1164)</f>
        <v xml:space="preserve">    This variant is not associated with increased risk.</v>
      </c>
    </row>
    <row r="1172" spans="1:3" x14ac:dyDescent="0.25">
      <c r="A1172" s="5"/>
      <c r="B1172" s="27"/>
    </row>
    <row r="1173" spans="1:3" x14ac:dyDescent="0.25">
      <c r="A1173" s="5"/>
      <c r="B1173" s="27"/>
      <c r="C1173" t="s">
        <v>719</v>
      </c>
    </row>
    <row r="1174" spans="1:3" x14ac:dyDescent="0.25">
      <c r="A1174" s="5"/>
      <c r="B1174" s="27"/>
    </row>
    <row r="1175" spans="1:3" x14ac:dyDescent="0.25">
      <c r="A1175" s="5"/>
      <c r="B1175" s="27"/>
      <c r="C1175" t="str">
        <f>CONCATENATE( "    &lt;piechart percentage=",B1165," /&gt;")</f>
        <v xml:space="preserve">    &lt;piechart percentage=83.1 /&gt;</v>
      </c>
    </row>
    <row r="1176" spans="1:3" x14ac:dyDescent="0.25">
      <c r="A1176" s="5"/>
      <c r="B1176" s="27"/>
      <c r="C1176" t="str">
        <f>"  &lt;/Genotype&gt;"</f>
        <v xml:space="preserve">  &lt;/Genotype&gt;</v>
      </c>
    </row>
    <row r="1177" spans="1:3" x14ac:dyDescent="0.25">
      <c r="A1177" s="5"/>
      <c r="B1177" s="27"/>
      <c r="C1177" t="str">
        <f>C1127</f>
        <v>&lt;# T119856753C #&gt;</v>
      </c>
    </row>
    <row r="1178" spans="1:3" x14ac:dyDescent="0.25">
      <c r="A1178" s="5" t="s">
        <v>39</v>
      </c>
      <c r="B1178" s="1" t="s">
        <v>674</v>
      </c>
      <c r="C1178" t="str">
        <f>CONCATENATE("  &lt;Genotype hgvs=",CHAR(34),B1178,B1179,";",B1180,CHAR(34)," name=",CHAR(34),B1129,CHAR(34),"&gt; ")</f>
        <v xml:space="preserve">  &lt;Genotype hgvs="CM000671.2:g.[119856753T&gt;C];[119856753=]" name="T119856753C"&gt; </v>
      </c>
    </row>
    <row r="1179" spans="1:3" x14ac:dyDescent="0.25">
      <c r="A1179" s="5" t="s">
        <v>40</v>
      </c>
      <c r="B1179" s="27" t="s">
        <v>675</v>
      </c>
    </row>
    <row r="1180" spans="1:3" x14ac:dyDescent="0.25">
      <c r="A1180" s="5" t="s">
        <v>31</v>
      </c>
      <c r="B1180" s="27" t="s">
        <v>676</v>
      </c>
      <c r="C1180" t="s">
        <v>717</v>
      </c>
    </row>
    <row r="1181" spans="1:3" x14ac:dyDescent="0.25">
      <c r="A1181" s="5" t="s">
        <v>45</v>
      </c>
      <c r="B1181" s="27" t="str">
        <f>CONCATENATE("People with this variant have one copy of the ",B1132," variant. This substitution of a single nucleotide is known as a missense mutation.")</f>
        <v>People with this variant have one copy of the [T119856753C](https://www.ncbi.nlm.nih.gov/projects/SNP/snp_ref.cgi?rs=7849492) variant. This substitution of a single nucleotide is known as a missense mutation.</v>
      </c>
      <c r="C1181" t="s">
        <v>17</v>
      </c>
    </row>
    <row r="1182" spans="1:3" x14ac:dyDescent="0.25">
      <c r="A1182" s="6" t="s">
        <v>46</v>
      </c>
      <c r="B1182" s="27" t="s">
        <v>152</v>
      </c>
      <c r="C1182" t="str">
        <f>CONCATENATE("    ",B1181)</f>
        <v xml:space="preserve">    People with this variant have one copy of the [T119856753C](https://www.ncbi.nlm.nih.gov/projects/SNP/snp_ref.cgi?rs=7849492) variant. This substitution of a single nucleotide is known as a missense mutation.</v>
      </c>
    </row>
    <row r="1183" spans="1:3" x14ac:dyDescent="0.25">
      <c r="A1183" s="6" t="s">
        <v>47</v>
      </c>
      <c r="B1183" s="27">
        <v>8</v>
      </c>
    </row>
    <row r="1184" spans="1:3" x14ac:dyDescent="0.25">
      <c r="A1184" s="5"/>
      <c r="B1184" s="27"/>
      <c r="C1184" t="s">
        <v>718</v>
      </c>
    </row>
    <row r="1185" spans="1:3" x14ac:dyDescent="0.25">
      <c r="A1185" s="6"/>
      <c r="B1185" s="27"/>
    </row>
    <row r="1186" spans="1:3" x14ac:dyDescent="0.25">
      <c r="A1186" s="6"/>
      <c r="B1186" s="27"/>
      <c r="C1186" t="str">
        <f>CONCATENATE("    ",B1182)</f>
        <v xml:space="preserve">    This variant is not associated with increased risk.</v>
      </c>
    </row>
    <row r="1187" spans="1:3" x14ac:dyDescent="0.25">
      <c r="A1187" s="6"/>
      <c r="B1187" s="27"/>
    </row>
    <row r="1188" spans="1:3" x14ac:dyDescent="0.25">
      <c r="A1188" s="6"/>
      <c r="B1188" s="27"/>
      <c r="C1188" t="s">
        <v>719</v>
      </c>
    </row>
    <row r="1189" spans="1:3" x14ac:dyDescent="0.25">
      <c r="A1189" s="5"/>
      <c r="B1189" s="27"/>
    </row>
    <row r="1190" spans="1:3" x14ac:dyDescent="0.25">
      <c r="A1190" s="5"/>
      <c r="B1190" s="27"/>
      <c r="C1190" t="str">
        <f>CONCATENATE( "    &lt;piechart percentage=",B1183," /&gt;")</f>
        <v xml:space="preserve">    &lt;piechart percentage=8 /&gt;</v>
      </c>
    </row>
    <row r="1191" spans="1:3" x14ac:dyDescent="0.25">
      <c r="A1191" s="5"/>
      <c r="B1191" s="27"/>
      <c r="C1191" t="str">
        <f>"  &lt;/Genotype&gt;"</f>
        <v xml:space="preserve">  &lt;/Genotype&gt;</v>
      </c>
    </row>
    <row r="1192" spans="1:3" x14ac:dyDescent="0.25">
      <c r="A1192" s="5" t="s">
        <v>48</v>
      </c>
      <c r="B1192" s="27" t="str">
        <f>CONCATENATE("People with this variant have two copies of the ",B1132," variant. This substitution of a single nucleotide is known as a missense mutation.")</f>
        <v>People with this variant have two copies of the [T119856753C](https://www.ncbi.nlm.nih.gov/projects/SNP/snp_ref.cgi?rs=7849492) variant. This substitution of a single nucleotide is known as a missense mutation.</v>
      </c>
      <c r="C1192" t="str">
        <f>CONCATENATE("  &lt;Genotype hgvs=",CHAR(34),B1178,B1179,";",B1179,CHAR(34)," name=",CHAR(34),B1129,CHAR(34),"&gt; ")</f>
        <v xml:space="preserve">  &lt;Genotype hgvs="CM000671.2:g.[119856753T&gt;C];[119856753T&gt;C]" name="T119856753C"&gt; </v>
      </c>
    </row>
    <row r="1193" spans="1:3" x14ac:dyDescent="0.25">
      <c r="A1193" s="6" t="s">
        <v>49</v>
      </c>
      <c r="B1193" s="27" t="s">
        <v>152</v>
      </c>
      <c r="C1193" t="s">
        <v>17</v>
      </c>
    </row>
    <row r="1194" spans="1:3" x14ac:dyDescent="0.25">
      <c r="A1194" s="6" t="s">
        <v>47</v>
      </c>
      <c r="B1194" s="27">
        <v>2.2000000000000002</v>
      </c>
      <c r="C1194" t="s">
        <v>717</v>
      </c>
    </row>
    <row r="1195" spans="1:3" x14ac:dyDescent="0.25">
      <c r="A1195" s="6"/>
      <c r="B1195" s="27"/>
    </row>
    <row r="1196" spans="1:3" x14ac:dyDescent="0.25">
      <c r="A1196" s="5"/>
      <c r="B1196" s="27"/>
      <c r="C1196" t="str">
        <f>CONCATENATE("    ",B1192)</f>
        <v xml:space="preserve">    People with this variant have two copies of the [T119856753C](https://www.ncbi.nlm.nih.gov/projects/SNP/snp_ref.cgi?rs=7849492) variant. This substitution of a single nucleotide is known as a missense mutation.</v>
      </c>
    </row>
    <row r="1197" spans="1:3" x14ac:dyDescent="0.25">
      <c r="A1197" s="6"/>
      <c r="B1197" s="27"/>
    </row>
    <row r="1198" spans="1:3" x14ac:dyDescent="0.25">
      <c r="A1198" s="6"/>
      <c r="B1198" s="27"/>
      <c r="C1198" t="s">
        <v>718</v>
      </c>
    </row>
    <row r="1199" spans="1:3" x14ac:dyDescent="0.25">
      <c r="A1199" s="6"/>
      <c r="B1199" s="27"/>
    </row>
    <row r="1200" spans="1:3" x14ac:dyDescent="0.25">
      <c r="A1200" s="6"/>
      <c r="B1200" s="27"/>
      <c r="C1200" t="str">
        <f>CONCATENATE("    ",B1193)</f>
        <v xml:space="preserve">    This variant is not associated with increased risk.</v>
      </c>
    </row>
    <row r="1201" spans="1:3" x14ac:dyDescent="0.25">
      <c r="A1201" s="6"/>
      <c r="B1201" s="27"/>
    </row>
    <row r="1202" spans="1:3" x14ac:dyDescent="0.25">
      <c r="A1202" s="5"/>
      <c r="B1202" s="27"/>
      <c r="C1202" t="s">
        <v>719</v>
      </c>
    </row>
    <row r="1203" spans="1:3" x14ac:dyDescent="0.25">
      <c r="A1203" s="5"/>
      <c r="B1203" s="27"/>
    </row>
    <row r="1204" spans="1:3" x14ac:dyDescent="0.25">
      <c r="A1204" s="5"/>
      <c r="B1204" s="27"/>
      <c r="C1204" t="str">
        <f>CONCATENATE( "    &lt;piechart percentage=",B1194," /&gt;")</f>
        <v xml:space="preserve">    &lt;piechart percentage=2.2 /&gt;</v>
      </c>
    </row>
    <row r="1205" spans="1:3" x14ac:dyDescent="0.25">
      <c r="A1205" s="5"/>
      <c r="B1205" s="27"/>
      <c r="C1205" t="str">
        <f>"  &lt;/Genotype&gt;"</f>
        <v xml:space="preserve">  &lt;/Genotype&gt;</v>
      </c>
    </row>
    <row r="1206" spans="1:3" x14ac:dyDescent="0.25">
      <c r="A1206" s="5" t="s">
        <v>50</v>
      </c>
      <c r="B1206" s="27" t="str">
        <f>CONCATENATE("Your ",B1115," gene has no variants. A normal gene is referred to as a ",CHAR(34),"wild-type",CHAR(34)," gene.")</f>
        <v>Your RECK gene has no variants. A normal gene is referred to as a "wild-type" gene.</v>
      </c>
      <c r="C1206" t="str">
        <f>CONCATENATE("  &lt;Genotype hgvs=",CHAR(34),B1178,B1180,";",B1180,CHAR(34)," name=",CHAR(34),B1129,CHAR(34),"&gt; ")</f>
        <v xml:space="preserve">  &lt;Genotype hgvs="CM000671.2:g.[119856753=];[119856753=]" name="T119856753C"&gt; </v>
      </c>
    </row>
    <row r="1207" spans="1:3" x14ac:dyDescent="0.25">
      <c r="A1207" s="6" t="s">
        <v>51</v>
      </c>
      <c r="B1207" s="27" t="s">
        <v>199</v>
      </c>
      <c r="C1207" t="s">
        <v>17</v>
      </c>
    </row>
    <row r="1208" spans="1:3" x14ac:dyDescent="0.25">
      <c r="A1208" s="6" t="s">
        <v>47</v>
      </c>
      <c r="B1208" s="27">
        <v>89.8</v>
      </c>
      <c r="C1208" t="s">
        <v>717</v>
      </c>
    </row>
    <row r="1209" spans="1:3" x14ac:dyDescent="0.25">
      <c r="A1209" s="5"/>
      <c r="B1209" s="27"/>
    </row>
    <row r="1210" spans="1:3" x14ac:dyDescent="0.25">
      <c r="A1210" s="6"/>
      <c r="B1210" s="27"/>
      <c r="C1210" t="str">
        <f>CONCATENATE("    ",B1206)</f>
        <v xml:space="preserve">    Your RECK gene has no variants. A normal gene is referred to as a "wild-type" gene.</v>
      </c>
    </row>
    <row r="1211" spans="1:3" x14ac:dyDescent="0.25">
      <c r="A1211" s="6"/>
      <c r="B1211" s="27"/>
    </row>
    <row r="1212" spans="1:3" x14ac:dyDescent="0.25">
      <c r="A1212" s="6"/>
      <c r="B1212" s="27"/>
      <c r="C1212" t="s">
        <v>718</v>
      </c>
    </row>
    <row r="1213" spans="1:3" x14ac:dyDescent="0.25">
      <c r="A1213" s="6"/>
      <c r="B1213" s="27"/>
    </row>
    <row r="1214" spans="1:3" x14ac:dyDescent="0.25">
      <c r="A1214" s="6"/>
      <c r="B1214" s="27"/>
      <c r="C1214" t="str">
        <f>CONCATENATE("    ",B1207)</f>
        <v xml:space="preserve">    You are in the Moderate Loss of Function category. See below for more information.</v>
      </c>
    </row>
    <row r="1215" spans="1:3" x14ac:dyDescent="0.25">
      <c r="A1215" s="5"/>
      <c r="B1215" s="27"/>
    </row>
    <row r="1216" spans="1:3" x14ac:dyDescent="0.25">
      <c r="A1216" s="5"/>
      <c r="B1216" s="27"/>
      <c r="C1216" t="s">
        <v>719</v>
      </c>
    </row>
    <row r="1217" spans="1:3" x14ac:dyDescent="0.25">
      <c r="A1217" s="5"/>
      <c r="B1217" s="27"/>
    </row>
    <row r="1218" spans="1:3" x14ac:dyDescent="0.25">
      <c r="A1218" s="5"/>
      <c r="B1218" s="27"/>
      <c r="C1218" t="str">
        <f>CONCATENATE( "    &lt;piechart percentage=",B1208," /&gt;")</f>
        <v xml:space="preserve">    &lt;piechart percentage=89.8 /&gt;</v>
      </c>
    </row>
    <row r="1219" spans="1:3" x14ac:dyDescent="0.25">
      <c r="A1219" s="5"/>
      <c r="B1219" s="27"/>
      <c r="C1219" t="str">
        <f>"  &lt;/Genotype&gt;"</f>
        <v xml:space="preserve">  &lt;/Genotype&gt;</v>
      </c>
    </row>
    <row r="1220" spans="1:3" x14ac:dyDescent="0.25">
      <c r="A1220" s="5" t="s">
        <v>52</v>
      </c>
      <c r="B1220" s="27" t="str">
        <f>CONCATENATE("Your ",B1115," gene has an unknown variant.")</f>
        <v>Your RECK gene has an unknown variant.</v>
      </c>
      <c r="C1220" t="str">
        <f>CONCATENATE("  &lt;Genotype hgvs=",CHAR(34),"unknown",CHAR(34),"&gt; ")</f>
        <v xml:space="preserve">  &lt;Genotype hgvs="unknown"&gt; </v>
      </c>
    </row>
    <row r="1221" spans="1:3" x14ac:dyDescent="0.25">
      <c r="A1221" s="6" t="s">
        <v>52</v>
      </c>
      <c r="B1221" s="27" t="s">
        <v>154</v>
      </c>
      <c r="C1221" t="s">
        <v>17</v>
      </c>
    </row>
    <row r="1222" spans="1:3" x14ac:dyDescent="0.25">
      <c r="A1222" s="6" t="s">
        <v>47</v>
      </c>
      <c r="B1222" s="27"/>
      <c r="C1222" t="s">
        <v>717</v>
      </c>
    </row>
    <row r="1223" spans="1:3" x14ac:dyDescent="0.25">
      <c r="A1223" s="6"/>
      <c r="B1223" s="27"/>
    </row>
    <row r="1224" spans="1:3" x14ac:dyDescent="0.25">
      <c r="A1224" s="6"/>
      <c r="B1224" s="27"/>
      <c r="C1224" t="str">
        <f>CONCATENATE("    ",B1220)</f>
        <v xml:space="preserve">    Your RECK gene has an unknown variant.</v>
      </c>
    </row>
    <row r="1225" spans="1:3" x14ac:dyDescent="0.25">
      <c r="A1225" s="6"/>
      <c r="B1225" s="27"/>
    </row>
    <row r="1226" spans="1:3" x14ac:dyDescent="0.25">
      <c r="A1226" s="6"/>
      <c r="B1226" s="27"/>
      <c r="C1226" t="s">
        <v>718</v>
      </c>
    </row>
    <row r="1227" spans="1:3" x14ac:dyDescent="0.25">
      <c r="A1227" s="6"/>
      <c r="B1227" s="27"/>
    </row>
    <row r="1228" spans="1:3" x14ac:dyDescent="0.25">
      <c r="A1228" s="5"/>
      <c r="B1228" s="27"/>
      <c r="C1228" t="str">
        <f>CONCATENATE("    ",B1221)</f>
        <v xml:space="preserve">    The effect is unknown.</v>
      </c>
    </row>
    <row r="1229" spans="1:3" x14ac:dyDescent="0.25">
      <c r="A1229" s="6"/>
      <c r="B1229" s="27"/>
    </row>
    <row r="1230" spans="1:3" x14ac:dyDescent="0.25">
      <c r="A1230" s="5"/>
      <c r="B1230" s="27"/>
      <c r="C1230" t="s">
        <v>719</v>
      </c>
    </row>
    <row r="1231" spans="1:3" x14ac:dyDescent="0.25">
      <c r="A1231" s="5"/>
      <c r="B1231" s="27"/>
    </row>
    <row r="1232" spans="1:3" x14ac:dyDescent="0.25">
      <c r="A1232" s="5"/>
      <c r="B1232" s="27"/>
      <c r="C1232" t="str">
        <f>CONCATENATE( "    &lt;piechart percentage=",B1222," /&gt;")</f>
        <v xml:space="preserve">    &lt;piechart percentage= /&gt;</v>
      </c>
    </row>
    <row r="1233" spans="1:3" x14ac:dyDescent="0.25">
      <c r="A1233" s="5"/>
      <c r="B1233" s="27"/>
      <c r="C1233" t="str">
        <f>"  &lt;/Genotype&gt;"</f>
        <v xml:space="preserve">  &lt;/Genotype&gt;</v>
      </c>
    </row>
    <row r="1234" spans="1:3" x14ac:dyDescent="0.25">
      <c r="A1234" s="5" t="s">
        <v>50</v>
      </c>
      <c r="B1234" s="27" t="str">
        <f>CONCATENATE("Your ",B1115," gene has no variants. A normal gene is referred to as a ",CHAR(34),"wild-type",CHAR(34)," gene.")</f>
        <v>Your RECK gene has no variants. A normal gene is referred to as a "wild-type" gene.</v>
      </c>
      <c r="C1234" t="str">
        <f>CONCATENATE("  &lt;Genotype hgvs=",CHAR(34),"wild-type",CHAR(34),"&gt;")</f>
        <v xml:space="preserve">  &lt;Genotype hgvs="wild-type"&gt;</v>
      </c>
    </row>
    <row r="1235" spans="1:3" x14ac:dyDescent="0.25">
      <c r="A1235" s="6" t="s">
        <v>51</v>
      </c>
      <c r="B1235" s="27" t="s">
        <v>227</v>
      </c>
      <c r="C1235" t="s">
        <v>17</v>
      </c>
    </row>
    <row r="1236" spans="1:3" x14ac:dyDescent="0.25">
      <c r="A1236" s="6" t="s">
        <v>47</v>
      </c>
      <c r="B1236" s="27"/>
      <c r="C1236" t="s">
        <v>717</v>
      </c>
    </row>
    <row r="1237" spans="1:3" x14ac:dyDescent="0.25">
      <c r="A1237" s="6"/>
      <c r="B1237" s="27"/>
    </row>
    <row r="1238" spans="1:3" x14ac:dyDescent="0.25">
      <c r="A1238" s="6"/>
      <c r="B1238" s="27"/>
      <c r="C1238" t="str">
        <f>CONCATENATE("    ",B1234)</f>
        <v xml:space="preserve">    Your RECK gene has no variants. A normal gene is referred to as a "wild-type" gene.</v>
      </c>
    </row>
    <row r="1239" spans="1:3" x14ac:dyDescent="0.25">
      <c r="A1239" s="6"/>
      <c r="B1239" s="27"/>
    </row>
    <row r="1240" spans="1:3" x14ac:dyDescent="0.25">
      <c r="A1240" s="6"/>
      <c r="B1240" s="27"/>
      <c r="C1240" t="s">
        <v>718</v>
      </c>
    </row>
    <row r="1241" spans="1:3" x14ac:dyDescent="0.25">
      <c r="A1241" s="6"/>
      <c r="B1241" s="27"/>
    </row>
    <row r="1242" spans="1:3" x14ac:dyDescent="0.25">
      <c r="A1242" s="6"/>
      <c r="B1242" s="27"/>
      <c r="C1242" t="str">
        <f>CONCATENATE("    ",B1235)</f>
        <v xml:space="preserve">    Your variant is not associated with any loss of function.</v>
      </c>
    </row>
    <row r="1243" spans="1:3" x14ac:dyDescent="0.25">
      <c r="A1243" s="6"/>
      <c r="B1243" s="27"/>
    </row>
    <row r="1244" spans="1:3" x14ac:dyDescent="0.25">
      <c r="A1244" s="6"/>
      <c r="B1244" s="27"/>
      <c r="C1244" t="s">
        <v>719</v>
      </c>
    </row>
    <row r="1245" spans="1:3" x14ac:dyDescent="0.25">
      <c r="A1245" s="5"/>
      <c r="B1245" s="27"/>
    </row>
    <row r="1246" spans="1:3" x14ac:dyDescent="0.25">
      <c r="A1246" s="6"/>
      <c r="B1246" s="27"/>
      <c r="C1246" t="str">
        <f>CONCATENATE( "    &lt;piechart percentage=",B1236," /&gt;")</f>
        <v xml:space="preserve">    &lt;piechart percentage= /&gt;</v>
      </c>
    </row>
    <row r="1247" spans="1:3" x14ac:dyDescent="0.25">
      <c r="A1247" s="6"/>
      <c r="B1247" s="27"/>
      <c r="C1247" t="str">
        <f>"  &lt;/Genotype&gt;"</f>
        <v xml:space="preserve">  &lt;/Genotype&gt;</v>
      </c>
    </row>
    <row r="1248" spans="1:3" x14ac:dyDescent="0.25">
      <c r="A1248" s="6"/>
      <c r="B1248" s="27"/>
      <c r="C1248" t="str">
        <f>"&lt;/GeneAnalysis&gt;"</f>
        <v>&lt;/GeneAnalysis&gt;</v>
      </c>
    </row>
    <row r="1249" spans="1:14" s="33" customFormat="1" x14ac:dyDescent="0.25">
      <c r="A1249" s="31"/>
      <c r="B1249" s="32"/>
      <c r="J1249"/>
      <c r="K1249"/>
      <c r="L1249"/>
      <c r="M1249"/>
      <c r="N1249"/>
    </row>
    <row r="1250" spans="1:14" x14ac:dyDescent="0.25">
      <c r="A1250" s="6" t="s">
        <v>4</v>
      </c>
      <c r="B1250" s="27" t="s">
        <v>433</v>
      </c>
      <c r="C1250" t="str">
        <f>CONCATENATE("&lt;GeneAnalysis gene=",CHAR(34),B1250,CHAR(34)," interval=",CHAR(34),B1251,CHAR(34),"&gt; ")</f>
        <v xml:space="preserve">&lt;GeneAnalysis gene="SLC18A2" interval="NC_000010.11:g.117241073_117279430"&gt; </v>
      </c>
    </row>
    <row r="1251" spans="1:14" x14ac:dyDescent="0.25">
      <c r="A1251" s="6" t="s">
        <v>27</v>
      </c>
      <c r="B1251" s="27" t="s">
        <v>677</v>
      </c>
    </row>
    <row r="1252" spans="1:14" x14ac:dyDescent="0.25">
      <c r="A1252" s="6" t="s">
        <v>28</v>
      </c>
      <c r="B1252" s="27" t="s">
        <v>351</v>
      </c>
      <c r="C1252" t="str">
        <f>CONCATENATE("# What are some common mutations of ",B1250,"?")</f>
        <v># What are some common mutations of SLC18A2?</v>
      </c>
    </row>
    <row r="1253" spans="1:14" x14ac:dyDescent="0.25">
      <c r="A1253" s="6" t="s">
        <v>590</v>
      </c>
      <c r="B1253" s="27" t="s">
        <v>25</v>
      </c>
      <c r="C1253" t="s">
        <v>17</v>
      </c>
      <c r="G1253" s="59"/>
      <c r="H1253" s="60"/>
      <c r="I1253" s="50"/>
      <c r="J1253" s="50"/>
    </row>
    <row r="1254" spans="1:14" x14ac:dyDescent="0.25">
      <c r="B1254" s="27"/>
      <c r="C1254" t="str">
        <f>CONCATENATE("There are ",B1252," well-known variants in ",B1250,": ",B1261," and ",B1267,".")</f>
        <v>There are two well-known variants in SLC18A2: [C117278860T](https://www.ncbi.nlm.nih.gov/projects/SNP/snp_ref.cgi?rs=363236) and [C117259615T](https://www.ncbi.nlm.nih.gov/projects/SNP/snp_ref.cgi?rs=929493).</v>
      </c>
      <c r="G1254" s="65"/>
      <c r="H1254" s="66"/>
      <c r="I1254" s="71"/>
      <c r="J1254" s="71"/>
    </row>
    <row r="1255" spans="1:14" x14ac:dyDescent="0.25">
      <c r="B1255" s="27"/>
    </row>
    <row r="1256" spans="1:14" x14ac:dyDescent="0.25">
      <c r="A1256" s="6"/>
      <c r="B1256" s="27"/>
      <c r="C1256" t="str">
        <f>CONCATENATE("&lt;# ",B1258," #&gt;")</f>
        <v>&lt;# C117278860T #&gt;</v>
      </c>
    </row>
    <row r="1257" spans="1:14" x14ac:dyDescent="0.25">
      <c r="A1257" s="6" t="s">
        <v>29</v>
      </c>
      <c r="B1257" s="1" t="s">
        <v>435</v>
      </c>
      <c r="C1257" t="str">
        <f>CONCATENATE("  &lt;Variant hgvs=",CHAR(34),B1257,CHAR(34)," name=",CHAR(34),B1258,CHAR(34),"&gt; ")</f>
        <v xml:space="preserve">  &lt;Variant hgvs="NC_000010.11:g.117278860C&gt;T" name="C117278860T"&gt; </v>
      </c>
    </row>
    <row r="1258" spans="1:14" x14ac:dyDescent="0.25">
      <c r="A1258" s="5" t="s">
        <v>30</v>
      </c>
      <c r="B1258" s="30" t="s">
        <v>678</v>
      </c>
    </row>
    <row r="1259" spans="1:14" x14ac:dyDescent="0.25">
      <c r="A1259" s="5" t="s">
        <v>31</v>
      </c>
      <c r="B1259" s="27" t="s">
        <v>217</v>
      </c>
      <c r="C1259" t="str">
        <f>CONCATENATE("    This variant is a change at a specific point in the ",B1250," gene from ",B1259," to ",B1260,"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0" spans="1:14" x14ac:dyDescent="0.25">
      <c r="A1260" s="5" t="s">
        <v>32</v>
      </c>
      <c r="B1260" s="27" t="s">
        <v>37</v>
      </c>
      <c r="C1260" t="s">
        <v>17</v>
      </c>
    </row>
    <row r="1261" spans="1:14" x14ac:dyDescent="0.25">
      <c r="A1261" s="5" t="s">
        <v>40</v>
      </c>
      <c r="B1261" s="30" t="s">
        <v>679</v>
      </c>
      <c r="C1261" t="str">
        <f>"  &lt;/Variant&gt;"</f>
        <v xml:space="preserve">  &lt;/Variant&gt;</v>
      </c>
    </row>
    <row r="1262" spans="1:14" x14ac:dyDescent="0.25">
      <c r="B1262" s="27"/>
      <c r="C1262" t="str">
        <f>CONCATENATE("&lt;# ",B1264," #&gt;")</f>
        <v>&lt;# C117259615T #&gt;</v>
      </c>
    </row>
    <row r="1263" spans="1:14" x14ac:dyDescent="0.25">
      <c r="A1263" s="6" t="s">
        <v>29</v>
      </c>
      <c r="B1263" s="1" t="s">
        <v>438</v>
      </c>
      <c r="C1263" t="str">
        <f>CONCATENATE("  &lt;Variant hgvs=",CHAR(34),B1263,CHAR(34)," name=",CHAR(34),B1264,CHAR(34),"&gt; ")</f>
        <v xml:space="preserve">  &lt;Variant hgvs="NC_000010.11:g.117259615C&gt;T" name="C117259615T"&gt; </v>
      </c>
    </row>
    <row r="1264" spans="1:14" x14ac:dyDescent="0.25">
      <c r="A1264" s="5" t="s">
        <v>30</v>
      </c>
      <c r="B1264" s="30" t="s">
        <v>680</v>
      </c>
    </row>
    <row r="1265" spans="1:3" x14ac:dyDescent="0.25">
      <c r="A1265" s="5" t="s">
        <v>31</v>
      </c>
      <c r="B1265" s="27" t="s">
        <v>217</v>
      </c>
      <c r="C1265" t="str">
        <f>CONCATENATE("    This variant is a change at a specific point in the ",B1250," gene from ",B1265," to ",B1266," resulting in incorrect ",B1253," function. This substitution of a single nucleotide is known as a missense variant.")</f>
        <v xml:space="preserve">    This variant is a change at a specific point in the SLC18A2 gene from cytosine (C) to thymine (T) resulting in incorrect protein function. This substitution of a single nucleotide is known as a missense variant.</v>
      </c>
    </row>
    <row r="1266" spans="1:3" x14ac:dyDescent="0.25">
      <c r="A1266" s="5" t="s">
        <v>32</v>
      </c>
      <c r="B1266" s="27" t="s">
        <v>37</v>
      </c>
    </row>
    <row r="1267" spans="1:3" x14ac:dyDescent="0.25">
      <c r="A1267" s="6" t="s">
        <v>40</v>
      </c>
      <c r="B1267" s="30" t="s">
        <v>681</v>
      </c>
      <c r="C1267" t="str">
        <f>"  &lt;/Variant&gt;"</f>
        <v xml:space="preserve">  &lt;/Variant&gt;</v>
      </c>
    </row>
    <row r="1268" spans="1:3" s="33" customFormat="1" x14ac:dyDescent="0.25">
      <c r="A1268" s="31"/>
      <c r="B1268" s="32"/>
    </row>
    <row r="1269" spans="1:3" s="33" customFormat="1" x14ac:dyDescent="0.25">
      <c r="A1269" s="31"/>
      <c r="B1269" s="32"/>
      <c r="C1269" t="str">
        <f>C1256</f>
        <v>&lt;# C117278860T #&gt;</v>
      </c>
    </row>
    <row r="1270" spans="1:3" x14ac:dyDescent="0.25">
      <c r="A1270" s="5" t="s">
        <v>39</v>
      </c>
      <c r="B1270" s="40" t="s">
        <v>607</v>
      </c>
      <c r="C1270" t="str">
        <f>CONCATENATE("  &lt;Genotype hgvs=",CHAR(34),B1270,B1271,";",B1272,CHAR(34)," name=",CHAR(34),B1258,CHAR(34),"&gt; ")</f>
        <v xml:space="preserve">  &lt;Genotype hgvs="NC_000010.11:g.[117278860C&gt;T];[117278860=]" name="C117278860T"&gt; </v>
      </c>
    </row>
    <row r="1271" spans="1:3" x14ac:dyDescent="0.25">
      <c r="A1271" s="5" t="s">
        <v>40</v>
      </c>
      <c r="B1271" s="27" t="s">
        <v>682</v>
      </c>
    </row>
    <row r="1272" spans="1:3" x14ac:dyDescent="0.25">
      <c r="A1272" s="5" t="s">
        <v>31</v>
      </c>
      <c r="B1272" s="27" t="s">
        <v>683</v>
      </c>
      <c r="C1272" t="s">
        <v>717</v>
      </c>
    </row>
    <row r="1273" spans="1:3" x14ac:dyDescent="0.25">
      <c r="A1273" s="5" t="s">
        <v>45</v>
      </c>
      <c r="B1273" s="27" t="str">
        <f>CONCATENATE("People with this variant have one copy of the ",B1261," variant. This substitution of a single nucleotide is known as a missense mutation.")</f>
        <v>People with this variant have one copy of the [C117278860T](https://www.ncbi.nlm.nih.gov/projects/SNP/snp_ref.cgi?rs=363236) variant. This substitution of a single nucleotide is known as a missense mutation.</v>
      </c>
      <c r="C1273" t="s">
        <v>17</v>
      </c>
    </row>
    <row r="1274" spans="1:3" x14ac:dyDescent="0.25">
      <c r="A1274" s="6" t="s">
        <v>46</v>
      </c>
      <c r="B1274" s="27" t="s">
        <v>154</v>
      </c>
      <c r="C1274" t="str">
        <f>CONCATENATE("    ",B1273)</f>
        <v xml:space="preserve">    People with this variant have one copy of the [C117278860T](https://www.ncbi.nlm.nih.gov/projects/SNP/snp_ref.cgi?rs=363236) variant. This substitution of a single nucleotide is known as a missense mutation.</v>
      </c>
    </row>
    <row r="1275" spans="1:3" x14ac:dyDescent="0.25">
      <c r="A1275" s="6" t="s">
        <v>47</v>
      </c>
      <c r="B1275" s="27">
        <v>42.7</v>
      </c>
    </row>
    <row r="1276" spans="1:3" x14ac:dyDescent="0.25">
      <c r="A1276" s="5"/>
      <c r="B1276" s="27"/>
      <c r="C1276" t="s">
        <v>718</v>
      </c>
    </row>
    <row r="1277" spans="1:3" x14ac:dyDescent="0.25">
      <c r="A1277" s="6"/>
      <c r="B1277" s="27"/>
    </row>
    <row r="1278" spans="1:3" x14ac:dyDescent="0.25">
      <c r="A1278" s="6"/>
      <c r="B1278" s="27"/>
      <c r="C1278" t="str">
        <f>CONCATENATE("    ",B1274)</f>
        <v xml:space="preserve">    The effect is unknown.</v>
      </c>
    </row>
    <row r="1279" spans="1:3" x14ac:dyDescent="0.25">
      <c r="A1279" s="6"/>
      <c r="B1279" s="27"/>
    </row>
    <row r="1280" spans="1:3" x14ac:dyDescent="0.25">
      <c r="A1280" s="6"/>
      <c r="B1280" s="27"/>
      <c r="C1280" t="s">
        <v>719</v>
      </c>
    </row>
    <row r="1281" spans="1:3" x14ac:dyDescent="0.25">
      <c r="A1281" s="5"/>
      <c r="B1281" s="27"/>
    </row>
    <row r="1282" spans="1:3" x14ac:dyDescent="0.25">
      <c r="A1282" s="5"/>
      <c r="B1282" s="27"/>
      <c r="C1282" t="str">
        <f>CONCATENATE( "    &lt;piechart percentage=",B1275," /&gt;")</f>
        <v xml:space="preserve">    &lt;piechart percentage=42.7 /&gt;</v>
      </c>
    </row>
    <row r="1283" spans="1:3" x14ac:dyDescent="0.25">
      <c r="A1283" s="5"/>
      <c r="B1283" s="27"/>
      <c r="C1283" t="str">
        <f>"  &lt;/Genotype&gt;"</f>
        <v xml:space="preserve">  &lt;/Genotype&gt;</v>
      </c>
    </row>
    <row r="1284" spans="1:3" x14ac:dyDescent="0.25">
      <c r="A1284" s="5" t="s">
        <v>48</v>
      </c>
      <c r="B1284" s="27" t="s">
        <v>364</v>
      </c>
      <c r="C1284" t="str">
        <f>CONCATENATE("  &lt;Genotype hgvs=",CHAR(34),B1270,B1271,";",B1271,CHAR(34)," name=",CHAR(34),B1258,CHAR(34),"&gt; ")</f>
        <v xml:space="preserve">  &lt;Genotype hgvs="NC_000010.11:g.[117278860C&gt;T];[117278860C&gt;T]" name="C117278860T"&gt; </v>
      </c>
    </row>
    <row r="1285" spans="1:3" x14ac:dyDescent="0.25">
      <c r="A1285" s="6" t="s">
        <v>49</v>
      </c>
      <c r="B1285" s="27" t="s">
        <v>154</v>
      </c>
      <c r="C1285" t="s">
        <v>17</v>
      </c>
    </row>
    <row r="1286" spans="1:3" x14ac:dyDescent="0.25">
      <c r="A1286" s="6" t="s">
        <v>47</v>
      </c>
      <c r="B1286" s="27">
        <v>20.2</v>
      </c>
      <c r="C1286" t="s">
        <v>717</v>
      </c>
    </row>
    <row r="1287" spans="1:3" x14ac:dyDescent="0.25">
      <c r="A1287" s="6"/>
      <c r="B1287" s="27"/>
    </row>
    <row r="1288" spans="1:3" x14ac:dyDescent="0.25">
      <c r="A1288" s="5"/>
      <c r="B1288" s="27"/>
      <c r="C1288" t="str">
        <f>CONCATENATE("    ",B1284)</f>
        <v xml:space="preserve">    People with this variant have two copies of the [C78606381T](https://www.ncbi.nlm.nih.gov/projects/SNP/snp_ref.cgi?rs=12914385) variant. This substitution of a single nucleotide is known as a missense mutation.
</v>
      </c>
    </row>
    <row r="1289" spans="1:3" x14ac:dyDescent="0.25">
      <c r="A1289" s="6"/>
      <c r="B1289" s="27"/>
    </row>
    <row r="1290" spans="1:3" x14ac:dyDescent="0.25">
      <c r="A1290" s="6"/>
      <c r="B1290" s="27"/>
      <c r="C1290" t="s">
        <v>718</v>
      </c>
    </row>
    <row r="1291" spans="1:3" x14ac:dyDescent="0.25">
      <c r="A1291" s="6"/>
      <c r="B1291" s="27"/>
    </row>
    <row r="1292" spans="1:3" x14ac:dyDescent="0.25">
      <c r="A1292" s="6"/>
      <c r="B1292" s="27"/>
      <c r="C1292" t="str">
        <f>CONCATENATE("    ",B1285)</f>
        <v xml:space="preserve">    The effect is unknown.</v>
      </c>
    </row>
    <row r="1293" spans="1:3" x14ac:dyDescent="0.25">
      <c r="A1293" s="6"/>
      <c r="B1293" s="27"/>
    </row>
    <row r="1294" spans="1:3" x14ac:dyDescent="0.25">
      <c r="A1294" s="5"/>
      <c r="B1294" s="27"/>
      <c r="C1294" t="s">
        <v>719</v>
      </c>
    </row>
    <row r="1295" spans="1:3" x14ac:dyDescent="0.25">
      <c r="A1295" s="5"/>
      <c r="B1295" s="27"/>
    </row>
    <row r="1296" spans="1:3" x14ac:dyDescent="0.25">
      <c r="A1296" s="5"/>
      <c r="B1296" s="27"/>
      <c r="C1296" t="str">
        <f>CONCATENATE( "    &lt;piechart percentage=",B1286," /&gt;")</f>
        <v xml:space="preserve">    &lt;piechart percentage=20.2 /&gt;</v>
      </c>
    </row>
    <row r="1297" spans="1:3" x14ac:dyDescent="0.25">
      <c r="A1297" s="5"/>
      <c r="B1297" s="27"/>
      <c r="C1297" t="str">
        <f>"  &lt;/Genotype&gt;"</f>
        <v xml:space="preserve">  &lt;/Genotype&gt;</v>
      </c>
    </row>
    <row r="1298" spans="1:3" x14ac:dyDescent="0.25">
      <c r="A1298" s="5" t="s">
        <v>50</v>
      </c>
      <c r="B1298" s="27" t="str">
        <f>CONCATENATE("Your ",B1250," gene has no variants. A normal gene is referred to as a ",CHAR(34),"wild-type",CHAR(34)," gene.")</f>
        <v>Your SLC18A2 gene has no variants. A normal gene is referred to as a "wild-type" gene.</v>
      </c>
      <c r="C1298" t="str">
        <f>CONCATENATE("  &lt;Genotype hgvs=",CHAR(34),B1270,B1272,";",B1272,CHAR(34)," name=",CHAR(34),B1258,CHAR(34),"&gt; ")</f>
        <v xml:space="preserve">  &lt;Genotype hgvs="NC_000010.11:g.[117278860=];[117278860=]" name="C117278860T"&gt; </v>
      </c>
    </row>
    <row r="1299" spans="1:3" x14ac:dyDescent="0.25">
      <c r="A1299" s="6" t="s">
        <v>51</v>
      </c>
      <c r="B1299" s="27" t="s">
        <v>152</v>
      </c>
      <c r="C1299" t="s">
        <v>17</v>
      </c>
    </row>
    <row r="1300" spans="1:3" x14ac:dyDescent="0.25">
      <c r="A1300" s="6" t="s">
        <v>47</v>
      </c>
      <c r="B1300" s="27">
        <v>37.1</v>
      </c>
      <c r="C1300" t="s">
        <v>717</v>
      </c>
    </row>
    <row r="1301" spans="1:3" x14ac:dyDescent="0.25">
      <c r="A1301" s="5"/>
      <c r="B1301" s="27"/>
    </row>
    <row r="1302" spans="1:3" x14ac:dyDescent="0.25">
      <c r="A1302" s="6"/>
      <c r="B1302" s="27"/>
      <c r="C1302" t="str">
        <f>CONCATENATE("    ",B1298)</f>
        <v xml:space="preserve">    Your SLC18A2 gene has no variants. A normal gene is referred to as a "wild-type" gene.</v>
      </c>
    </row>
    <row r="1303" spans="1:3" x14ac:dyDescent="0.25">
      <c r="A1303" s="6"/>
      <c r="B1303" s="27"/>
    </row>
    <row r="1304" spans="1:3" x14ac:dyDescent="0.25">
      <c r="A1304" s="6"/>
      <c r="B1304" s="27"/>
      <c r="C1304" t="s">
        <v>718</v>
      </c>
    </row>
    <row r="1305" spans="1:3" x14ac:dyDescent="0.25">
      <c r="A1305" s="6"/>
      <c r="B1305" s="27"/>
    </row>
    <row r="1306" spans="1:3" x14ac:dyDescent="0.25">
      <c r="A1306" s="6"/>
      <c r="B1306" s="27"/>
      <c r="C1306" t="str">
        <f>CONCATENATE("    ",B1299)</f>
        <v xml:space="preserve">    This variant is not associated with increased risk.</v>
      </c>
    </row>
    <row r="1307" spans="1:3" x14ac:dyDescent="0.25">
      <c r="A1307" s="5"/>
      <c r="B1307" s="27"/>
    </row>
    <row r="1308" spans="1:3" x14ac:dyDescent="0.25">
      <c r="A1308" s="5"/>
      <c r="B1308" s="27"/>
      <c r="C1308" t="s">
        <v>719</v>
      </c>
    </row>
    <row r="1309" spans="1:3" x14ac:dyDescent="0.25">
      <c r="A1309" s="5"/>
      <c r="B1309" s="27"/>
    </row>
    <row r="1310" spans="1:3" x14ac:dyDescent="0.25">
      <c r="A1310" s="5"/>
      <c r="B1310" s="27"/>
      <c r="C1310" t="str">
        <f>CONCATENATE( "    &lt;piechart percentage=",B1300," /&gt;")</f>
        <v xml:space="preserve">    &lt;piechart percentage=37.1 /&gt;</v>
      </c>
    </row>
    <row r="1311" spans="1:3" x14ac:dyDescent="0.25">
      <c r="A1311" s="5"/>
      <c r="B1311" s="27"/>
      <c r="C1311" t="str">
        <f>"  &lt;/Genotype&gt;"</f>
        <v xml:space="preserve">  &lt;/Genotype&gt;</v>
      </c>
    </row>
    <row r="1312" spans="1:3" x14ac:dyDescent="0.25">
      <c r="A1312" s="5"/>
      <c r="B1312" s="27"/>
      <c r="C1312" t="str">
        <f>C1262</f>
        <v>&lt;# C117259615T #&gt;</v>
      </c>
    </row>
    <row r="1313" spans="1:3" x14ac:dyDescent="0.25">
      <c r="A1313" s="5" t="s">
        <v>39</v>
      </c>
      <c r="B1313" s="1" t="s">
        <v>607</v>
      </c>
      <c r="C1313" t="str">
        <f>CONCATENATE("  &lt;Genotype hgvs=",CHAR(34),B1313,B1314,";",B1315,CHAR(34)," name=",CHAR(34),B1264,CHAR(34),"&gt; ")</f>
        <v xml:space="preserve">  &lt;Genotype hgvs="NC_000010.11:g.[117259615C&gt;T];[117259615=]" name="C117259615T"&gt; </v>
      </c>
    </row>
    <row r="1314" spans="1:3" x14ac:dyDescent="0.25">
      <c r="A1314" s="5" t="s">
        <v>40</v>
      </c>
      <c r="B1314" s="27" t="s">
        <v>684</v>
      </c>
    </row>
    <row r="1315" spans="1:3" x14ac:dyDescent="0.25">
      <c r="A1315" s="5" t="s">
        <v>31</v>
      </c>
      <c r="B1315" s="27" t="s">
        <v>685</v>
      </c>
      <c r="C1315" t="s">
        <v>717</v>
      </c>
    </row>
    <row r="1316" spans="1:3" x14ac:dyDescent="0.25">
      <c r="A1316" s="5" t="s">
        <v>45</v>
      </c>
      <c r="B1316" s="27" t="str">
        <f>CONCATENATE("People with this variant have one copy of the ",B1267," variant. This substitution of a single nucleotide is known as a missense mutation.")</f>
        <v>People with this variant have one copy of the [C117259615T](https://www.ncbi.nlm.nih.gov/projects/SNP/snp_ref.cgi?rs=929493) variant. This substitution of a single nucleotide is known as a missense mutation.</v>
      </c>
      <c r="C1316" t="s">
        <v>17</v>
      </c>
    </row>
    <row r="1317" spans="1:3" x14ac:dyDescent="0.25">
      <c r="A1317" s="6" t="s">
        <v>46</v>
      </c>
      <c r="B1317" s="27" t="s">
        <v>154</v>
      </c>
      <c r="C1317" t="str">
        <f>CONCATENATE("    ",B1316)</f>
        <v xml:space="preserve">    People with this variant have one copy of the [C117259615T](https://www.ncbi.nlm.nih.gov/projects/SNP/snp_ref.cgi?rs=929493) variant. This substitution of a single nucleotide is known as a missense mutation.</v>
      </c>
    </row>
    <row r="1318" spans="1:3" x14ac:dyDescent="0.25">
      <c r="A1318" s="6" t="s">
        <v>47</v>
      </c>
      <c r="B1318" s="27">
        <v>48.6</v>
      </c>
    </row>
    <row r="1319" spans="1:3" x14ac:dyDescent="0.25">
      <c r="A1319" s="5"/>
      <c r="B1319" s="27"/>
      <c r="C1319" t="s">
        <v>718</v>
      </c>
    </row>
    <row r="1320" spans="1:3" x14ac:dyDescent="0.25">
      <c r="A1320" s="6"/>
      <c r="B1320" s="27"/>
    </row>
    <row r="1321" spans="1:3" x14ac:dyDescent="0.25">
      <c r="A1321" s="6"/>
      <c r="B1321" s="27"/>
      <c r="C1321" t="str">
        <f>CONCATENATE("    ",B1317)</f>
        <v xml:space="preserve">    The effect is unknown.</v>
      </c>
    </row>
    <row r="1322" spans="1:3" x14ac:dyDescent="0.25">
      <c r="A1322" s="6"/>
      <c r="B1322" s="27"/>
    </row>
    <row r="1323" spans="1:3" x14ac:dyDescent="0.25">
      <c r="A1323" s="6"/>
      <c r="B1323" s="27"/>
      <c r="C1323" t="s">
        <v>719</v>
      </c>
    </row>
    <row r="1324" spans="1:3" x14ac:dyDescent="0.25">
      <c r="A1324" s="5"/>
      <c r="B1324" s="27"/>
    </row>
    <row r="1325" spans="1:3" x14ac:dyDescent="0.25">
      <c r="A1325" s="5"/>
      <c r="B1325" s="27"/>
      <c r="C1325" t="str">
        <f>CONCATENATE( "    &lt;piechart percentage=",B1318," /&gt;")</f>
        <v xml:space="preserve">    &lt;piechart percentage=48.6 /&gt;</v>
      </c>
    </row>
    <row r="1326" spans="1:3" x14ac:dyDescent="0.25">
      <c r="A1326" s="5"/>
      <c r="B1326" s="27"/>
      <c r="C1326" t="str">
        <f>"  &lt;/Genotype&gt;"</f>
        <v xml:space="preserve">  &lt;/Genotype&gt;</v>
      </c>
    </row>
    <row r="1327" spans="1:3" x14ac:dyDescent="0.25">
      <c r="A1327" s="5" t="s">
        <v>48</v>
      </c>
      <c r="B1327" s="27" t="str">
        <f>CONCATENATE("People with this variant have two copies of the ",B1267," variant. This substitution of a single nucleotide is known as a missense mutation.")</f>
        <v>People with this variant have two copies of the [C117259615T](https://www.ncbi.nlm.nih.gov/projects/SNP/snp_ref.cgi?rs=929493) variant. This substitution of a single nucleotide is known as a missense mutation.</v>
      </c>
      <c r="C1327" t="str">
        <f>CONCATENATE("  &lt;Genotype hgvs=",CHAR(34),B1313,B1314,";",B1314,CHAR(34)," name=",CHAR(34),B1264,CHAR(34),"&gt; ")</f>
        <v xml:space="preserve">  &lt;Genotype hgvs="NC_000010.11:g.[117259615C&gt;T];[117259615C&gt;T]" name="C117259615T"&gt; </v>
      </c>
    </row>
    <row r="1328" spans="1:3" x14ac:dyDescent="0.25">
      <c r="A1328" s="6" t="s">
        <v>49</v>
      </c>
      <c r="B1328" s="27" t="s">
        <v>154</v>
      </c>
      <c r="C1328" t="s">
        <v>17</v>
      </c>
    </row>
    <row r="1329" spans="1:3" x14ac:dyDescent="0.25">
      <c r="A1329" s="6" t="s">
        <v>47</v>
      </c>
      <c r="B1329" s="27">
        <v>29.5</v>
      </c>
      <c r="C1329" t="s">
        <v>717</v>
      </c>
    </row>
    <row r="1330" spans="1:3" x14ac:dyDescent="0.25">
      <c r="A1330" s="6"/>
      <c r="B1330" s="27"/>
    </row>
    <row r="1331" spans="1:3" x14ac:dyDescent="0.25">
      <c r="A1331" s="5"/>
      <c r="B1331" s="27"/>
      <c r="C1331" t="str">
        <f>CONCATENATE("    ",B1327)</f>
        <v xml:space="preserve">    People with this variant have two copies of the [C117259615T](https://www.ncbi.nlm.nih.gov/projects/SNP/snp_ref.cgi?rs=929493) variant. This substitution of a single nucleotide is known as a missense mutation.</v>
      </c>
    </row>
    <row r="1332" spans="1:3" x14ac:dyDescent="0.25">
      <c r="A1332" s="6"/>
      <c r="B1332" s="27"/>
    </row>
    <row r="1333" spans="1:3" x14ac:dyDescent="0.25">
      <c r="A1333" s="6"/>
      <c r="B1333" s="27"/>
      <c r="C1333" t="s">
        <v>718</v>
      </c>
    </row>
    <row r="1334" spans="1:3" x14ac:dyDescent="0.25">
      <c r="A1334" s="6"/>
      <c r="B1334" s="27"/>
    </row>
    <row r="1335" spans="1:3" x14ac:dyDescent="0.25">
      <c r="A1335" s="6"/>
      <c r="B1335" s="27"/>
      <c r="C1335" t="str">
        <f>CONCATENATE("    ",B1328)</f>
        <v xml:space="preserve">    The effect is unknown.</v>
      </c>
    </row>
    <row r="1336" spans="1:3" x14ac:dyDescent="0.25">
      <c r="A1336" s="6"/>
      <c r="B1336" s="27"/>
    </row>
    <row r="1337" spans="1:3" x14ac:dyDescent="0.25">
      <c r="A1337" s="5"/>
      <c r="B1337" s="27"/>
      <c r="C1337" t="s">
        <v>719</v>
      </c>
    </row>
    <row r="1338" spans="1:3" x14ac:dyDescent="0.25">
      <c r="A1338" s="5"/>
      <c r="B1338" s="27"/>
    </row>
    <row r="1339" spans="1:3" x14ac:dyDescent="0.25">
      <c r="A1339" s="5"/>
      <c r="B1339" s="27"/>
      <c r="C1339" t="str">
        <f>CONCATENATE( "    &lt;piechart percentage=",B1329," /&gt;")</f>
        <v xml:space="preserve">    &lt;piechart percentage=29.5 /&gt;</v>
      </c>
    </row>
    <row r="1340" spans="1:3" x14ac:dyDescent="0.25">
      <c r="A1340" s="5"/>
      <c r="B1340" s="27"/>
      <c r="C1340" t="str">
        <f>"  &lt;/Genotype&gt;"</f>
        <v xml:space="preserve">  &lt;/Genotype&gt;</v>
      </c>
    </row>
    <row r="1341" spans="1:3" x14ac:dyDescent="0.25">
      <c r="A1341" s="5" t="s">
        <v>50</v>
      </c>
      <c r="B1341" s="27" t="str">
        <f>CONCATENATE("Your ",B1250," gene has no variants. A normal gene is referred to as a ",CHAR(34),"wild-type",CHAR(34)," gene.")</f>
        <v>Your SLC18A2 gene has no variants. A normal gene is referred to as a "wild-type" gene.</v>
      </c>
      <c r="C1341" t="str">
        <f>CONCATENATE("  &lt;Genotype hgvs=",CHAR(34),B1313,B1315,";",B1315,CHAR(34)," name=",CHAR(34),B1264,CHAR(34),"&gt; ")</f>
        <v xml:space="preserve">  &lt;Genotype hgvs="NC_000010.11:g.[117259615=];[117259615=]" name="C117259615T"&gt; </v>
      </c>
    </row>
    <row r="1342" spans="1:3" x14ac:dyDescent="0.25">
      <c r="A1342" s="6" t="s">
        <v>51</v>
      </c>
      <c r="B1342" s="27" t="s">
        <v>227</v>
      </c>
      <c r="C1342" t="s">
        <v>17</v>
      </c>
    </row>
    <row r="1343" spans="1:3" x14ac:dyDescent="0.25">
      <c r="A1343" s="6" t="s">
        <v>47</v>
      </c>
      <c r="B1343" s="27">
        <v>21.9</v>
      </c>
      <c r="C1343" t="s">
        <v>717</v>
      </c>
    </row>
    <row r="1344" spans="1:3" x14ac:dyDescent="0.25">
      <c r="A1344" s="5"/>
      <c r="B1344" s="27"/>
    </row>
    <row r="1345" spans="1:3" x14ac:dyDescent="0.25">
      <c r="A1345" s="6"/>
      <c r="B1345" s="27"/>
      <c r="C1345" t="str">
        <f>CONCATENATE("    ",B1341)</f>
        <v xml:space="preserve">    Your SLC18A2 gene has no variants. A normal gene is referred to as a "wild-type" gene.</v>
      </c>
    </row>
    <row r="1346" spans="1:3" x14ac:dyDescent="0.25">
      <c r="A1346" s="6"/>
      <c r="B1346" s="27"/>
    </row>
    <row r="1347" spans="1:3" x14ac:dyDescent="0.25">
      <c r="A1347" s="6"/>
      <c r="B1347" s="27"/>
      <c r="C1347" t="s">
        <v>718</v>
      </c>
    </row>
    <row r="1348" spans="1:3" x14ac:dyDescent="0.25">
      <c r="A1348" s="6"/>
      <c r="B1348" s="27"/>
    </row>
    <row r="1349" spans="1:3" x14ac:dyDescent="0.25">
      <c r="A1349" s="6"/>
      <c r="B1349" s="27"/>
      <c r="C1349" t="str">
        <f>CONCATENATE("    ",B1342)</f>
        <v xml:space="preserve">    Your variant is not associated with any loss of function.</v>
      </c>
    </row>
    <row r="1350" spans="1:3" x14ac:dyDescent="0.25">
      <c r="A1350" s="5"/>
      <c r="B1350" s="27"/>
    </row>
    <row r="1351" spans="1:3" x14ac:dyDescent="0.25">
      <c r="A1351" s="5"/>
      <c r="B1351" s="27"/>
      <c r="C1351" t="s">
        <v>719</v>
      </c>
    </row>
    <row r="1352" spans="1:3" x14ac:dyDescent="0.25">
      <c r="A1352" s="5"/>
      <c r="B1352" s="27"/>
    </row>
    <row r="1353" spans="1:3" x14ac:dyDescent="0.25">
      <c r="A1353" s="5"/>
      <c r="B1353" s="27"/>
      <c r="C1353" t="str">
        <f>CONCATENATE( "    &lt;piechart percentage=",B1343," /&gt;")</f>
        <v xml:space="preserve">    &lt;piechart percentage=21.9 /&gt;</v>
      </c>
    </row>
    <row r="1354" spans="1:3" x14ac:dyDescent="0.25">
      <c r="A1354" s="5"/>
      <c r="B1354" s="27"/>
      <c r="C1354" t="str">
        <f>"  &lt;/Genotype&gt;"</f>
        <v xml:space="preserve">  &lt;/Genotype&gt;</v>
      </c>
    </row>
    <row r="1355" spans="1:3" x14ac:dyDescent="0.25">
      <c r="A1355" s="5" t="s">
        <v>52</v>
      </c>
      <c r="B1355" s="27" t="str">
        <f>CONCATENATE("Your ",B1250," gene has an unknown variant.")</f>
        <v>Your SLC18A2 gene has an unknown variant.</v>
      </c>
      <c r="C1355" t="str">
        <f>CONCATENATE("  &lt;Genotype hgvs=",CHAR(34),"unknown",CHAR(34),"&gt; ")</f>
        <v xml:space="preserve">  &lt;Genotype hgvs="unknown"&gt; </v>
      </c>
    </row>
    <row r="1356" spans="1:3" x14ac:dyDescent="0.25">
      <c r="A1356" s="6" t="s">
        <v>52</v>
      </c>
      <c r="B1356" s="27" t="s">
        <v>154</v>
      </c>
      <c r="C1356" t="s">
        <v>17</v>
      </c>
    </row>
    <row r="1357" spans="1:3" x14ac:dyDescent="0.25">
      <c r="A1357" s="6" t="s">
        <v>47</v>
      </c>
      <c r="B1357" s="27"/>
      <c r="C1357" t="s">
        <v>717</v>
      </c>
    </row>
    <row r="1358" spans="1:3" x14ac:dyDescent="0.25">
      <c r="A1358" s="6"/>
      <c r="B1358" s="27"/>
    </row>
    <row r="1359" spans="1:3" x14ac:dyDescent="0.25">
      <c r="A1359" s="6"/>
      <c r="B1359" s="27"/>
      <c r="C1359" t="str">
        <f>CONCATENATE("    ",B1355)</f>
        <v xml:space="preserve">    Your SLC18A2 gene has an unknown variant.</v>
      </c>
    </row>
    <row r="1360" spans="1:3" x14ac:dyDescent="0.25">
      <c r="A1360" s="6"/>
      <c r="B1360" s="27"/>
    </row>
    <row r="1361" spans="1:3" x14ac:dyDescent="0.25">
      <c r="A1361" s="6"/>
      <c r="B1361" s="27"/>
      <c r="C1361" t="s">
        <v>718</v>
      </c>
    </row>
    <row r="1362" spans="1:3" x14ac:dyDescent="0.25">
      <c r="A1362" s="6"/>
      <c r="B1362" s="27"/>
    </row>
    <row r="1363" spans="1:3" x14ac:dyDescent="0.25">
      <c r="A1363" s="5"/>
      <c r="B1363" s="27"/>
      <c r="C1363" t="str">
        <f>CONCATENATE("    ",B1356)</f>
        <v xml:space="preserve">    The effect is unknown.</v>
      </c>
    </row>
    <row r="1364" spans="1:3" x14ac:dyDescent="0.25">
      <c r="A1364" s="6"/>
      <c r="B1364" s="27"/>
    </row>
    <row r="1365" spans="1:3" x14ac:dyDescent="0.25">
      <c r="A1365" s="5"/>
      <c r="B1365" s="27"/>
      <c r="C1365" t="s">
        <v>719</v>
      </c>
    </row>
    <row r="1366" spans="1:3" x14ac:dyDescent="0.25">
      <c r="A1366" s="5"/>
      <c r="B1366" s="27"/>
    </row>
    <row r="1367" spans="1:3" x14ac:dyDescent="0.25">
      <c r="A1367" s="5"/>
      <c r="B1367" s="27"/>
      <c r="C1367" t="str">
        <f>CONCATENATE( "    &lt;piechart percentage=",B1357," /&gt;")</f>
        <v xml:space="preserve">    &lt;piechart percentage= /&gt;</v>
      </c>
    </row>
    <row r="1368" spans="1:3" x14ac:dyDescent="0.25">
      <c r="A1368" s="5"/>
      <c r="B1368" s="27"/>
      <c r="C1368" t="str">
        <f>"  &lt;/Genotype&gt;"</f>
        <v xml:space="preserve">  &lt;/Genotype&gt;</v>
      </c>
    </row>
    <row r="1369" spans="1:3" x14ac:dyDescent="0.25">
      <c r="A1369" s="5" t="s">
        <v>50</v>
      </c>
      <c r="B1369" s="27" t="str">
        <f>CONCATENATE("Your ",B1250," gene has no variants. A normal gene is referred to as a ",CHAR(34),"wild-type",CHAR(34)," gene.")</f>
        <v>Your SLC18A2 gene has no variants. A normal gene is referred to as a "wild-type" gene.</v>
      </c>
      <c r="C1369" t="str">
        <f>CONCATENATE("  &lt;Genotype hgvs=",CHAR(34),"wild-type",CHAR(34),"&gt;")</f>
        <v xml:space="preserve">  &lt;Genotype hgvs="wild-type"&gt;</v>
      </c>
    </row>
    <row r="1370" spans="1:3" x14ac:dyDescent="0.25">
      <c r="A1370" s="6" t="s">
        <v>51</v>
      </c>
      <c r="B1370" s="27" t="s">
        <v>227</v>
      </c>
      <c r="C1370" t="s">
        <v>17</v>
      </c>
    </row>
    <row r="1371" spans="1:3" x14ac:dyDescent="0.25">
      <c r="A1371" s="6" t="s">
        <v>47</v>
      </c>
      <c r="B1371" s="27"/>
      <c r="C1371" t="s">
        <v>717</v>
      </c>
    </row>
    <row r="1372" spans="1:3" x14ac:dyDescent="0.25">
      <c r="A1372" s="6"/>
      <c r="B1372" s="27"/>
    </row>
    <row r="1373" spans="1:3" x14ac:dyDescent="0.25">
      <c r="A1373" s="6"/>
      <c r="B1373" s="27"/>
      <c r="C1373" t="str">
        <f>CONCATENATE("    ",B1369)</f>
        <v xml:space="preserve">    Your SLC18A2 gene has no variants. A normal gene is referred to as a "wild-type" gene.</v>
      </c>
    </row>
    <row r="1374" spans="1:3" x14ac:dyDescent="0.25">
      <c r="A1374" s="6"/>
      <c r="B1374" s="27"/>
    </row>
    <row r="1375" spans="1:3" x14ac:dyDescent="0.25">
      <c r="A1375" s="6"/>
      <c r="B1375" s="27"/>
      <c r="C1375" t="s">
        <v>718</v>
      </c>
    </row>
    <row r="1376" spans="1:3" x14ac:dyDescent="0.25">
      <c r="A1376" s="6"/>
      <c r="B1376" s="27"/>
    </row>
    <row r="1377" spans="1:14" x14ac:dyDescent="0.25">
      <c r="A1377" s="6"/>
      <c r="B1377" s="27"/>
      <c r="C1377" t="str">
        <f>CONCATENATE("    ",B1370)</f>
        <v xml:space="preserve">    Your variant is not associated with any loss of function.</v>
      </c>
    </row>
    <row r="1378" spans="1:14" x14ac:dyDescent="0.25">
      <c r="A1378" s="6"/>
      <c r="B1378" s="27"/>
    </row>
    <row r="1379" spans="1:14" x14ac:dyDescent="0.25">
      <c r="A1379" s="6"/>
      <c r="B1379" s="27"/>
      <c r="C1379" t="s">
        <v>719</v>
      </c>
    </row>
    <row r="1380" spans="1:14" x14ac:dyDescent="0.25">
      <c r="A1380" s="5"/>
      <c r="B1380" s="27"/>
    </row>
    <row r="1381" spans="1:14" x14ac:dyDescent="0.25">
      <c r="A1381" s="6"/>
      <c r="B1381" s="27"/>
      <c r="C1381" t="str">
        <f>CONCATENATE( "    &lt;piechart percentage=",B1371," /&gt;")</f>
        <v xml:space="preserve">    &lt;piechart percentage= /&gt;</v>
      </c>
    </row>
    <row r="1382" spans="1:14" x14ac:dyDescent="0.25">
      <c r="A1382" s="6"/>
      <c r="B1382" s="27"/>
      <c r="C1382" t="str">
        <f>"  &lt;/Genotype&gt;"</f>
        <v xml:space="preserve">  &lt;/Genotype&gt;</v>
      </c>
    </row>
    <row r="1383" spans="1:14" x14ac:dyDescent="0.25">
      <c r="A1383" s="6"/>
      <c r="B1383" s="27"/>
      <c r="C1383" t="str">
        <f>"&lt;/GeneAnalysis&gt;"</f>
        <v>&lt;/GeneAnalysis&gt;</v>
      </c>
    </row>
    <row r="1384" spans="1:14" s="33" customFormat="1" x14ac:dyDescent="0.25">
      <c r="A1384" s="31"/>
      <c r="B1384" s="32"/>
      <c r="J1384"/>
      <c r="K1384"/>
      <c r="L1384"/>
      <c r="M1384"/>
      <c r="N1384"/>
    </row>
    <row r="1385" spans="1:14" x14ac:dyDescent="0.25">
      <c r="A1385" s="6" t="s">
        <v>4</v>
      </c>
      <c r="B1385" s="27" t="s">
        <v>445</v>
      </c>
      <c r="C1385" t="str">
        <f>CONCATENATE("&lt;GeneAnalysis gene=",CHAR(34),B1385,CHAR(34)," interval=",CHAR(34),B1386,CHAR(34),"&gt; ")</f>
        <v xml:space="preserve">&lt;GeneAnalysis gene="TH" interval="NC_000011.10:g.2163929_2174081"&gt; </v>
      </c>
    </row>
    <row r="1386" spans="1:14" x14ac:dyDescent="0.25">
      <c r="A1386" s="6" t="s">
        <v>27</v>
      </c>
      <c r="B1386" s="27" t="s">
        <v>686</v>
      </c>
    </row>
    <row r="1387" spans="1:14" x14ac:dyDescent="0.25">
      <c r="A1387" s="6" t="s">
        <v>28</v>
      </c>
      <c r="B1387" s="27" t="s">
        <v>351</v>
      </c>
      <c r="C1387" t="str">
        <f>CONCATENATE("# What are some common mutations of ",B1385,"?")</f>
        <v># What are some common mutations of TH?</v>
      </c>
    </row>
    <row r="1388" spans="1:14" x14ac:dyDescent="0.25">
      <c r="A1388" s="6"/>
      <c r="B1388" s="27"/>
      <c r="C1388" t="s">
        <v>17</v>
      </c>
      <c r="F1388" s="73"/>
      <c r="G1388" s="60"/>
      <c r="H1388" s="50"/>
      <c r="I1388" s="50"/>
    </row>
    <row r="1389" spans="1:14" x14ac:dyDescent="0.25">
      <c r="B1389" s="27"/>
      <c r="C1389" t="str">
        <f>CONCATENATE("There are ",B1387," well-known variants in ",B1385,": ",B1396," and ",B1402,".")</f>
        <v>There are two well-known variants in TH: [A216510G](https://www.ncbi.nlm.nih.gov/projects/SNP/snp_ref.cgi?rs=2070762) and [A2167955G](https://www.ncbi.nlm.nih.gov/projects/SNP/snp_ref.cgi?rs=4074905).</v>
      </c>
      <c r="F1389" s="73"/>
      <c r="G1389" s="60"/>
      <c r="H1389" s="50"/>
      <c r="I1389" s="50"/>
    </row>
    <row r="1390" spans="1:14" x14ac:dyDescent="0.25">
      <c r="B1390" s="27"/>
    </row>
    <row r="1391" spans="1:14" x14ac:dyDescent="0.25">
      <c r="A1391" s="6"/>
      <c r="B1391" s="27"/>
      <c r="C1391" t="str">
        <f>CONCATENATE("&lt;# ",B1393," #&gt;")</f>
        <v>&lt;# A216510G #&gt;</v>
      </c>
    </row>
    <row r="1392" spans="1:14" x14ac:dyDescent="0.25">
      <c r="A1392" s="6" t="s">
        <v>29</v>
      </c>
      <c r="B1392" s="1" t="s">
        <v>447</v>
      </c>
      <c r="C1392" t="str">
        <f>CONCATENATE("  &lt;Variant hgvs=",CHAR(34),B1392,CHAR(34)," name=",CHAR(34),B1393,CHAR(34),"&gt; ")</f>
        <v xml:space="preserve">  &lt;Variant hgvs="NC_000011.10:g.2165105A&gt;G" name="A216510G"&gt; </v>
      </c>
    </row>
    <row r="1393" spans="1:3" x14ac:dyDescent="0.25">
      <c r="A1393" s="5" t="s">
        <v>30</v>
      </c>
      <c r="B1393" s="30" t="s">
        <v>687</v>
      </c>
    </row>
    <row r="1394" spans="1:3" x14ac:dyDescent="0.25">
      <c r="A1394" s="5" t="s">
        <v>31</v>
      </c>
      <c r="B1394" s="27" t="s">
        <v>66</v>
      </c>
      <c r="C1394" t="str">
        <f>CONCATENATE("    This variant is a change at a specific point in the ",B1385," gene from ",B1394," to ",B1395," resulting in incorrect ",B1381," function. This substitution of a single nucleotide is known as a missense variant.")</f>
        <v xml:space="preserve">    This variant is a change at a specific point in the TH gene from adenine (A) to guanine (G) resulting in incorrect  function. This substitution of a single nucleotide is known as a missense variant.</v>
      </c>
    </row>
    <row r="1395" spans="1:3" x14ac:dyDescent="0.25">
      <c r="A1395" s="5" t="s">
        <v>32</v>
      </c>
      <c r="B1395" s="27" t="s">
        <v>38</v>
      </c>
      <c r="C1395" t="s">
        <v>17</v>
      </c>
    </row>
    <row r="1396" spans="1:3" x14ac:dyDescent="0.25">
      <c r="A1396" s="5" t="s">
        <v>40</v>
      </c>
      <c r="B1396" s="30" t="s">
        <v>688</v>
      </c>
      <c r="C1396" t="str">
        <f>"  &lt;/Variant&gt;"</f>
        <v xml:space="preserve">  &lt;/Variant&gt;</v>
      </c>
    </row>
    <row r="1397" spans="1:3" x14ac:dyDescent="0.25">
      <c r="B1397" s="27"/>
      <c r="C1397" t="str">
        <f>CONCATENATE("&lt;# ",B1399," #&gt;")</f>
        <v>&lt;# A2167955G #&gt;</v>
      </c>
    </row>
    <row r="1398" spans="1:3" x14ac:dyDescent="0.25">
      <c r="A1398" s="6" t="s">
        <v>29</v>
      </c>
      <c r="B1398" s="1" t="s">
        <v>450</v>
      </c>
      <c r="C1398" t="str">
        <f>CONCATENATE("  &lt;Variant hgvs=",CHAR(34),B1398,CHAR(34)," name=",CHAR(34),B1399,CHAR(34),"&gt; ")</f>
        <v xml:space="preserve">  &lt;Variant hgvs="NC_000011.10:g.2167955G&gt;A" name="A2167955G"&gt; </v>
      </c>
    </row>
    <row r="1399" spans="1:3" x14ac:dyDescent="0.25">
      <c r="A1399" s="5" t="s">
        <v>30</v>
      </c>
      <c r="B1399" s="30" t="s">
        <v>689</v>
      </c>
    </row>
    <row r="1400" spans="1:3" x14ac:dyDescent="0.25">
      <c r="A1400" s="5" t="s">
        <v>31</v>
      </c>
      <c r="B1400" s="27" t="s">
        <v>38</v>
      </c>
      <c r="C1400" t="str">
        <f>CONCATENATE("    This variant is a change at a specific point in the ",B1385," gene from ",B1400," to ",B1401," resulting in incorrect ",B1381," function. This substitution of a single nucleotide is known as a missense variant.")</f>
        <v xml:space="preserve">    This variant is a change at a specific point in the TH gene from guanine (G) to adenine (A) resulting in incorrect  function. This substitution of a single nucleotide is known as a missense variant.</v>
      </c>
    </row>
    <row r="1401" spans="1:3" x14ac:dyDescent="0.25">
      <c r="A1401" s="5" t="s">
        <v>32</v>
      </c>
      <c r="B1401" s="27" t="s">
        <v>66</v>
      </c>
    </row>
    <row r="1402" spans="1:3" x14ac:dyDescent="0.25">
      <c r="A1402" s="6" t="s">
        <v>40</v>
      </c>
      <c r="B1402" s="30" t="s">
        <v>690</v>
      </c>
      <c r="C1402" t="str">
        <f>"  &lt;/Variant&gt;"</f>
        <v xml:space="preserve">  &lt;/Variant&gt;</v>
      </c>
    </row>
    <row r="1403" spans="1:3" s="33" customFormat="1" x14ac:dyDescent="0.25">
      <c r="A1403" s="31"/>
      <c r="B1403" s="32"/>
    </row>
    <row r="1404" spans="1:3" s="33" customFormat="1" x14ac:dyDescent="0.25">
      <c r="A1404" s="31"/>
      <c r="B1404" s="32"/>
      <c r="C1404" t="str">
        <f>C1391</f>
        <v>&lt;# A216510G #&gt;</v>
      </c>
    </row>
    <row r="1405" spans="1:3" x14ac:dyDescent="0.25">
      <c r="A1405" s="5" t="s">
        <v>39</v>
      </c>
      <c r="B1405" s="40" t="s">
        <v>628</v>
      </c>
      <c r="C1405" t="str">
        <f>CONCATENATE("  &lt;Genotype hgvs=",CHAR(34),B1405,B1406,";",B1407,CHAR(34)," name=",CHAR(34),B1393,CHAR(34),"&gt; ")</f>
        <v xml:space="preserve">  &lt;Genotype hgvs="NC_000011.10:g.[2165105A&gt;G];[2165105=]" name="A216510G"&gt; </v>
      </c>
    </row>
    <row r="1406" spans="1:3" x14ac:dyDescent="0.25">
      <c r="A1406" s="5" t="s">
        <v>40</v>
      </c>
      <c r="B1406" s="27" t="s">
        <v>691</v>
      </c>
    </row>
    <row r="1407" spans="1:3" x14ac:dyDescent="0.25">
      <c r="A1407" s="5" t="s">
        <v>31</v>
      </c>
      <c r="B1407" s="27" t="s">
        <v>692</v>
      </c>
      <c r="C1407" t="s">
        <v>717</v>
      </c>
    </row>
    <row r="1408" spans="1:3" x14ac:dyDescent="0.25">
      <c r="A1408" s="5" t="s">
        <v>45</v>
      </c>
      <c r="B1408" s="27" t="str">
        <f>CONCATENATE("People with this variant have one copy of the ",B1396," variant. This substitution of a single nucleotide is known as a missense mutation.")</f>
        <v>People with this variant have one copy of the [A216510G](https://www.ncbi.nlm.nih.gov/projects/SNP/snp_ref.cgi?rs=2070762) variant. This substitution of a single nucleotide is known as a missense mutation.</v>
      </c>
      <c r="C1408" t="s">
        <v>17</v>
      </c>
    </row>
    <row r="1409" spans="1:3" x14ac:dyDescent="0.25">
      <c r="A1409" s="6" t="s">
        <v>46</v>
      </c>
      <c r="B1409" s="27" t="s">
        <v>154</v>
      </c>
      <c r="C1409" t="str">
        <f>CONCATENATE("    ",B1408)</f>
        <v xml:space="preserve">    People with this variant have one copy of the [A216510G](https://www.ncbi.nlm.nih.gov/projects/SNP/snp_ref.cgi?rs=2070762) variant. This substitution of a single nucleotide is known as a missense mutation.</v>
      </c>
    </row>
    <row r="1410" spans="1:3" x14ac:dyDescent="0.25">
      <c r="A1410" s="6" t="s">
        <v>47</v>
      </c>
      <c r="B1410" s="27">
        <v>48.8</v>
      </c>
    </row>
    <row r="1411" spans="1:3" x14ac:dyDescent="0.25">
      <c r="A1411" s="5"/>
      <c r="B1411" s="27"/>
      <c r="C1411" t="s">
        <v>718</v>
      </c>
    </row>
    <row r="1412" spans="1:3" x14ac:dyDescent="0.25">
      <c r="A1412" s="6"/>
      <c r="B1412" s="27"/>
    </row>
    <row r="1413" spans="1:3" x14ac:dyDescent="0.25">
      <c r="A1413" s="6"/>
      <c r="B1413" s="27"/>
      <c r="C1413" t="str">
        <f>CONCATENATE("    ",B1409)</f>
        <v xml:space="preserve">    The effect is unknown.</v>
      </c>
    </row>
    <row r="1414" spans="1:3" x14ac:dyDescent="0.25">
      <c r="A1414" s="6"/>
      <c r="B1414" s="27"/>
    </row>
    <row r="1415" spans="1:3" x14ac:dyDescent="0.25">
      <c r="A1415" s="6"/>
      <c r="B1415" s="27"/>
      <c r="C1415" t="s">
        <v>719</v>
      </c>
    </row>
    <row r="1416" spans="1:3" x14ac:dyDescent="0.25">
      <c r="A1416" s="5"/>
      <c r="B1416" s="27"/>
    </row>
    <row r="1417" spans="1:3" x14ac:dyDescent="0.25">
      <c r="A1417" s="5"/>
      <c r="B1417" s="27"/>
      <c r="C1417" t="str">
        <f>CONCATENATE( "    &lt;piechart percentage=",B1410," /&gt;")</f>
        <v xml:space="preserve">    &lt;piechart percentage=48.8 /&gt;</v>
      </c>
    </row>
    <row r="1418" spans="1:3" x14ac:dyDescent="0.25">
      <c r="A1418" s="5"/>
      <c r="B1418" s="27"/>
      <c r="C1418" t="str">
        <f>"  &lt;/Genotype&gt;"</f>
        <v xml:space="preserve">  &lt;/Genotype&gt;</v>
      </c>
    </row>
    <row r="1419" spans="1:3" x14ac:dyDescent="0.25">
      <c r="A1419" s="5" t="s">
        <v>48</v>
      </c>
      <c r="B1419" s="27" t="s">
        <v>364</v>
      </c>
      <c r="C1419" t="str">
        <f>CONCATENATE("  &lt;Genotype hgvs=",CHAR(34),B1405,B1406,";",B1406,CHAR(34)," name=",CHAR(34),B1393,CHAR(34),"&gt; ")</f>
        <v xml:space="preserve">  &lt;Genotype hgvs="NC_000011.10:g.[2165105A&gt;G];[2165105A&gt;G]" name="A216510G"&gt; </v>
      </c>
    </row>
    <row r="1420" spans="1:3" x14ac:dyDescent="0.25">
      <c r="A1420" s="6" t="s">
        <v>49</v>
      </c>
      <c r="B1420" s="27" t="s">
        <v>154</v>
      </c>
      <c r="C1420" t="s">
        <v>17</v>
      </c>
    </row>
    <row r="1421" spans="1:3" x14ac:dyDescent="0.25">
      <c r="A1421" s="6" t="s">
        <v>47</v>
      </c>
      <c r="B1421" s="27">
        <v>30.2</v>
      </c>
      <c r="C1421" t="s">
        <v>717</v>
      </c>
    </row>
    <row r="1422" spans="1:3" x14ac:dyDescent="0.25">
      <c r="A1422" s="6"/>
      <c r="B1422" s="27"/>
    </row>
    <row r="1423" spans="1:3" x14ac:dyDescent="0.25">
      <c r="A1423" s="5"/>
      <c r="B1423" s="27"/>
      <c r="C1423" t="str">
        <f>CONCATENATE("    ",B1419)</f>
        <v xml:space="preserve">    People with this variant have two copies of the [C78606381T](https://www.ncbi.nlm.nih.gov/projects/SNP/snp_ref.cgi?rs=12914385) variant. This substitution of a single nucleotide is known as a missense mutation.
</v>
      </c>
    </row>
    <row r="1424" spans="1:3" x14ac:dyDescent="0.25">
      <c r="A1424" s="6"/>
      <c r="B1424" s="27"/>
    </row>
    <row r="1425" spans="1:3" x14ac:dyDescent="0.25">
      <c r="A1425" s="6"/>
      <c r="B1425" s="27"/>
      <c r="C1425" t="s">
        <v>718</v>
      </c>
    </row>
    <row r="1426" spans="1:3" x14ac:dyDescent="0.25">
      <c r="A1426" s="6"/>
      <c r="B1426" s="27"/>
    </row>
    <row r="1427" spans="1:3" x14ac:dyDescent="0.25">
      <c r="A1427" s="6"/>
      <c r="B1427" s="27"/>
      <c r="C1427" t="str">
        <f>CONCATENATE("    ",B1420)</f>
        <v xml:space="preserve">    The effect is unknown.</v>
      </c>
    </row>
    <row r="1428" spans="1:3" x14ac:dyDescent="0.25">
      <c r="A1428" s="6"/>
      <c r="B1428" s="27"/>
    </row>
    <row r="1429" spans="1:3" x14ac:dyDescent="0.25">
      <c r="A1429" s="5"/>
      <c r="B1429" s="27"/>
      <c r="C1429" t="s">
        <v>719</v>
      </c>
    </row>
    <row r="1430" spans="1:3" x14ac:dyDescent="0.25">
      <c r="A1430" s="5"/>
      <c r="B1430" s="27"/>
    </row>
    <row r="1431" spans="1:3" x14ac:dyDescent="0.25">
      <c r="A1431" s="5"/>
      <c r="B1431" s="27"/>
      <c r="C1431" t="str">
        <f>CONCATENATE( "    &lt;piechart percentage=",B1421," /&gt;")</f>
        <v xml:space="preserve">    &lt;piechart percentage=30.2 /&gt;</v>
      </c>
    </row>
    <row r="1432" spans="1:3" x14ac:dyDescent="0.25">
      <c r="A1432" s="5"/>
      <c r="B1432" s="27"/>
      <c r="C1432" t="str">
        <f>"  &lt;/Genotype&gt;"</f>
        <v xml:space="preserve">  &lt;/Genotype&gt;</v>
      </c>
    </row>
    <row r="1433" spans="1:3" x14ac:dyDescent="0.25">
      <c r="A1433" s="5" t="s">
        <v>50</v>
      </c>
      <c r="B1433" s="27" t="str">
        <f>CONCATENATE("Your ",B1385," gene has no variants. A normal gene is referred to as a ",CHAR(34),"wild-type",CHAR(34)," gene.")</f>
        <v>Your TH gene has no variants. A normal gene is referred to as a "wild-type" gene.</v>
      </c>
      <c r="C1433" t="str">
        <f>CONCATENATE("  &lt;Genotype hgvs=",CHAR(34),B1405,B1407,";",B1407,CHAR(34)," name=",CHAR(34),B1393,CHAR(34),"&gt; ")</f>
        <v xml:space="preserve">  &lt;Genotype hgvs="NC_000011.10:g.[2165105=];[2165105=]" name="A216510G"&gt; </v>
      </c>
    </row>
    <row r="1434" spans="1:3" x14ac:dyDescent="0.25">
      <c r="A1434" s="6" t="s">
        <v>51</v>
      </c>
      <c r="B1434" s="27" t="s">
        <v>152</v>
      </c>
      <c r="C1434" t="s">
        <v>17</v>
      </c>
    </row>
    <row r="1435" spans="1:3" x14ac:dyDescent="0.25">
      <c r="A1435" s="6" t="s">
        <v>47</v>
      </c>
      <c r="B1435" s="27">
        <v>21.1</v>
      </c>
      <c r="C1435" t="s">
        <v>717</v>
      </c>
    </row>
    <row r="1436" spans="1:3" x14ac:dyDescent="0.25">
      <c r="A1436" s="5"/>
      <c r="B1436" s="27"/>
    </row>
    <row r="1437" spans="1:3" x14ac:dyDescent="0.25">
      <c r="A1437" s="6"/>
      <c r="B1437" s="27"/>
      <c r="C1437" t="str">
        <f>CONCATENATE("    ",B1433)</f>
        <v xml:space="preserve">    Your TH gene has no variants. A normal gene is referred to as a "wild-type" gene.</v>
      </c>
    </row>
    <row r="1438" spans="1:3" x14ac:dyDescent="0.25">
      <c r="A1438" s="6"/>
      <c r="B1438" s="27"/>
    </row>
    <row r="1439" spans="1:3" x14ac:dyDescent="0.25">
      <c r="A1439" s="6"/>
      <c r="B1439" s="27"/>
      <c r="C1439" t="s">
        <v>718</v>
      </c>
    </row>
    <row r="1440" spans="1:3" x14ac:dyDescent="0.25">
      <c r="A1440" s="6"/>
      <c r="B1440" s="27"/>
    </row>
    <row r="1441" spans="1:3" x14ac:dyDescent="0.25">
      <c r="A1441" s="6"/>
      <c r="B1441" s="27"/>
      <c r="C1441" t="str">
        <f>CONCATENATE("    ",B1434)</f>
        <v xml:space="preserve">    This variant is not associated with increased risk.</v>
      </c>
    </row>
    <row r="1442" spans="1:3" x14ac:dyDescent="0.25">
      <c r="A1442" s="5"/>
      <c r="B1442" s="27"/>
    </row>
    <row r="1443" spans="1:3" x14ac:dyDescent="0.25">
      <c r="A1443" s="5"/>
      <c r="B1443" s="27"/>
      <c r="C1443" t="s">
        <v>719</v>
      </c>
    </row>
    <row r="1444" spans="1:3" x14ac:dyDescent="0.25">
      <c r="A1444" s="5"/>
      <c r="B1444" s="27"/>
    </row>
    <row r="1445" spans="1:3" x14ac:dyDescent="0.25">
      <c r="A1445" s="5"/>
      <c r="B1445" s="27"/>
      <c r="C1445" t="str">
        <f>CONCATENATE( "    &lt;piechart percentage=",B1435," /&gt;")</f>
        <v xml:space="preserve">    &lt;piechart percentage=21.1 /&gt;</v>
      </c>
    </row>
    <row r="1446" spans="1:3" x14ac:dyDescent="0.25">
      <c r="A1446" s="5"/>
      <c r="B1446" s="27"/>
      <c r="C1446" t="str">
        <f>"  &lt;/Genotype&gt;"</f>
        <v xml:space="preserve">  &lt;/Genotype&gt;</v>
      </c>
    </row>
    <row r="1447" spans="1:3" x14ac:dyDescent="0.25">
      <c r="A1447" s="5"/>
      <c r="B1447" s="27"/>
      <c r="C1447" t="str">
        <f>C1397</f>
        <v>&lt;# A2167955G #&gt;</v>
      </c>
    </row>
    <row r="1448" spans="1:3" x14ac:dyDescent="0.25">
      <c r="A1448" s="5" t="s">
        <v>39</v>
      </c>
      <c r="B1448" s="1" t="s">
        <v>628</v>
      </c>
      <c r="C1448" t="str">
        <f>CONCATENATE("  &lt;Genotype hgvs=",CHAR(34),B1448,B1449,";",B1450,CHAR(34)," name=",CHAR(34),B1399,CHAR(34),"&gt; ")</f>
        <v xml:space="preserve">  &lt;Genotype hgvs="NC_000011.10:g.[2167955G&gt;A];[2167955=]" name="A2167955G"&gt; </v>
      </c>
    </row>
    <row r="1449" spans="1:3" x14ac:dyDescent="0.25">
      <c r="A1449" s="5" t="s">
        <v>40</v>
      </c>
      <c r="B1449" s="27" t="s">
        <v>693</v>
      </c>
    </row>
    <row r="1450" spans="1:3" x14ac:dyDescent="0.25">
      <c r="A1450" s="5" t="s">
        <v>31</v>
      </c>
      <c r="B1450" s="27" t="s">
        <v>694</v>
      </c>
      <c r="C1450" t="s">
        <v>717</v>
      </c>
    </row>
    <row r="1451" spans="1:3" x14ac:dyDescent="0.25">
      <c r="A1451" s="5" t="s">
        <v>45</v>
      </c>
      <c r="B1451" s="27" t="str">
        <f>CONCATENATE("People with this variant have one copy of the ",B1402," variant. This substitution of a single nucleotide is known as a missense mutation.")</f>
        <v>People with this variant have one copy of the [A2167955G](https://www.ncbi.nlm.nih.gov/projects/SNP/snp_ref.cgi?rs=4074905) variant. This substitution of a single nucleotide is known as a missense mutation.</v>
      </c>
      <c r="C1451" t="s">
        <v>17</v>
      </c>
    </row>
    <row r="1452" spans="1:3" x14ac:dyDescent="0.25">
      <c r="A1452" s="6" t="s">
        <v>46</v>
      </c>
      <c r="B1452" s="27" t="s">
        <v>154</v>
      </c>
      <c r="C1452" t="str">
        <f>CONCATENATE("    ",B1451)</f>
        <v xml:space="preserve">    People with this variant have one copy of the [A2167955G](https://www.ncbi.nlm.nih.gov/projects/SNP/snp_ref.cgi?rs=4074905) variant. This substitution of a single nucleotide is known as a missense mutation.</v>
      </c>
    </row>
    <row r="1453" spans="1:3" x14ac:dyDescent="0.25">
      <c r="A1453" s="6" t="s">
        <v>47</v>
      </c>
      <c r="B1453" s="27">
        <v>40.4</v>
      </c>
    </row>
    <row r="1454" spans="1:3" x14ac:dyDescent="0.25">
      <c r="A1454" s="5"/>
      <c r="B1454" s="27"/>
      <c r="C1454" t="s">
        <v>718</v>
      </c>
    </row>
    <row r="1455" spans="1:3" x14ac:dyDescent="0.25">
      <c r="A1455" s="6"/>
      <c r="B1455" s="27"/>
    </row>
    <row r="1456" spans="1:3" x14ac:dyDescent="0.25">
      <c r="A1456" s="6"/>
      <c r="B1456" s="27"/>
      <c r="C1456" t="str">
        <f>CONCATENATE("    ",B1452)</f>
        <v xml:space="preserve">    The effect is unknown.</v>
      </c>
    </row>
    <row r="1457" spans="1:3" x14ac:dyDescent="0.25">
      <c r="A1457" s="6"/>
      <c r="B1457" s="27"/>
    </row>
    <row r="1458" spans="1:3" x14ac:dyDescent="0.25">
      <c r="A1458" s="6"/>
      <c r="B1458" s="27"/>
      <c r="C1458" t="s">
        <v>719</v>
      </c>
    </row>
    <row r="1459" spans="1:3" x14ac:dyDescent="0.25">
      <c r="A1459" s="5"/>
      <c r="B1459" s="27"/>
    </row>
    <row r="1460" spans="1:3" x14ac:dyDescent="0.25">
      <c r="A1460" s="5"/>
      <c r="B1460" s="27"/>
      <c r="C1460" t="str">
        <f>CONCATENATE( "    &lt;piechart percentage=",B1453," /&gt;")</f>
        <v xml:space="preserve">    &lt;piechart percentage=40.4 /&gt;</v>
      </c>
    </row>
    <row r="1461" spans="1:3" x14ac:dyDescent="0.25">
      <c r="A1461" s="5"/>
      <c r="B1461" s="27"/>
      <c r="C1461" t="str">
        <f>"  &lt;/Genotype&gt;"</f>
        <v xml:space="preserve">  &lt;/Genotype&gt;</v>
      </c>
    </row>
    <row r="1462" spans="1:3" x14ac:dyDescent="0.25">
      <c r="A1462" s="5" t="s">
        <v>48</v>
      </c>
      <c r="B1462" s="27" t="str">
        <f>CONCATENATE("People with this variant have two copies of the ",B1402," variant. This substitution of a single nucleotide is known as a missense mutation.")</f>
        <v>People with this variant have two copies of the [A2167955G](https://www.ncbi.nlm.nih.gov/projects/SNP/snp_ref.cgi?rs=4074905) variant. This substitution of a single nucleotide is known as a missense mutation.</v>
      </c>
      <c r="C1462" t="str">
        <f>CONCATENATE("  &lt;Genotype hgvs=",CHAR(34),B1448,B1449,";",B1449,CHAR(34)," name=",CHAR(34),B1399,CHAR(34),"&gt; ")</f>
        <v xml:space="preserve">  &lt;Genotype hgvs="NC_000011.10:g.[2167955G&gt;A];[2167955G&gt;A]" name="A2167955G"&gt; </v>
      </c>
    </row>
    <row r="1463" spans="1:3" x14ac:dyDescent="0.25">
      <c r="A1463" s="6" t="s">
        <v>49</v>
      </c>
      <c r="B1463" s="27" t="s">
        <v>154</v>
      </c>
      <c r="C1463" t="s">
        <v>17</v>
      </c>
    </row>
    <row r="1464" spans="1:3" x14ac:dyDescent="0.25">
      <c r="A1464" s="6" t="s">
        <v>47</v>
      </c>
      <c r="B1464" s="27">
        <v>19.3</v>
      </c>
      <c r="C1464" t="s">
        <v>717</v>
      </c>
    </row>
    <row r="1465" spans="1:3" x14ac:dyDescent="0.25">
      <c r="A1465" s="6"/>
      <c r="B1465" s="27"/>
    </row>
    <row r="1466" spans="1:3" x14ac:dyDescent="0.25">
      <c r="A1466" s="5"/>
      <c r="B1466" s="27"/>
      <c r="C1466" t="str">
        <f>CONCATENATE("    ",B1462)</f>
        <v xml:space="preserve">    People with this variant have two copies of the [A2167955G](https://www.ncbi.nlm.nih.gov/projects/SNP/snp_ref.cgi?rs=4074905) variant. This substitution of a single nucleotide is known as a missense mutation.</v>
      </c>
    </row>
    <row r="1467" spans="1:3" x14ac:dyDescent="0.25">
      <c r="A1467" s="6"/>
      <c r="B1467" s="27"/>
    </row>
    <row r="1468" spans="1:3" x14ac:dyDescent="0.25">
      <c r="A1468" s="6"/>
      <c r="B1468" s="27"/>
      <c r="C1468" t="s">
        <v>718</v>
      </c>
    </row>
    <row r="1469" spans="1:3" x14ac:dyDescent="0.25">
      <c r="A1469" s="6"/>
      <c r="B1469" s="27"/>
    </row>
    <row r="1470" spans="1:3" x14ac:dyDescent="0.25">
      <c r="A1470" s="6"/>
      <c r="B1470" s="27"/>
      <c r="C1470" t="str">
        <f>CONCATENATE("    ",B1463)</f>
        <v xml:space="preserve">    The effect is unknown.</v>
      </c>
    </row>
    <row r="1471" spans="1:3" x14ac:dyDescent="0.25">
      <c r="A1471" s="6"/>
      <c r="B1471" s="27"/>
    </row>
    <row r="1472" spans="1:3" x14ac:dyDescent="0.25">
      <c r="A1472" s="5"/>
      <c r="B1472" s="27"/>
      <c r="C1472" t="s">
        <v>719</v>
      </c>
    </row>
    <row r="1473" spans="1:3" x14ac:dyDescent="0.25">
      <c r="A1473" s="5"/>
      <c r="B1473" s="27"/>
    </row>
    <row r="1474" spans="1:3" x14ac:dyDescent="0.25">
      <c r="A1474" s="5"/>
      <c r="B1474" s="27"/>
      <c r="C1474" t="str">
        <f>CONCATENATE( "    &lt;piechart percentage=",B1464," /&gt;")</f>
        <v xml:space="preserve">    &lt;piechart percentage=19.3 /&gt;</v>
      </c>
    </row>
    <row r="1475" spans="1:3" x14ac:dyDescent="0.25">
      <c r="A1475" s="5"/>
      <c r="B1475" s="27"/>
      <c r="C1475" t="str">
        <f>"  &lt;/Genotype&gt;"</f>
        <v xml:space="preserve">  &lt;/Genotype&gt;</v>
      </c>
    </row>
    <row r="1476" spans="1:3" x14ac:dyDescent="0.25">
      <c r="A1476" s="5" t="s">
        <v>50</v>
      </c>
      <c r="B1476" s="27" t="str">
        <f>CONCATENATE("Your ",B1385," gene has no variants. A normal gene is referred to as a ",CHAR(34),"wild-type",CHAR(34)," gene.")</f>
        <v>Your TH gene has no variants. A normal gene is referred to as a "wild-type" gene.</v>
      </c>
      <c r="C1476" t="str">
        <f>CONCATENATE("  &lt;Genotype hgvs=",CHAR(34),B1448,B1450,";",B1450,CHAR(34)," name=",CHAR(34),B1399,CHAR(34),"&gt; ")</f>
        <v xml:space="preserve">  &lt;Genotype hgvs="NC_000011.10:g.[2167955=];[2167955=]" name="A2167955G"&gt; </v>
      </c>
    </row>
    <row r="1477" spans="1:3" x14ac:dyDescent="0.25">
      <c r="A1477" s="6" t="s">
        <v>51</v>
      </c>
      <c r="B1477" s="27" t="s">
        <v>152</v>
      </c>
      <c r="C1477" t="s">
        <v>17</v>
      </c>
    </row>
    <row r="1478" spans="1:3" x14ac:dyDescent="0.25">
      <c r="A1478" s="6" t="s">
        <v>47</v>
      </c>
      <c r="B1478" s="27">
        <v>40.299999999999997</v>
      </c>
      <c r="C1478" t="s">
        <v>717</v>
      </c>
    </row>
    <row r="1479" spans="1:3" x14ac:dyDescent="0.25">
      <c r="A1479" s="5"/>
      <c r="B1479" s="27"/>
    </row>
    <row r="1480" spans="1:3" x14ac:dyDescent="0.25">
      <c r="A1480" s="6"/>
      <c r="B1480" s="27"/>
      <c r="C1480" t="str">
        <f>CONCATENATE("    ",B1476)</f>
        <v xml:space="preserve">    Your TH gene has no variants. A normal gene is referred to as a "wild-type" gene.</v>
      </c>
    </row>
    <row r="1481" spans="1:3" x14ac:dyDescent="0.25">
      <c r="A1481" s="6"/>
      <c r="B1481" s="27"/>
    </row>
    <row r="1482" spans="1:3" x14ac:dyDescent="0.25">
      <c r="A1482" s="6"/>
      <c r="B1482" s="27"/>
      <c r="C1482" t="s">
        <v>718</v>
      </c>
    </row>
    <row r="1483" spans="1:3" x14ac:dyDescent="0.25">
      <c r="A1483" s="6"/>
      <c r="B1483" s="27"/>
    </row>
    <row r="1484" spans="1:3" x14ac:dyDescent="0.25">
      <c r="A1484" s="6"/>
      <c r="B1484" s="27"/>
      <c r="C1484" t="str">
        <f>CONCATENATE("    ",B1477)</f>
        <v xml:space="preserve">    This variant is not associated with increased risk.</v>
      </c>
    </row>
    <row r="1485" spans="1:3" x14ac:dyDescent="0.25">
      <c r="A1485" s="5"/>
      <c r="B1485" s="27"/>
    </row>
    <row r="1486" spans="1:3" x14ac:dyDescent="0.25">
      <c r="A1486" s="5"/>
      <c r="B1486" s="27"/>
      <c r="C1486" t="s">
        <v>719</v>
      </c>
    </row>
    <row r="1487" spans="1:3" x14ac:dyDescent="0.25">
      <c r="A1487" s="5"/>
      <c r="B1487" s="27"/>
    </row>
    <row r="1488" spans="1:3" x14ac:dyDescent="0.25">
      <c r="A1488" s="5"/>
      <c r="B1488" s="27"/>
      <c r="C1488" t="str">
        <f>CONCATENATE( "    &lt;piechart percentage=",B1478," /&gt;")</f>
        <v xml:space="preserve">    &lt;piechart percentage=40.3 /&gt;</v>
      </c>
    </row>
    <row r="1489" spans="1:3" x14ac:dyDescent="0.25">
      <c r="A1489" s="5"/>
      <c r="B1489" s="27"/>
      <c r="C1489" t="str">
        <f>"  &lt;/Genotype&gt;"</f>
        <v xml:space="preserve">  &lt;/Genotype&gt;</v>
      </c>
    </row>
    <row r="1490" spans="1:3" x14ac:dyDescent="0.25">
      <c r="A1490" s="5" t="s">
        <v>52</v>
      </c>
      <c r="B1490" s="27" t="str">
        <f>CONCATENATE("Your ",B1385," gene has an unknown variant.")</f>
        <v>Your TH gene has an unknown variant.</v>
      </c>
      <c r="C1490" t="str">
        <f>CONCATENATE("  &lt;Genotype hgvs=",CHAR(34),"unknown",CHAR(34),"&gt; ")</f>
        <v xml:space="preserve">  &lt;Genotype hgvs="unknown"&gt; </v>
      </c>
    </row>
    <row r="1491" spans="1:3" x14ac:dyDescent="0.25">
      <c r="A1491" s="6" t="s">
        <v>52</v>
      </c>
      <c r="B1491" s="27" t="s">
        <v>154</v>
      </c>
      <c r="C1491" t="s">
        <v>17</v>
      </c>
    </row>
    <row r="1492" spans="1:3" x14ac:dyDescent="0.25">
      <c r="A1492" s="6" t="s">
        <v>47</v>
      </c>
      <c r="B1492" s="27"/>
      <c r="C1492" t="s">
        <v>717</v>
      </c>
    </row>
    <row r="1493" spans="1:3" x14ac:dyDescent="0.25">
      <c r="A1493" s="6"/>
      <c r="B1493" s="27"/>
    </row>
    <row r="1494" spans="1:3" x14ac:dyDescent="0.25">
      <c r="A1494" s="6"/>
      <c r="B1494" s="27"/>
      <c r="C1494" t="str">
        <f>CONCATENATE("    ",B1490)</f>
        <v xml:space="preserve">    Your TH gene has an unknown variant.</v>
      </c>
    </row>
    <row r="1495" spans="1:3" x14ac:dyDescent="0.25">
      <c r="A1495" s="6"/>
      <c r="B1495" s="27"/>
    </row>
    <row r="1496" spans="1:3" x14ac:dyDescent="0.25">
      <c r="A1496" s="6"/>
      <c r="B1496" s="27"/>
      <c r="C1496" t="s">
        <v>718</v>
      </c>
    </row>
    <row r="1497" spans="1:3" x14ac:dyDescent="0.25">
      <c r="A1497" s="6"/>
      <c r="B1497" s="27"/>
    </row>
    <row r="1498" spans="1:3" x14ac:dyDescent="0.25">
      <c r="A1498" s="5"/>
      <c r="B1498" s="27"/>
      <c r="C1498" t="str">
        <f>CONCATENATE("    ",B1491)</f>
        <v xml:space="preserve">    The effect is unknown.</v>
      </c>
    </row>
    <row r="1499" spans="1:3" x14ac:dyDescent="0.25">
      <c r="A1499" s="6"/>
      <c r="B1499" s="27"/>
    </row>
    <row r="1500" spans="1:3" x14ac:dyDescent="0.25">
      <c r="A1500" s="5"/>
      <c r="B1500" s="27"/>
      <c r="C1500" t="s">
        <v>719</v>
      </c>
    </row>
    <row r="1501" spans="1:3" x14ac:dyDescent="0.25">
      <c r="A1501" s="5"/>
      <c r="B1501" s="27"/>
    </row>
    <row r="1502" spans="1:3" x14ac:dyDescent="0.25">
      <c r="A1502" s="5"/>
      <c r="B1502" s="27"/>
      <c r="C1502" t="str">
        <f>CONCATENATE( "    &lt;piechart percentage=",B1492," /&gt;")</f>
        <v xml:space="preserve">    &lt;piechart percentage= /&gt;</v>
      </c>
    </row>
    <row r="1503" spans="1:3" x14ac:dyDescent="0.25">
      <c r="A1503" s="5"/>
      <c r="B1503" s="27"/>
      <c r="C1503" t="str">
        <f>"  &lt;/Genotype&gt;"</f>
        <v xml:space="preserve">  &lt;/Genotype&gt;</v>
      </c>
    </row>
    <row r="1504" spans="1:3" x14ac:dyDescent="0.25">
      <c r="A1504" s="5" t="s">
        <v>50</v>
      </c>
      <c r="B1504" s="27" t="str">
        <f>CONCATENATE("Your ",B1385," gene has no variants. A normal gene is referred to as a ",CHAR(34),"wild-type",CHAR(34)," gene.")</f>
        <v>Your TH gene has no variants. A normal gene is referred to as a "wild-type" gene.</v>
      </c>
      <c r="C1504" t="str">
        <f>CONCATENATE("  &lt;Genotype hgvs=",CHAR(34),"wild-type",CHAR(34),"&gt;")</f>
        <v xml:space="preserve">  &lt;Genotype hgvs="wild-type"&gt;</v>
      </c>
    </row>
    <row r="1505" spans="1:14" x14ac:dyDescent="0.25">
      <c r="A1505" s="6" t="s">
        <v>51</v>
      </c>
      <c r="B1505" s="27" t="s">
        <v>227</v>
      </c>
      <c r="C1505" t="s">
        <v>17</v>
      </c>
    </row>
    <row r="1506" spans="1:14" x14ac:dyDescent="0.25">
      <c r="A1506" s="6" t="s">
        <v>47</v>
      </c>
      <c r="B1506" s="27"/>
      <c r="C1506" t="s">
        <v>717</v>
      </c>
    </row>
    <row r="1507" spans="1:14" x14ac:dyDescent="0.25">
      <c r="A1507" s="6"/>
      <c r="B1507" s="27"/>
    </row>
    <row r="1508" spans="1:14" x14ac:dyDescent="0.25">
      <c r="A1508" s="6"/>
      <c r="B1508" s="27"/>
      <c r="C1508" t="str">
        <f>CONCATENATE("    ",B1504)</f>
        <v xml:space="preserve">    Your TH gene has no variants. A normal gene is referred to as a "wild-type" gene.</v>
      </c>
    </row>
    <row r="1509" spans="1:14" x14ac:dyDescent="0.25">
      <c r="A1509" s="6"/>
      <c r="B1509" s="27"/>
    </row>
    <row r="1510" spans="1:14" x14ac:dyDescent="0.25">
      <c r="A1510" s="6"/>
      <c r="B1510" s="27"/>
      <c r="C1510" t="s">
        <v>718</v>
      </c>
    </row>
    <row r="1511" spans="1:14" x14ac:dyDescent="0.25">
      <c r="A1511" s="6"/>
      <c r="B1511" s="27"/>
    </row>
    <row r="1512" spans="1:14" x14ac:dyDescent="0.25">
      <c r="A1512" s="6"/>
      <c r="B1512" s="27"/>
      <c r="C1512" t="str">
        <f>CONCATENATE("    ",B1505)</f>
        <v xml:space="preserve">    Your variant is not associated with any loss of function.</v>
      </c>
    </row>
    <row r="1513" spans="1:14" x14ac:dyDescent="0.25">
      <c r="A1513" s="6"/>
      <c r="B1513" s="27"/>
    </row>
    <row r="1514" spans="1:14" x14ac:dyDescent="0.25">
      <c r="A1514" s="6"/>
      <c r="B1514" s="27"/>
      <c r="C1514" t="s">
        <v>719</v>
      </c>
    </row>
    <row r="1515" spans="1:14" x14ac:dyDescent="0.25">
      <c r="A1515" s="5"/>
      <c r="B1515" s="27"/>
    </row>
    <row r="1516" spans="1:14" x14ac:dyDescent="0.25">
      <c r="A1516" s="6"/>
      <c r="B1516" s="27"/>
      <c r="C1516" t="str">
        <f>CONCATENATE( "    &lt;piechart percentage=",B1506," /&gt;")</f>
        <v xml:space="preserve">    &lt;piechart percentage= /&gt;</v>
      </c>
    </row>
    <row r="1517" spans="1:14" x14ac:dyDescent="0.25">
      <c r="A1517" s="6"/>
      <c r="B1517" s="27"/>
      <c r="C1517" t="str">
        <f>"  &lt;/Genotype&gt;"</f>
        <v xml:space="preserve">  &lt;/Genotype&gt;</v>
      </c>
    </row>
    <row r="1518" spans="1:14" x14ac:dyDescent="0.25">
      <c r="A1518" s="6"/>
      <c r="B1518" s="27"/>
      <c r="C1518" t="str">
        <f>"&lt;/GeneAnalysis&gt;"</f>
        <v>&lt;/GeneAnalysis&gt;</v>
      </c>
    </row>
    <row r="1519" spans="1:14" s="33" customFormat="1" x14ac:dyDescent="0.25">
      <c r="A1519" s="31"/>
      <c r="B1519" s="32"/>
      <c r="J1519"/>
      <c r="K1519"/>
      <c r="L1519"/>
      <c r="M1519"/>
      <c r="N1519"/>
    </row>
    <row r="1520" spans="1:14" x14ac:dyDescent="0.25">
      <c r="A1520" s="6" t="s">
        <v>4</v>
      </c>
      <c r="B1520" s="27" t="s">
        <v>96</v>
      </c>
      <c r="C1520" t="str">
        <f>CONCATENATE("&lt;GeneAnalysis gene=",CHAR(34),B1520,CHAR(34)," interval=",CHAR(34),B1521,CHAR(34),"&gt; ")</f>
        <v xml:space="preserve">&lt;GeneAnalysis gene="UBAC2" interval="NC_000013.11:g.99200425_99386499"&gt; </v>
      </c>
    </row>
    <row r="1521" spans="1:9" x14ac:dyDescent="0.25">
      <c r="A1521" s="6" t="s">
        <v>27</v>
      </c>
      <c r="B1521" s="27" t="s">
        <v>695</v>
      </c>
    </row>
    <row r="1522" spans="1:9" x14ac:dyDescent="0.25">
      <c r="A1522" s="6" t="s">
        <v>28</v>
      </c>
      <c r="B1522" s="27" t="s">
        <v>351</v>
      </c>
      <c r="C1522" t="str">
        <f>CONCATENATE("# What are some common mutations of ",B1520,"?")</f>
        <v># What are some common mutations of UBAC2?</v>
      </c>
    </row>
    <row r="1523" spans="1:9" x14ac:dyDescent="0.25">
      <c r="A1523" s="6"/>
      <c r="B1523" s="27"/>
      <c r="C1523" t="s">
        <v>17</v>
      </c>
      <c r="F1523" s="8"/>
      <c r="G1523" s="60"/>
      <c r="H1523" s="74"/>
      <c r="I1523" s="59"/>
    </row>
    <row r="1524" spans="1:9" x14ac:dyDescent="0.25">
      <c r="B1524" s="27"/>
      <c r="C1524" t="str">
        <f>CONCATENATE("There are ",B1522," well-known variants in ",B1520,": ",B1531," and ",B1537,".")</f>
        <v>There are two well-known variants in UBAC2: [A91754952AG](https://www.ncbi.nlm.nih.gov/projects/SNP/snp_ref.cgi?rs=12312259) and [A99394905T](https://www.ncbi.nlm.nih.gov/projects/SNP/snp_ref.cgi?rs=9585049).</v>
      </c>
      <c r="F1524" s="8"/>
      <c r="G1524" s="60"/>
      <c r="H1524" s="59"/>
      <c r="I1524" s="59"/>
    </row>
    <row r="1525" spans="1:9" x14ac:dyDescent="0.25">
      <c r="B1525" s="27"/>
    </row>
    <row r="1526" spans="1:9" x14ac:dyDescent="0.25">
      <c r="A1526" s="6"/>
      <c r="B1526" s="27"/>
      <c r="C1526" t="str">
        <f>CONCATENATE("&lt;# ",B1528," #&gt;")</f>
        <v>&lt;# A91754952AG #&gt;</v>
      </c>
    </row>
    <row r="1527" spans="1:9" x14ac:dyDescent="0.25">
      <c r="A1527" s="6" t="s">
        <v>29</v>
      </c>
      <c r="B1527" s="1" t="s">
        <v>505</v>
      </c>
      <c r="C1527" t="str">
        <f>CONCATENATE("  &lt;Variant hgvs=",CHAR(34),B1527,CHAR(34)," name=",CHAR(34),B1528,CHAR(34),"&gt; ")</f>
        <v xml:space="preserve">  &lt;Variant hgvs="CM000674.2:g.91754952A&gt;G" name="A91754952AG"&gt; </v>
      </c>
    </row>
    <row r="1528" spans="1:9" x14ac:dyDescent="0.25">
      <c r="A1528" s="5" t="s">
        <v>30</v>
      </c>
      <c r="B1528" s="30" t="s">
        <v>696</v>
      </c>
    </row>
    <row r="1529" spans="1:9" x14ac:dyDescent="0.25">
      <c r="A1529" s="5" t="s">
        <v>31</v>
      </c>
      <c r="B1529" s="27" t="s">
        <v>66</v>
      </c>
      <c r="C1529" t="str">
        <f>CONCATENATE("    This variant is a change at a specific point in the ",B1520," gene from ",B1529," to ",B1530," resulting in incorrect ",B1516," function. This substitution of a single nucleotide is known as a missense variant.")</f>
        <v xml:space="preserve">    This variant is a change at a specific point in the UBAC2 gene from adenine (A) to guanine (G) resulting in incorrect  function. This substitution of a single nucleotide is known as a missense variant.</v>
      </c>
    </row>
    <row r="1530" spans="1:9" x14ac:dyDescent="0.25">
      <c r="A1530" s="5" t="s">
        <v>32</v>
      </c>
      <c r="B1530" s="27" t="s">
        <v>38</v>
      </c>
      <c r="C1530" t="s">
        <v>17</v>
      </c>
    </row>
    <row r="1531" spans="1:9" x14ac:dyDescent="0.25">
      <c r="A1531" s="5" t="s">
        <v>40</v>
      </c>
      <c r="B1531" s="30" t="s">
        <v>697</v>
      </c>
      <c r="C1531" t="str">
        <f>"  &lt;/Variant&gt;"</f>
        <v xml:space="preserve">  &lt;/Variant&gt;</v>
      </c>
    </row>
    <row r="1532" spans="1:9" x14ac:dyDescent="0.25">
      <c r="B1532" s="27"/>
      <c r="C1532" t="str">
        <f>CONCATENATE("&lt;# ",B1534," #&gt;")</f>
        <v>&lt;# A99394905T #&gt;</v>
      </c>
    </row>
    <row r="1533" spans="1:9" x14ac:dyDescent="0.25">
      <c r="A1533" s="6" t="s">
        <v>29</v>
      </c>
      <c r="B1533" s="1" t="s">
        <v>507</v>
      </c>
      <c r="C1533" t="str">
        <f>CONCATENATE("  &lt;Variant hgvs=",CHAR(34),B1533,CHAR(34)," name=",CHAR(34),B1534,CHAR(34),"&gt; ")</f>
        <v xml:space="preserve">  &lt;Variant hgvs="CM000675.2:g.99394905A&gt;T" name="A99394905T"&gt; </v>
      </c>
    </row>
    <row r="1534" spans="1:9" x14ac:dyDescent="0.25">
      <c r="A1534" s="5" t="s">
        <v>30</v>
      </c>
      <c r="B1534" s="30" t="s">
        <v>698</v>
      </c>
    </row>
    <row r="1535" spans="1:9" x14ac:dyDescent="0.25">
      <c r="A1535" s="5" t="s">
        <v>31</v>
      </c>
      <c r="B1535" s="27" t="s">
        <v>66</v>
      </c>
      <c r="C1535" t="str">
        <f>CONCATENATE("    This variant is a change at a specific point in the ",B1520," gene from ",B1535," to ",B1536," resulting in incorrect ",B1516," function. This substitution of a single nucleotide is known as a missense variant.")</f>
        <v xml:space="preserve">    This variant is a change at a specific point in the UBAC2 gene from adenine (A) to thymine (T) resulting in incorrect  function. This substitution of a single nucleotide is known as a missense variant.</v>
      </c>
    </row>
    <row r="1536" spans="1:9" x14ac:dyDescent="0.25">
      <c r="A1536" s="5" t="s">
        <v>32</v>
      </c>
      <c r="B1536" s="27" t="s">
        <v>37</v>
      </c>
    </row>
    <row r="1537" spans="1:3" x14ac:dyDescent="0.25">
      <c r="A1537" s="6" t="s">
        <v>40</v>
      </c>
      <c r="B1537" s="30" t="s">
        <v>699</v>
      </c>
      <c r="C1537" t="str">
        <f>"  &lt;/Variant&gt;"</f>
        <v xml:space="preserve">  &lt;/Variant&gt;</v>
      </c>
    </row>
    <row r="1538" spans="1:3" s="33" customFormat="1" x14ac:dyDescent="0.25">
      <c r="A1538" s="31"/>
      <c r="B1538" s="32"/>
    </row>
    <row r="1539" spans="1:3" s="33" customFormat="1" x14ac:dyDescent="0.25">
      <c r="A1539" s="31"/>
      <c r="B1539" s="32"/>
      <c r="C1539" t="str">
        <f>C1526</f>
        <v>&lt;# A91754952AG #&gt;</v>
      </c>
    </row>
    <row r="1540" spans="1:3" x14ac:dyDescent="0.25">
      <c r="A1540" s="5" t="s">
        <v>39</v>
      </c>
      <c r="B1540" s="1" t="s">
        <v>700</v>
      </c>
      <c r="C1540" t="str">
        <f>CONCATENATE("  &lt;Genotype hgvs=",CHAR(34),B1540,B1541,";",B1542,CHAR(34)," name=",CHAR(34),B1528,CHAR(34),"&gt; ")</f>
        <v xml:space="preserve">  &lt;Genotype hgvs="CM000674.2:g.[91754952A&gt;G];[91754952=]" name="A91754952AG"&gt; </v>
      </c>
    </row>
    <row r="1541" spans="1:3" x14ac:dyDescent="0.25">
      <c r="A1541" s="5" t="s">
        <v>40</v>
      </c>
      <c r="B1541" s="27" t="s">
        <v>701</v>
      </c>
    </row>
    <row r="1542" spans="1:3" x14ac:dyDescent="0.25">
      <c r="A1542" s="5" t="s">
        <v>31</v>
      </c>
      <c r="B1542" s="27" t="s">
        <v>702</v>
      </c>
      <c r="C1542" t="s">
        <v>717</v>
      </c>
    </row>
    <row r="1543" spans="1:3" x14ac:dyDescent="0.25">
      <c r="A1543" s="5" t="s">
        <v>45</v>
      </c>
      <c r="B1543" s="27" t="str">
        <f>CONCATENATE("People with this variant have one copy of the ",B1531," variant. This substitution of a single nucleotide is known as a missense mutation.")</f>
        <v>People with this variant have one copy of the [A91754952AG](https://www.ncbi.nlm.nih.gov/projects/SNP/snp_ref.cgi?rs=12312259) variant. This substitution of a single nucleotide is known as a missense mutation.</v>
      </c>
      <c r="C1543" t="s">
        <v>17</v>
      </c>
    </row>
    <row r="1544" spans="1:3" x14ac:dyDescent="0.25">
      <c r="A1544" s="6" t="s">
        <v>46</v>
      </c>
      <c r="B1544" s="27" t="s">
        <v>152</v>
      </c>
      <c r="C1544" t="str">
        <f>CONCATENATE("    ",B1543)</f>
        <v xml:space="preserve">    People with this variant have one copy of the [A91754952AG](https://www.ncbi.nlm.nih.gov/projects/SNP/snp_ref.cgi?rs=12312259) variant. This substitution of a single nucleotide is known as a missense mutation.</v>
      </c>
    </row>
    <row r="1545" spans="1:3" x14ac:dyDescent="0.25">
      <c r="A1545" s="6" t="s">
        <v>47</v>
      </c>
      <c r="B1545" s="27">
        <v>21.8</v>
      </c>
    </row>
    <row r="1546" spans="1:3" x14ac:dyDescent="0.25">
      <c r="A1546" s="5"/>
      <c r="B1546" s="27"/>
      <c r="C1546" t="s">
        <v>718</v>
      </c>
    </row>
    <row r="1547" spans="1:3" x14ac:dyDescent="0.25">
      <c r="A1547" s="6"/>
      <c r="B1547" s="27"/>
    </row>
    <row r="1548" spans="1:3" x14ac:dyDescent="0.25">
      <c r="A1548" s="6"/>
      <c r="B1548" s="27"/>
      <c r="C1548" t="str">
        <f>CONCATENATE("    ",B1544)</f>
        <v xml:space="preserve">    This variant is not associated with increased risk.</v>
      </c>
    </row>
    <row r="1549" spans="1:3" x14ac:dyDescent="0.25">
      <c r="A1549" s="6"/>
      <c r="B1549" s="27"/>
    </row>
    <row r="1550" spans="1:3" x14ac:dyDescent="0.25">
      <c r="A1550" s="6"/>
      <c r="B1550" s="27"/>
      <c r="C1550" t="s">
        <v>719</v>
      </c>
    </row>
    <row r="1551" spans="1:3" x14ac:dyDescent="0.25">
      <c r="A1551" s="5"/>
      <c r="B1551" s="27"/>
    </row>
    <row r="1552" spans="1:3" x14ac:dyDescent="0.25">
      <c r="A1552" s="5"/>
      <c r="B1552" s="27"/>
      <c r="C1552" t="str">
        <f>CONCATENATE( "    &lt;piechart percentage=",B1545," /&gt;")</f>
        <v xml:space="preserve">    &lt;piechart percentage=21.8 /&gt;</v>
      </c>
    </row>
    <row r="1553" spans="1:3" x14ac:dyDescent="0.25">
      <c r="A1553" s="5"/>
      <c r="B1553" s="27"/>
      <c r="C1553" t="str">
        <f>"  &lt;/Genotype&gt;"</f>
        <v xml:space="preserve">  &lt;/Genotype&gt;</v>
      </c>
    </row>
    <row r="1554" spans="1:3" x14ac:dyDescent="0.25">
      <c r="A1554" s="5" t="s">
        <v>48</v>
      </c>
      <c r="B1554" s="27" t="s">
        <v>364</v>
      </c>
      <c r="C1554" t="str">
        <f>CONCATENATE("  &lt;Genotype hgvs=",CHAR(34),B1540,B1541,";",B1541,CHAR(34)," name=",CHAR(34),B1528,CHAR(34),"&gt; ")</f>
        <v xml:space="preserve">  &lt;Genotype hgvs="CM000674.2:g.[91754952A&gt;G];[91754952A&gt;G]" name="A91754952AG"&gt; </v>
      </c>
    </row>
    <row r="1555" spans="1:3" x14ac:dyDescent="0.25">
      <c r="A1555" s="6" t="s">
        <v>49</v>
      </c>
      <c r="B1555" s="27" t="s">
        <v>199</v>
      </c>
      <c r="C1555" t="s">
        <v>17</v>
      </c>
    </row>
    <row r="1556" spans="1:3" x14ac:dyDescent="0.25">
      <c r="A1556" s="6" t="s">
        <v>47</v>
      </c>
      <c r="B1556" s="27">
        <v>71.2</v>
      </c>
      <c r="C1556" t="s">
        <v>717</v>
      </c>
    </row>
    <row r="1557" spans="1:3" x14ac:dyDescent="0.25">
      <c r="A1557" s="6"/>
      <c r="B1557" s="27"/>
    </row>
    <row r="1558" spans="1:3" x14ac:dyDescent="0.25">
      <c r="A1558" s="5"/>
      <c r="B1558" s="27"/>
      <c r="C1558" t="str">
        <f>CONCATENATE("    ",B1554)</f>
        <v xml:space="preserve">    People with this variant have two copies of the [C78606381T](https://www.ncbi.nlm.nih.gov/projects/SNP/snp_ref.cgi?rs=12914385) variant. This substitution of a single nucleotide is known as a missense mutation.
</v>
      </c>
    </row>
    <row r="1559" spans="1:3" x14ac:dyDescent="0.25">
      <c r="A1559" s="6"/>
      <c r="B1559" s="27"/>
    </row>
    <row r="1560" spans="1:3" x14ac:dyDescent="0.25">
      <c r="A1560" s="6"/>
      <c r="B1560" s="27"/>
      <c r="C1560" t="s">
        <v>718</v>
      </c>
    </row>
    <row r="1561" spans="1:3" x14ac:dyDescent="0.25">
      <c r="A1561" s="6"/>
      <c r="B1561" s="27"/>
    </row>
    <row r="1562" spans="1:3" x14ac:dyDescent="0.25">
      <c r="A1562" s="6"/>
      <c r="B1562" s="27"/>
      <c r="C1562" t="str">
        <f>CONCATENATE("    ",B1555)</f>
        <v xml:space="preserve">    You are in the Moderate Loss of Function category. See below for more information.</v>
      </c>
    </row>
    <row r="1563" spans="1:3" x14ac:dyDescent="0.25">
      <c r="A1563" s="6"/>
      <c r="B1563" s="27"/>
    </row>
    <row r="1564" spans="1:3" x14ac:dyDescent="0.25">
      <c r="A1564" s="5"/>
      <c r="B1564" s="27"/>
      <c r="C1564" t="s">
        <v>719</v>
      </c>
    </row>
    <row r="1565" spans="1:3" x14ac:dyDescent="0.25">
      <c r="A1565" s="5"/>
      <c r="B1565" s="27"/>
    </row>
    <row r="1566" spans="1:3" x14ac:dyDescent="0.25">
      <c r="A1566" s="5"/>
      <c r="B1566" s="27"/>
      <c r="C1566" t="str">
        <f>CONCATENATE( "    &lt;piechart percentage=",B1556," /&gt;")</f>
        <v xml:space="preserve">    &lt;piechart percentage=71.2 /&gt;</v>
      </c>
    </row>
    <row r="1567" spans="1:3" x14ac:dyDescent="0.25">
      <c r="A1567" s="5"/>
      <c r="B1567" s="27"/>
      <c r="C1567" t="str">
        <f>"  &lt;/Genotype&gt;"</f>
        <v xml:space="preserve">  &lt;/Genotype&gt;</v>
      </c>
    </row>
    <row r="1568" spans="1:3" x14ac:dyDescent="0.25">
      <c r="A1568" s="5" t="s">
        <v>50</v>
      </c>
      <c r="B1568" s="27" t="str">
        <f>CONCATENATE("Your ",B1520," gene has no variants. A normal gene is referred to as a ",CHAR(34),"wild-type",CHAR(34)," gene.")</f>
        <v>Your UBAC2 gene has no variants. A normal gene is referred to as a "wild-type" gene.</v>
      </c>
      <c r="C1568" t="str">
        <f>CONCATENATE("  &lt;Genotype hgvs=",CHAR(34),B1540,B1542,";",B1542,CHAR(34)," name=",CHAR(34),B1528,CHAR(34),"&gt; ")</f>
        <v xml:space="preserve">  &lt;Genotype hgvs="CM000674.2:g.[91754952=];[91754952=]" name="A91754952AG"&gt; </v>
      </c>
    </row>
    <row r="1569" spans="1:3" x14ac:dyDescent="0.25">
      <c r="A1569" s="6" t="s">
        <v>51</v>
      </c>
      <c r="B1569" s="27" t="s">
        <v>152</v>
      </c>
      <c r="C1569" t="s">
        <v>17</v>
      </c>
    </row>
    <row r="1570" spans="1:3" x14ac:dyDescent="0.25">
      <c r="A1570" s="6" t="s">
        <v>47</v>
      </c>
      <c r="B1570" s="27">
        <v>7</v>
      </c>
      <c r="C1570" t="s">
        <v>717</v>
      </c>
    </row>
    <row r="1571" spans="1:3" x14ac:dyDescent="0.25">
      <c r="A1571" s="5"/>
      <c r="B1571" s="27"/>
    </row>
    <row r="1572" spans="1:3" x14ac:dyDescent="0.25">
      <c r="A1572" s="6"/>
      <c r="B1572" s="27"/>
      <c r="C1572" t="str">
        <f>CONCATENATE("    ",B1568)</f>
        <v xml:space="preserve">    Your UBAC2 gene has no variants. A normal gene is referred to as a "wild-type" gene.</v>
      </c>
    </row>
    <row r="1573" spans="1:3" x14ac:dyDescent="0.25">
      <c r="A1573" s="6"/>
      <c r="B1573" s="27"/>
    </row>
    <row r="1574" spans="1:3" x14ac:dyDescent="0.25">
      <c r="A1574" s="6"/>
      <c r="B1574" s="27"/>
      <c r="C1574" t="s">
        <v>718</v>
      </c>
    </row>
    <row r="1575" spans="1:3" x14ac:dyDescent="0.25">
      <c r="A1575" s="6"/>
      <c r="B1575" s="27"/>
    </row>
    <row r="1576" spans="1:3" x14ac:dyDescent="0.25">
      <c r="A1576" s="6"/>
      <c r="B1576" s="27"/>
      <c r="C1576" t="str">
        <f>CONCATENATE("    ",B1569)</f>
        <v xml:space="preserve">    This variant is not associated with increased risk.</v>
      </c>
    </row>
    <row r="1577" spans="1:3" x14ac:dyDescent="0.25">
      <c r="A1577" s="5"/>
      <c r="B1577" s="27"/>
    </row>
    <row r="1578" spans="1:3" x14ac:dyDescent="0.25">
      <c r="A1578" s="5"/>
      <c r="B1578" s="27"/>
      <c r="C1578" t="s">
        <v>719</v>
      </c>
    </row>
    <row r="1579" spans="1:3" x14ac:dyDescent="0.25">
      <c r="A1579" s="5"/>
      <c r="B1579" s="27"/>
    </row>
    <row r="1580" spans="1:3" x14ac:dyDescent="0.25">
      <c r="A1580" s="5"/>
      <c r="B1580" s="27"/>
      <c r="C1580" t="str">
        <f>CONCATENATE( "    &lt;piechart percentage=",B1570," /&gt;")</f>
        <v xml:space="preserve">    &lt;piechart percentage=7 /&gt;</v>
      </c>
    </row>
    <row r="1581" spans="1:3" x14ac:dyDescent="0.25">
      <c r="A1581" s="5"/>
      <c r="B1581" s="27"/>
      <c r="C1581" t="str">
        <f>"  &lt;/Genotype&gt;"</f>
        <v xml:space="preserve">  &lt;/Genotype&gt;</v>
      </c>
    </row>
    <row r="1582" spans="1:3" x14ac:dyDescent="0.25">
      <c r="A1582" s="5"/>
      <c r="B1582" s="27"/>
      <c r="C1582" t="str">
        <f>C1532</f>
        <v>&lt;# A99394905T #&gt;</v>
      </c>
    </row>
    <row r="1583" spans="1:3" x14ac:dyDescent="0.25">
      <c r="A1583" s="5" t="s">
        <v>39</v>
      </c>
      <c r="B1583" s="1" t="s">
        <v>703</v>
      </c>
      <c r="C1583" t="str">
        <f>CONCATENATE("  &lt;Genotype hgvs=",CHAR(34),B1583,B1584,";",B1585,CHAR(34)," name=",CHAR(34),B1534,CHAR(34),"&gt; ")</f>
        <v xml:space="preserve">  &lt;Genotype hgvs="CM000675.2:g.[99394905A&gt;T];[99394905=]" name="A99394905T"&gt; </v>
      </c>
    </row>
    <row r="1584" spans="1:3" x14ac:dyDescent="0.25">
      <c r="A1584" s="5" t="s">
        <v>40</v>
      </c>
      <c r="B1584" s="27" t="s">
        <v>704</v>
      </c>
    </row>
    <row r="1585" spans="1:3" x14ac:dyDescent="0.25">
      <c r="A1585" s="5" t="s">
        <v>31</v>
      </c>
      <c r="B1585" s="27" t="s">
        <v>705</v>
      </c>
      <c r="C1585" t="s">
        <v>717</v>
      </c>
    </row>
    <row r="1586" spans="1:3" x14ac:dyDescent="0.25">
      <c r="A1586" s="5" t="s">
        <v>45</v>
      </c>
      <c r="B1586" s="27" t="str">
        <f>CONCATENATE("People with this variant have one copy of the ",B1537," variant. This substitution of a single nucleotide is known as a missense mutation.")</f>
        <v>People with this variant have one copy of the [A99394905T](https://www.ncbi.nlm.nih.gov/projects/SNP/snp_ref.cgi?rs=9585049) variant. This substitution of a single nucleotide is known as a missense mutation.</v>
      </c>
      <c r="C1586" t="s">
        <v>17</v>
      </c>
    </row>
    <row r="1587" spans="1:3" x14ac:dyDescent="0.25">
      <c r="A1587" s="6" t="s">
        <v>46</v>
      </c>
      <c r="B1587" s="27" t="s">
        <v>226</v>
      </c>
      <c r="C1587" t="str">
        <f>CONCATENATE("    ",B1586)</f>
        <v xml:space="preserve">    People with this variant have one copy of the [A99394905T](https://www.ncbi.nlm.nih.gov/projects/SNP/snp_ref.cgi?rs=9585049) variant. This substitution of a single nucleotide is known as a missense mutation.</v>
      </c>
    </row>
    <row r="1588" spans="1:3" x14ac:dyDescent="0.25">
      <c r="A1588" s="6" t="s">
        <v>47</v>
      </c>
      <c r="B1588" s="27">
        <v>1.5</v>
      </c>
    </row>
    <row r="1589" spans="1:3" x14ac:dyDescent="0.25">
      <c r="A1589" s="5"/>
      <c r="B1589" s="27"/>
      <c r="C1589" t="s">
        <v>718</v>
      </c>
    </row>
    <row r="1590" spans="1:3" x14ac:dyDescent="0.25">
      <c r="A1590" s="6"/>
      <c r="B1590" s="27"/>
    </row>
    <row r="1591" spans="1:3" x14ac:dyDescent="0.25">
      <c r="A1591" s="6"/>
      <c r="B1591" s="27"/>
      <c r="C1591" t="str">
        <f>CONCATENATE("    ",B1587)</f>
        <v xml:space="preserve">    You are in the Mild Loss of Function category. See below for more information.</v>
      </c>
    </row>
    <row r="1592" spans="1:3" x14ac:dyDescent="0.25">
      <c r="A1592" s="6"/>
      <c r="B1592" s="27"/>
    </row>
    <row r="1593" spans="1:3" x14ac:dyDescent="0.25">
      <c r="A1593" s="6"/>
      <c r="B1593" s="27"/>
      <c r="C1593" t="s">
        <v>719</v>
      </c>
    </row>
    <row r="1594" spans="1:3" x14ac:dyDescent="0.25">
      <c r="A1594" s="5"/>
      <c r="B1594" s="27"/>
    </row>
    <row r="1595" spans="1:3" x14ac:dyDescent="0.25">
      <c r="A1595" s="5"/>
      <c r="B1595" s="27"/>
      <c r="C1595" t="str">
        <f>CONCATENATE( "    &lt;piechart percentage=",B1588," /&gt;")</f>
        <v xml:space="preserve">    &lt;piechart percentage=1.5 /&gt;</v>
      </c>
    </row>
    <row r="1596" spans="1:3" x14ac:dyDescent="0.25">
      <c r="A1596" s="5"/>
      <c r="B1596" s="27"/>
      <c r="C1596" t="str">
        <f>"  &lt;/Genotype&gt;"</f>
        <v xml:space="preserve">  &lt;/Genotype&gt;</v>
      </c>
    </row>
    <row r="1597" spans="1:3" x14ac:dyDescent="0.25">
      <c r="A1597" s="5" t="s">
        <v>48</v>
      </c>
      <c r="B1597" s="27" t="str">
        <f>CONCATENATE("People with this variant have two copies of the ",B1537," variant. This substitution of a single nucleotide is known as a missense mutation.")</f>
        <v>People with this variant have two copies of the [A99394905T](https://www.ncbi.nlm.nih.gov/projects/SNP/snp_ref.cgi?rs=9585049) variant. This substitution of a single nucleotide is known as a missense mutation.</v>
      </c>
      <c r="C1597" t="str">
        <f>CONCATENATE("  &lt;Genotype hgvs=",CHAR(34),B1583,B1584,";",B1584,CHAR(34)," name=",CHAR(34),B1534,CHAR(34),"&gt; ")</f>
        <v xml:space="preserve">  &lt;Genotype hgvs="CM000675.2:g.[99394905A&gt;T];[99394905A&gt;T]" name="A99394905T"&gt; </v>
      </c>
    </row>
    <row r="1598" spans="1:3" x14ac:dyDescent="0.25">
      <c r="A1598" s="6" t="s">
        <v>49</v>
      </c>
      <c r="B1598" s="27" t="s">
        <v>199</v>
      </c>
      <c r="C1598" t="s">
        <v>17</v>
      </c>
    </row>
    <row r="1599" spans="1:3" x14ac:dyDescent="0.25">
      <c r="A1599" s="6" t="s">
        <v>47</v>
      </c>
      <c r="B1599" s="27">
        <v>0.4</v>
      </c>
      <c r="C1599" t="s">
        <v>717</v>
      </c>
    </row>
    <row r="1600" spans="1:3" x14ac:dyDescent="0.25">
      <c r="A1600" s="6"/>
      <c r="B1600" s="27"/>
    </row>
    <row r="1601" spans="1:3" x14ac:dyDescent="0.25">
      <c r="A1601" s="5"/>
      <c r="B1601" s="27"/>
      <c r="C1601" t="str">
        <f>CONCATENATE("    ",B1597)</f>
        <v xml:space="preserve">    People with this variant have two copies of the [A99394905T](https://www.ncbi.nlm.nih.gov/projects/SNP/snp_ref.cgi?rs=9585049) variant. This substitution of a single nucleotide is known as a missense mutation.</v>
      </c>
    </row>
    <row r="1602" spans="1:3" x14ac:dyDescent="0.25">
      <c r="A1602" s="6"/>
      <c r="B1602" s="27"/>
    </row>
    <row r="1603" spans="1:3" x14ac:dyDescent="0.25">
      <c r="A1603" s="6"/>
      <c r="B1603" s="27"/>
      <c r="C1603" t="s">
        <v>718</v>
      </c>
    </row>
    <row r="1604" spans="1:3" x14ac:dyDescent="0.25">
      <c r="A1604" s="6"/>
      <c r="B1604" s="27"/>
    </row>
    <row r="1605" spans="1:3" x14ac:dyDescent="0.25">
      <c r="A1605" s="6"/>
      <c r="B1605" s="27"/>
      <c r="C1605" t="str">
        <f>CONCATENATE("    ",B1598)</f>
        <v xml:space="preserve">    You are in the Moderate Loss of Function category. See below for more information.</v>
      </c>
    </row>
    <row r="1606" spans="1:3" x14ac:dyDescent="0.25">
      <c r="A1606" s="6"/>
      <c r="B1606" s="27"/>
    </row>
    <row r="1607" spans="1:3" x14ac:dyDescent="0.25">
      <c r="A1607" s="5"/>
      <c r="B1607" s="27"/>
      <c r="C1607" t="s">
        <v>719</v>
      </c>
    </row>
    <row r="1608" spans="1:3" x14ac:dyDescent="0.25">
      <c r="A1608" s="5"/>
      <c r="B1608" s="27"/>
    </row>
    <row r="1609" spans="1:3" x14ac:dyDescent="0.25">
      <c r="A1609" s="5"/>
      <c r="B1609" s="27"/>
      <c r="C1609" t="str">
        <f>CONCATENATE( "    &lt;piechart percentage=",B1599," /&gt;")</f>
        <v xml:space="preserve">    &lt;piechart percentage=0.4 /&gt;</v>
      </c>
    </row>
    <row r="1610" spans="1:3" x14ac:dyDescent="0.25">
      <c r="A1610" s="5"/>
      <c r="B1610" s="27"/>
      <c r="C1610" t="str">
        <f>"  &lt;/Genotype&gt;"</f>
        <v xml:space="preserve">  &lt;/Genotype&gt;</v>
      </c>
    </row>
    <row r="1611" spans="1:3" x14ac:dyDescent="0.25">
      <c r="A1611" s="5" t="s">
        <v>50</v>
      </c>
      <c r="B1611" s="27" t="str">
        <f>CONCATENATE("Your ",B1520," gene has no variants. A normal gene is referred to as a ",CHAR(34),"wild-type",CHAR(34)," gene.")</f>
        <v>Your UBAC2 gene has no variants. A normal gene is referred to as a "wild-type" gene.</v>
      </c>
      <c r="C1611" t="str">
        <f>CONCATENATE("  &lt;Genotype hgvs=",CHAR(34),B1583,B1585,";",B1585,CHAR(34)," name=",CHAR(34),B1534,CHAR(34),"&gt; ")</f>
        <v xml:space="preserve">  &lt;Genotype hgvs="CM000675.2:g.[99394905=];[99394905=]" name="A99394905T"&gt; </v>
      </c>
    </row>
    <row r="1612" spans="1:3" x14ac:dyDescent="0.25">
      <c r="A1612" s="6" t="s">
        <v>51</v>
      </c>
      <c r="B1612" s="27" t="s">
        <v>152</v>
      </c>
      <c r="C1612" t="s">
        <v>17</v>
      </c>
    </row>
    <row r="1613" spans="1:3" x14ac:dyDescent="0.25">
      <c r="A1613" s="6" t="s">
        <v>47</v>
      </c>
      <c r="B1613" s="27">
        <v>98.1</v>
      </c>
      <c r="C1613" t="s">
        <v>717</v>
      </c>
    </row>
    <row r="1614" spans="1:3" x14ac:dyDescent="0.25">
      <c r="A1614" s="5"/>
      <c r="B1614" s="27"/>
    </row>
    <row r="1615" spans="1:3" x14ac:dyDescent="0.25">
      <c r="A1615" s="6"/>
      <c r="B1615" s="27"/>
      <c r="C1615" t="str">
        <f>CONCATENATE("    ",B1611)</f>
        <v xml:space="preserve">    Your UBAC2 gene has no variants. A normal gene is referred to as a "wild-type" gene.</v>
      </c>
    </row>
    <row r="1616" spans="1:3" x14ac:dyDescent="0.25">
      <c r="A1616" s="6"/>
      <c r="B1616" s="27"/>
    </row>
    <row r="1617" spans="1:3" x14ac:dyDescent="0.25">
      <c r="A1617" s="6"/>
      <c r="B1617" s="27"/>
      <c r="C1617" t="s">
        <v>718</v>
      </c>
    </row>
    <row r="1618" spans="1:3" x14ac:dyDescent="0.25">
      <c r="A1618" s="6"/>
      <c r="B1618" s="27"/>
    </row>
    <row r="1619" spans="1:3" x14ac:dyDescent="0.25">
      <c r="A1619" s="6"/>
      <c r="B1619" s="27"/>
      <c r="C1619" t="str">
        <f>CONCATENATE("    ",B1612)</f>
        <v xml:space="preserve">    This variant is not associated with increased risk.</v>
      </c>
    </row>
    <row r="1620" spans="1:3" x14ac:dyDescent="0.25">
      <c r="A1620" s="5"/>
      <c r="B1620" s="27"/>
    </row>
    <row r="1621" spans="1:3" x14ac:dyDescent="0.25">
      <c r="A1621" s="5"/>
      <c r="B1621" s="27"/>
      <c r="C1621" t="s">
        <v>719</v>
      </c>
    </row>
    <row r="1622" spans="1:3" x14ac:dyDescent="0.25">
      <c r="A1622" s="5"/>
      <c r="B1622" s="27"/>
    </row>
    <row r="1623" spans="1:3" x14ac:dyDescent="0.25">
      <c r="A1623" s="5"/>
      <c r="B1623" s="27"/>
      <c r="C1623" t="str">
        <f>CONCATENATE( "    &lt;piechart percentage=",B1613," /&gt;")</f>
        <v xml:space="preserve">    &lt;piechart percentage=98.1 /&gt;</v>
      </c>
    </row>
    <row r="1624" spans="1:3" x14ac:dyDescent="0.25">
      <c r="A1624" s="5"/>
      <c r="B1624" s="27"/>
      <c r="C1624" t="str">
        <f>"  &lt;/Genotype&gt;"</f>
        <v xml:space="preserve">  &lt;/Genotype&gt;</v>
      </c>
    </row>
    <row r="1625" spans="1:3" x14ac:dyDescent="0.25">
      <c r="A1625" s="5" t="s">
        <v>52</v>
      </c>
      <c r="B1625" s="27" t="str">
        <f>CONCATENATE("Your ",B1520," gene has an unknown variant.")</f>
        <v>Your UBAC2 gene has an unknown variant.</v>
      </c>
      <c r="C1625" t="str">
        <f>CONCATENATE("  &lt;Genotype hgvs=",CHAR(34),"unknown",CHAR(34),"&gt; ")</f>
        <v xml:space="preserve">  &lt;Genotype hgvs="unknown"&gt; </v>
      </c>
    </row>
    <row r="1626" spans="1:3" x14ac:dyDescent="0.25">
      <c r="A1626" s="6" t="s">
        <v>52</v>
      </c>
      <c r="B1626" s="27" t="s">
        <v>154</v>
      </c>
      <c r="C1626" t="s">
        <v>17</v>
      </c>
    </row>
    <row r="1627" spans="1:3" x14ac:dyDescent="0.25">
      <c r="A1627" s="6" t="s">
        <v>47</v>
      </c>
      <c r="B1627" s="27"/>
      <c r="C1627" t="s">
        <v>717</v>
      </c>
    </row>
    <row r="1628" spans="1:3" x14ac:dyDescent="0.25">
      <c r="A1628" s="6"/>
      <c r="B1628" s="27"/>
    </row>
    <row r="1629" spans="1:3" x14ac:dyDescent="0.25">
      <c r="A1629" s="6"/>
      <c r="B1629" s="27"/>
      <c r="C1629" t="str">
        <f>CONCATENATE("    ",B1625)</f>
        <v xml:space="preserve">    Your UBAC2 gene has an unknown variant.</v>
      </c>
    </row>
    <row r="1630" spans="1:3" x14ac:dyDescent="0.25">
      <c r="A1630" s="6"/>
      <c r="B1630" s="27"/>
    </row>
    <row r="1631" spans="1:3" x14ac:dyDescent="0.25">
      <c r="A1631" s="6"/>
      <c r="B1631" s="27"/>
      <c r="C1631" t="s">
        <v>718</v>
      </c>
    </row>
    <row r="1632" spans="1:3" x14ac:dyDescent="0.25">
      <c r="A1632" s="6"/>
      <c r="B1632" s="27"/>
    </row>
    <row r="1633" spans="1:3" x14ac:dyDescent="0.25">
      <c r="A1633" s="5"/>
      <c r="B1633" s="27"/>
      <c r="C1633" t="str">
        <f>CONCATENATE("    ",B1626)</f>
        <v xml:space="preserve">    The effect is unknown.</v>
      </c>
    </row>
    <row r="1634" spans="1:3" x14ac:dyDescent="0.25">
      <c r="A1634" s="6"/>
      <c r="B1634" s="27"/>
    </row>
    <row r="1635" spans="1:3" x14ac:dyDescent="0.25">
      <c r="A1635" s="5"/>
      <c r="B1635" s="27"/>
      <c r="C1635" t="s">
        <v>719</v>
      </c>
    </row>
    <row r="1636" spans="1:3" x14ac:dyDescent="0.25">
      <c r="A1636" s="5"/>
      <c r="B1636" s="27"/>
    </row>
    <row r="1637" spans="1:3" x14ac:dyDescent="0.25">
      <c r="A1637" s="5"/>
      <c r="B1637" s="27"/>
      <c r="C1637" t="str">
        <f>CONCATENATE( "    &lt;piechart percentage=",B1627," /&gt;")</f>
        <v xml:space="preserve">    &lt;piechart percentage= /&gt;</v>
      </c>
    </row>
    <row r="1638" spans="1:3" x14ac:dyDescent="0.25">
      <c r="A1638" s="5"/>
      <c r="B1638" s="27"/>
      <c r="C1638" t="str">
        <f>"  &lt;/Genotype&gt;"</f>
        <v xml:space="preserve">  &lt;/Genotype&gt;</v>
      </c>
    </row>
    <row r="1639" spans="1:3" x14ac:dyDescent="0.25">
      <c r="A1639" s="5" t="s">
        <v>50</v>
      </c>
      <c r="B1639" s="27" t="str">
        <f>CONCATENATE("Your ",B1520," gene has no variants. A normal gene is referred to as a ",CHAR(34),"wild-type",CHAR(34)," gene.")</f>
        <v>Your UBAC2 gene has no variants. A normal gene is referred to as a "wild-type" gene.</v>
      </c>
      <c r="C1639" t="str">
        <f>CONCATENATE("  &lt;Genotype hgvs=",CHAR(34),"wild-type",CHAR(34),"&gt;")</f>
        <v xml:space="preserve">  &lt;Genotype hgvs="wild-type"&gt;</v>
      </c>
    </row>
    <row r="1640" spans="1:3" x14ac:dyDescent="0.25">
      <c r="A1640" s="6" t="s">
        <v>51</v>
      </c>
      <c r="B1640" s="27" t="s">
        <v>227</v>
      </c>
      <c r="C1640" t="s">
        <v>17</v>
      </c>
    </row>
    <row r="1641" spans="1:3" x14ac:dyDescent="0.25">
      <c r="A1641" s="6" t="s">
        <v>47</v>
      </c>
      <c r="B1641" s="27"/>
      <c r="C1641" t="s">
        <v>717</v>
      </c>
    </row>
    <row r="1642" spans="1:3" x14ac:dyDescent="0.25">
      <c r="A1642" s="6"/>
      <c r="B1642" s="27"/>
    </row>
    <row r="1643" spans="1:3" x14ac:dyDescent="0.25">
      <c r="A1643" s="6"/>
      <c r="B1643" s="27"/>
      <c r="C1643" t="str">
        <f>CONCATENATE("    ",B1639)</f>
        <v xml:space="preserve">    Your UBAC2 gene has no variants. A normal gene is referred to as a "wild-type" gene.</v>
      </c>
    </row>
    <row r="1644" spans="1:3" x14ac:dyDescent="0.25">
      <c r="A1644" s="6"/>
      <c r="B1644" s="27"/>
    </row>
    <row r="1645" spans="1:3" x14ac:dyDescent="0.25">
      <c r="A1645" s="6"/>
      <c r="B1645" s="27"/>
      <c r="C1645" t="s">
        <v>718</v>
      </c>
    </row>
    <row r="1646" spans="1:3" x14ac:dyDescent="0.25">
      <c r="A1646" s="6"/>
      <c r="B1646" s="27"/>
    </row>
    <row r="1647" spans="1:3" x14ac:dyDescent="0.25">
      <c r="A1647" s="6"/>
      <c r="B1647" s="27"/>
      <c r="C1647" t="str">
        <f>CONCATENATE("    ",B1640)</f>
        <v xml:space="preserve">    Your variant is not associated with any loss of function.</v>
      </c>
    </row>
    <row r="1648" spans="1:3" x14ac:dyDescent="0.25">
      <c r="A1648" s="6"/>
      <c r="B1648" s="27"/>
    </row>
    <row r="1649" spans="1:3" x14ac:dyDescent="0.25">
      <c r="A1649" s="6"/>
      <c r="B1649" s="27"/>
      <c r="C1649" t="s">
        <v>719</v>
      </c>
    </row>
    <row r="1650" spans="1:3" x14ac:dyDescent="0.25">
      <c r="A1650" s="5"/>
      <c r="B1650" s="27"/>
    </row>
    <row r="1651" spans="1:3" x14ac:dyDescent="0.25">
      <c r="A1651" s="6"/>
      <c r="B1651" s="27"/>
      <c r="C1651" t="str">
        <f>CONCATENATE( "    &lt;piechart percentage=",B1641," /&gt;")</f>
        <v xml:space="preserve">    &lt;piechart percentage= /&gt;</v>
      </c>
    </row>
    <row r="1652" spans="1:3" x14ac:dyDescent="0.25">
      <c r="A1652" s="6"/>
      <c r="B1652" s="27"/>
      <c r="C1652" t="str">
        <f>"  &lt;/Genotype&gt;"</f>
        <v xml:space="preserve">  &lt;/Genotype&gt;</v>
      </c>
    </row>
    <row r="1653" spans="1:3" x14ac:dyDescent="0.25">
      <c r="A1653" s="6"/>
      <c r="B1653" s="27"/>
      <c r="C1653" t="str">
        <f>"&lt;/GeneAnalysis&gt;"</f>
        <v>&lt;/GeneAnalysis&gt;</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D98E-91B2-4D4C-AE55-15953AD88817}">
  <dimension ref="A1:I23"/>
  <sheetViews>
    <sheetView workbookViewId="0">
      <selection activeCell="D5" sqref="D5"/>
    </sheetView>
  </sheetViews>
  <sheetFormatPr defaultRowHeight="15" x14ac:dyDescent="0.25"/>
  <cols>
    <col min="3" max="3" width="15.28515625" customWidth="1"/>
    <col min="5" max="5" width="23.140625" customWidth="1"/>
  </cols>
  <sheetData>
    <row r="1" spans="1:9" ht="25.5" x14ac:dyDescent="0.25">
      <c r="A1" s="21">
        <v>12</v>
      </c>
      <c r="B1" s="22" t="s">
        <v>94</v>
      </c>
      <c r="C1" s="23" t="s">
        <v>93</v>
      </c>
      <c r="D1" s="25" t="s">
        <v>69</v>
      </c>
      <c r="E1" s="22"/>
      <c r="F1" s="22"/>
      <c r="G1" s="22"/>
      <c r="H1" s="22"/>
      <c r="I1" s="22"/>
    </row>
    <row r="2" spans="1:9" ht="25.5" x14ac:dyDescent="0.25">
      <c r="A2" s="21">
        <v>14</v>
      </c>
      <c r="B2" s="22" t="s">
        <v>102</v>
      </c>
      <c r="C2" s="23" t="s">
        <v>93</v>
      </c>
      <c r="D2" s="25" t="s">
        <v>73</v>
      </c>
      <c r="E2" s="22"/>
      <c r="F2" s="22"/>
      <c r="G2" s="22"/>
      <c r="H2" s="22"/>
      <c r="I2" s="22"/>
    </row>
    <row r="3" spans="1:9" ht="25.5" x14ac:dyDescent="0.25">
      <c r="A3" s="21">
        <v>20</v>
      </c>
      <c r="B3" s="22" t="s">
        <v>111</v>
      </c>
      <c r="C3" s="23" t="s">
        <v>93</v>
      </c>
      <c r="D3" s="25" t="s">
        <v>76</v>
      </c>
      <c r="E3" s="22"/>
      <c r="F3" s="22"/>
      <c r="G3" s="22"/>
      <c r="H3" s="22"/>
      <c r="I3" s="22"/>
    </row>
    <row r="4" spans="1:9" x14ac:dyDescent="0.25">
      <c r="A4" s="21">
        <v>9</v>
      </c>
      <c r="B4" s="22" t="s">
        <v>92</v>
      </c>
      <c r="C4" s="23" t="s">
        <v>93</v>
      </c>
      <c r="D4" s="25" t="s">
        <v>69</v>
      </c>
      <c r="E4" s="22"/>
      <c r="F4" s="22"/>
      <c r="G4" s="22"/>
      <c r="H4" s="22"/>
      <c r="I4" s="22"/>
    </row>
    <row r="5" spans="1:9" x14ac:dyDescent="0.25">
      <c r="A5" s="21">
        <v>21</v>
      </c>
      <c r="B5" s="22" t="s">
        <v>112</v>
      </c>
      <c r="C5" s="23" t="s">
        <v>113</v>
      </c>
      <c r="D5" s="25" t="s">
        <v>74</v>
      </c>
      <c r="E5" s="22"/>
      <c r="F5" s="22"/>
      <c r="G5" s="22"/>
      <c r="H5" s="22"/>
      <c r="I5" s="22"/>
    </row>
    <row r="6" spans="1:9" x14ac:dyDescent="0.25">
      <c r="A6" s="21">
        <v>3</v>
      </c>
      <c r="B6" s="22" t="s">
        <v>79</v>
      </c>
      <c r="C6" s="23" t="s">
        <v>80</v>
      </c>
      <c r="D6" s="25" t="s">
        <v>76</v>
      </c>
      <c r="E6" s="22"/>
      <c r="F6" s="22"/>
      <c r="G6" s="22"/>
      <c r="H6" s="22"/>
      <c r="I6" s="22"/>
    </row>
    <row r="7" spans="1:9" ht="25.5" x14ac:dyDescent="0.25">
      <c r="A7" s="21">
        <v>2</v>
      </c>
      <c r="B7" s="22" t="s">
        <v>77</v>
      </c>
      <c r="C7" s="23" t="s">
        <v>78</v>
      </c>
      <c r="D7" s="25" t="s">
        <v>69</v>
      </c>
      <c r="E7" s="22"/>
      <c r="F7" s="22"/>
      <c r="G7" s="22"/>
      <c r="H7" s="22"/>
      <c r="I7" s="22"/>
    </row>
    <row r="8" spans="1:9" x14ac:dyDescent="0.25">
      <c r="A8" s="21">
        <v>5</v>
      </c>
      <c r="B8" s="22" t="s">
        <v>84</v>
      </c>
      <c r="C8" s="23" t="s">
        <v>85</v>
      </c>
      <c r="D8" s="25" t="s">
        <v>115</v>
      </c>
      <c r="E8" s="22"/>
      <c r="F8" s="22"/>
      <c r="G8" s="22"/>
      <c r="H8" s="22"/>
      <c r="I8" s="22"/>
    </row>
    <row r="9" spans="1:9" ht="25.5" x14ac:dyDescent="0.25">
      <c r="A9" s="21">
        <v>6</v>
      </c>
      <c r="B9" s="22" t="s">
        <v>86</v>
      </c>
      <c r="C9" s="23" t="s">
        <v>87</v>
      </c>
      <c r="D9" s="25" t="s">
        <v>116</v>
      </c>
      <c r="E9" s="22"/>
      <c r="F9" s="22"/>
      <c r="G9" s="22"/>
      <c r="H9" s="22"/>
      <c r="I9" s="22"/>
    </row>
    <row r="10" spans="1:9" x14ac:dyDescent="0.25">
      <c r="A10" s="21">
        <v>18</v>
      </c>
      <c r="B10" s="22" t="s">
        <v>109</v>
      </c>
      <c r="C10" s="23" t="s">
        <v>110</v>
      </c>
      <c r="D10" s="25" t="s">
        <v>118</v>
      </c>
      <c r="E10" s="22"/>
      <c r="F10" s="22"/>
      <c r="G10" s="22"/>
      <c r="H10" s="22"/>
      <c r="I10" s="22"/>
    </row>
    <row r="11" spans="1:9" x14ac:dyDescent="0.25">
      <c r="A11" s="21">
        <v>3</v>
      </c>
      <c r="B11" s="22" t="s">
        <v>81</v>
      </c>
      <c r="C11" s="23" t="s">
        <v>82</v>
      </c>
      <c r="D11" s="25" t="s">
        <v>83</v>
      </c>
      <c r="E11" s="22"/>
      <c r="F11" s="22"/>
      <c r="G11" s="22"/>
      <c r="H11" s="22"/>
      <c r="I11" s="22"/>
    </row>
    <row r="12" spans="1:9" x14ac:dyDescent="0.25">
      <c r="A12" s="21">
        <v>14</v>
      </c>
      <c r="B12" s="22" t="s">
        <v>103</v>
      </c>
      <c r="C12" s="23" t="s">
        <v>104</v>
      </c>
      <c r="D12" s="25" t="s">
        <v>119</v>
      </c>
      <c r="E12" s="22"/>
      <c r="F12" s="22"/>
      <c r="G12" s="22"/>
      <c r="H12" s="22"/>
      <c r="I12" s="22"/>
    </row>
    <row r="13" spans="1:9" x14ac:dyDescent="0.25">
      <c r="A13" s="21">
        <v>1</v>
      </c>
      <c r="B13" s="22" t="s">
        <v>70</v>
      </c>
      <c r="C13" s="23" t="s">
        <v>33</v>
      </c>
      <c r="D13" s="25" t="s">
        <v>69</v>
      </c>
      <c r="E13" s="22"/>
      <c r="F13" s="22"/>
      <c r="G13" s="22"/>
      <c r="H13" s="22"/>
      <c r="I13" s="22"/>
    </row>
    <row r="14" spans="1:9" x14ac:dyDescent="0.25">
      <c r="A14" s="21">
        <v>2</v>
      </c>
      <c r="B14" s="22" t="s">
        <v>75</v>
      </c>
      <c r="C14" s="23" t="s">
        <v>121</v>
      </c>
      <c r="D14" s="25" t="s">
        <v>114</v>
      </c>
      <c r="E14" s="24" t="s">
        <v>120</v>
      </c>
      <c r="F14" s="24" t="s">
        <v>122</v>
      </c>
      <c r="G14" s="22"/>
      <c r="H14" s="22"/>
      <c r="I14" s="22"/>
    </row>
    <row r="15" spans="1:9" x14ac:dyDescent="0.25">
      <c r="A15" s="21">
        <v>2</v>
      </c>
      <c r="B15" s="22" t="s">
        <v>71</v>
      </c>
      <c r="C15" s="23" t="s">
        <v>72</v>
      </c>
      <c r="D15" s="25" t="s">
        <v>74</v>
      </c>
      <c r="E15" s="22"/>
      <c r="F15" s="22"/>
      <c r="G15" s="22"/>
      <c r="H15" s="22"/>
      <c r="I15" s="22"/>
    </row>
    <row r="16" spans="1:9" x14ac:dyDescent="0.25">
      <c r="A16" s="21">
        <v>8</v>
      </c>
      <c r="B16" s="22" t="s">
        <v>88</v>
      </c>
      <c r="C16" s="23" t="s">
        <v>89</v>
      </c>
      <c r="D16" s="25" t="s">
        <v>76</v>
      </c>
      <c r="E16" s="22"/>
      <c r="F16" s="22"/>
      <c r="G16" s="22"/>
      <c r="H16" s="22"/>
      <c r="I16" s="22"/>
    </row>
    <row r="17" spans="1:9" ht="25.5" x14ac:dyDescent="0.25">
      <c r="A17" s="21">
        <v>9</v>
      </c>
      <c r="B17" s="22" t="s">
        <v>90</v>
      </c>
      <c r="C17" s="23" t="s">
        <v>91</v>
      </c>
      <c r="D17" s="25" t="s">
        <v>69</v>
      </c>
      <c r="E17" s="22"/>
      <c r="F17" s="22"/>
      <c r="G17" s="22"/>
      <c r="H17" s="22"/>
      <c r="I17" s="22"/>
    </row>
    <row r="18" spans="1:9" x14ac:dyDescent="0.25">
      <c r="A18" s="21">
        <v>15</v>
      </c>
      <c r="B18" s="22" t="s">
        <v>105</v>
      </c>
      <c r="C18" s="23" t="s">
        <v>106</v>
      </c>
      <c r="D18" s="25" t="s">
        <v>116</v>
      </c>
      <c r="E18" s="22"/>
      <c r="F18" s="22"/>
      <c r="G18" s="22"/>
      <c r="H18" s="22"/>
      <c r="I18" s="22"/>
    </row>
    <row r="19" spans="1:9" x14ac:dyDescent="0.25">
      <c r="A19" s="21">
        <v>16</v>
      </c>
      <c r="B19" s="22" t="s">
        <v>107</v>
      </c>
      <c r="C19" s="23" t="s">
        <v>108</v>
      </c>
      <c r="D19" s="25" t="s">
        <v>116</v>
      </c>
      <c r="E19" s="22"/>
      <c r="F19" s="22"/>
      <c r="G19" s="22"/>
      <c r="H19" s="22"/>
      <c r="I19" s="22"/>
    </row>
    <row r="20" spans="1:9" ht="25.5" x14ac:dyDescent="0.25">
      <c r="A20" s="21">
        <v>14</v>
      </c>
      <c r="B20" s="22" t="s">
        <v>99</v>
      </c>
      <c r="C20" s="23" t="s">
        <v>98</v>
      </c>
      <c r="D20" s="25" t="s">
        <v>76</v>
      </c>
      <c r="E20" s="22"/>
      <c r="F20" s="22"/>
      <c r="G20" s="22"/>
      <c r="H20" s="22"/>
      <c r="I20" s="22"/>
    </row>
    <row r="21" spans="1:9" ht="25.5" x14ac:dyDescent="0.25">
      <c r="A21" s="21">
        <v>14</v>
      </c>
      <c r="B21" s="22" t="s">
        <v>97</v>
      </c>
      <c r="C21" s="23" t="s">
        <v>98</v>
      </c>
      <c r="D21" s="25" t="s">
        <v>118</v>
      </c>
      <c r="E21" s="22"/>
      <c r="F21" s="22"/>
      <c r="G21" s="22"/>
      <c r="H21" s="22"/>
      <c r="I21" s="22"/>
    </row>
    <row r="22" spans="1:9" ht="25.5" x14ac:dyDescent="0.25">
      <c r="A22" s="21">
        <v>14</v>
      </c>
      <c r="B22" s="22" t="s">
        <v>100</v>
      </c>
      <c r="C22" s="23" t="s">
        <v>101</v>
      </c>
      <c r="D22" s="25" t="s">
        <v>69</v>
      </c>
      <c r="E22" s="22"/>
      <c r="F22" s="22"/>
      <c r="G22" s="22"/>
      <c r="H22" s="22"/>
      <c r="I22" s="22"/>
    </row>
    <row r="23" spans="1:9" x14ac:dyDescent="0.25">
      <c r="A23" s="21">
        <v>13</v>
      </c>
      <c r="B23" s="22" t="s">
        <v>95</v>
      </c>
      <c r="C23" s="23" t="s">
        <v>96</v>
      </c>
      <c r="D23" s="25" t="s">
        <v>117</v>
      </c>
      <c r="E23" s="22"/>
      <c r="F23" s="22"/>
      <c r="G23" s="22"/>
      <c r="H23" s="22"/>
      <c r="I23" s="22"/>
    </row>
  </sheetData>
  <sortState ref="A1:J62">
    <sortCondition ref="C1:C62"/>
    <sortCondition ref="B1:B6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F5C6B-B0E8-4D48-81F7-CCA1A745BFFC}">
  <dimension ref="A1:C213"/>
  <sheetViews>
    <sheetView topLeftCell="A169" workbookViewId="0">
      <selection activeCell="C170" sqref="C170"/>
    </sheetView>
  </sheetViews>
  <sheetFormatPr defaultRowHeight="15" x14ac:dyDescent="0.25"/>
  <cols>
    <col min="1" max="1" width="16.28515625" customWidth="1"/>
    <col min="2" max="2" width="35.28515625" customWidth="1"/>
  </cols>
  <sheetData>
    <row r="1" spans="1:3" x14ac:dyDescent="0.25">
      <c r="A1" s="4" t="s">
        <v>18</v>
      </c>
      <c r="B1" s="4" t="s">
        <v>19</v>
      </c>
      <c r="C1" s="4" t="s">
        <v>20</v>
      </c>
    </row>
    <row r="2" spans="1:3" x14ac:dyDescent="0.25">
      <c r="A2" s="6" t="s">
        <v>4</v>
      </c>
      <c r="B2" t="s">
        <v>33</v>
      </c>
      <c r="C2" t="str">
        <f>CONCATENATE("# What does the ",B2," gene do?")</f>
        <v># What does the GRIK3 gene do?</v>
      </c>
    </row>
    <row r="3" spans="1:3" x14ac:dyDescent="0.25">
      <c r="A3" s="6"/>
    </row>
    <row r="4" spans="1:3" ht="17.25" x14ac:dyDescent="0.3">
      <c r="A4" s="6" t="s">
        <v>22</v>
      </c>
      <c r="B4" s="3" t="s">
        <v>525</v>
      </c>
      <c r="C4" t="str">
        <f>B4</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v>
      </c>
    </row>
    <row r="5" spans="1:3" ht="17.25" x14ac:dyDescent="0.3">
      <c r="A5" s="6"/>
      <c r="B5" s="3"/>
    </row>
    <row r="6" spans="1:3" x14ac:dyDescent="0.25">
      <c r="A6" s="6" t="s">
        <v>23</v>
      </c>
      <c r="B6">
        <v>1</v>
      </c>
      <c r="C6" t="str">
        <f>CONCATENATE("This gene is located on chromosome ",B6,". The ",B7," it creates acts in your ",B8)</f>
        <v>This gene is located on chromosome 1. The protein it creates acts in your brain and nervous system.</v>
      </c>
    </row>
    <row r="7" spans="1:3" x14ac:dyDescent="0.25">
      <c r="A7" s="6" t="s">
        <v>24</v>
      </c>
      <c r="B7" t="s">
        <v>25</v>
      </c>
    </row>
    <row r="8" spans="1:3" x14ac:dyDescent="0.25">
      <c r="A8" s="6" t="s">
        <v>21</v>
      </c>
      <c r="B8" t="s">
        <v>16</v>
      </c>
    </row>
    <row r="9" spans="1:3" x14ac:dyDescent="0.25">
      <c r="A9" s="5" t="s">
        <v>26</v>
      </c>
      <c r="B9" t="s">
        <v>526</v>
      </c>
      <c r="C9" t="str">
        <f>CONCATENATE("&lt;TissueList ",B9," /&gt;")</f>
        <v>&lt;TissueList brain  /&gt;</v>
      </c>
    </row>
    <row r="10" spans="1:3" x14ac:dyDescent="0.25">
      <c r="A10" s="6"/>
    </row>
    <row r="11" spans="1:3" x14ac:dyDescent="0.25">
      <c r="A11" s="6" t="s">
        <v>4</v>
      </c>
      <c r="B11" t="s">
        <v>33</v>
      </c>
      <c r="C11" t="str">
        <f>CONCATENATE("&lt;GeneAnalysis gene=",CHAR(34),B11,CHAR(34)," interval=",CHAR(34),B12,CHAR(34),"&gt; ")</f>
        <v xml:space="preserve">&lt;GeneAnalysis gene="GRIK3" interval="NC000001_1.11:g.1111_9999"&gt; </v>
      </c>
    </row>
    <row r="12" spans="1:3" x14ac:dyDescent="0.25">
      <c r="A12" s="6" t="s">
        <v>27</v>
      </c>
      <c r="B12" t="s">
        <v>34</v>
      </c>
    </row>
    <row r="13" spans="1:3" x14ac:dyDescent="0.25">
      <c r="A13" s="6" t="s">
        <v>28</v>
      </c>
      <c r="B13" t="s">
        <v>349</v>
      </c>
      <c r="C13" t="str">
        <f>CONCATENATE("# What are some common mutations of ",B11,"?")</f>
        <v># What are some common mutations of GRIK3?</v>
      </c>
    </row>
    <row r="14" spans="1:3" x14ac:dyDescent="0.25">
      <c r="A14" s="6" t="s">
        <v>527</v>
      </c>
      <c r="B14" t="s">
        <v>44</v>
      </c>
      <c r="C14" t="s">
        <v>17</v>
      </c>
    </row>
    <row r="15" spans="1:3" x14ac:dyDescent="0.25">
      <c r="C15" t="str">
        <f>CONCATENATE("There are ",B13," well-known variants in ",B11,": ",B14,", [C36983994T](https://www.ncbi.nlm.nih.gov/pubmed/27835969), and [A7783504C](https://www.ncbi.nlm.nih.gov/pubmed/26859813).")</f>
        <v>There are three well-known variants in GRIK3: [T928G](https://www.ncbi.nlm.nih.gov/gene?Db=gene&amp;Cmd=ShowDetailView&amp;TermToSearch=2899) [(Ser310Ala)](https://www.ncbi.nlm.nih.gov/pubmed/11986986) [polymorphism](https://www.ncbi.nlm.nih.gov/pubmed/25054019?dopt=Abstract), [C36983994T](https://www.ncbi.nlm.nih.gov/pubmed/27835969), and [A7783504C](https://www.ncbi.nlm.nih.gov/pubmed/26859813).</v>
      </c>
    </row>
    <row r="17" spans="1:3" x14ac:dyDescent="0.25">
      <c r="A17" s="6"/>
      <c r="C17" t="s">
        <v>174</v>
      </c>
    </row>
    <row r="18" spans="1:3" x14ac:dyDescent="0.25">
      <c r="A18" s="6" t="s">
        <v>29</v>
      </c>
      <c r="B18" t="s">
        <v>35</v>
      </c>
      <c r="C18" t="str">
        <f>CONCATENATE("  &lt;Variant hgvs=",CHAR(34),B18,CHAR(34)," name=",CHAR(34),B19,CHAR(34),"&gt; ")</f>
        <v xml:space="preserve">  &lt;Variant hgvs="NC000001_1.11:g.2222T&gt;G" name="T928G"&gt; </v>
      </c>
    </row>
    <row r="19" spans="1:3" x14ac:dyDescent="0.25">
      <c r="A19" s="5" t="s">
        <v>30</v>
      </c>
      <c r="B19" t="s">
        <v>36</v>
      </c>
    </row>
    <row r="20" spans="1:3" x14ac:dyDescent="0.25">
      <c r="A20" s="5" t="s">
        <v>31</v>
      </c>
      <c r="B20" t="s">
        <v>37</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row>
    <row r="21" spans="1:3" x14ac:dyDescent="0.25">
      <c r="A21" s="5" t="s">
        <v>32</v>
      </c>
      <c r="B21" t="s">
        <v>38</v>
      </c>
      <c r="C21" t="s">
        <v>17</v>
      </c>
    </row>
    <row r="22" spans="1:3" x14ac:dyDescent="0.25">
      <c r="C22" t="str">
        <f>"  &lt;/Variant&gt;"</f>
        <v xml:space="preserve">  &lt;/Variant&gt;</v>
      </c>
    </row>
    <row r="23" spans="1:3" x14ac:dyDescent="0.25">
      <c r="C23" t="s">
        <v>175</v>
      </c>
    </row>
    <row r="24" spans="1:3" x14ac:dyDescent="0.25">
      <c r="A24" s="6" t="s">
        <v>29</v>
      </c>
      <c r="B24" s="1" t="s">
        <v>67</v>
      </c>
      <c r="C24" t="str">
        <f>CONCATENATE("  &lt;Variant hgvs=",CHAR(34),B24,CHAR(34)," name=",CHAR(34),B25,CHAR(34),"&gt; ")</f>
        <v xml:space="preserve">  &lt;Variant hgvs="NC_000001.11:g.36983994C&gt;T" name="C36983994T"&gt; </v>
      </c>
    </row>
    <row r="25" spans="1:3" x14ac:dyDescent="0.25">
      <c r="A25" s="5" t="s">
        <v>30</v>
      </c>
      <c r="B25" t="s">
        <v>64</v>
      </c>
    </row>
    <row r="26" spans="1:3" x14ac:dyDescent="0.25">
      <c r="A26" s="5" t="s">
        <v>31</v>
      </c>
      <c r="B26"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27" spans="1:3" x14ac:dyDescent="0.25">
      <c r="A27" s="5" t="s">
        <v>32</v>
      </c>
      <c r="B27" t="s">
        <v>37</v>
      </c>
    </row>
    <row r="28" spans="1:3" x14ac:dyDescent="0.25">
      <c r="A28" s="6"/>
      <c r="C28" t="str">
        <f>"  &lt;/Variant&gt;"</f>
        <v xml:space="preserve">  &lt;/Variant&gt;</v>
      </c>
    </row>
    <row r="29" spans="1:3" x14ac:dyDescent="0.25">
      <c r="C29" t="s">
        <v>17</v>
      </c>
    </row>
    <row r="30" spans="1:3" x14ac:dyDescent="0.25">
      <c r="A30" s="6"/>
      <c r="C30" t="s">
        <v>176</v>
      </c>
    </row>
    <row r="31" spans="1:3" x14ac:dyDescent="0.25">
      <c r="A31" s="6" t="s">
        <v>29</v>
      </c>
      <c r="B31" t="s">
        <v>68</v>
      </c>
      <c r="C31" t="str">
        <f>CONCATENATE("  &lt;Variant hgvs=",CHAR(34),B31,CHAR(34)," name=",CHAR(34),B32,CHAR(34),"&gt; ")</f>
        <v xml:space="preserve">  &lt;Variant hgvs="NC_000002.11:g.7783504A&gt;C" name="A7783504C"&gt; </v>
      </c>
    </row>
    <row r="32" spans="1:3" x14ac:dyDescent="0.25">
      <c r="A32" s="5" t="s">
        <v>30</v>
      </c>
      <c r="B32" t="s">
        <v>65</v>
      </c>
    </row>
    <row r="33" spans="1:3" x14ac:dyDescent="0.25">
      <c r="A33" s="5" t="s">
        <v>31</v>
      </c>
      <c r="B33" t="s">
        <v>66</v>
      </c>
      <c r="C33" t="str">
        <f>CONCATENATE("    This variant is a change at a specific point in the ",B11," gene from ",B33," to ",B34," resulting in incorrect ",B7,"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4" spans="1:3" x14ac:dyDescent="0.25">
      <c r="A34" s="5" t="s">
        <v>32</v>
      </c>
      <c r="B34" t="str">
        <f>"cytosine (C)"</f>
        <v>cytosine (C)</v>
      </c>
    </row>
    <row r="35" spans="1:3" x14ac:dyDescent="0.25">
      <c r="A35" s="5"/>
      <c r="C35" t="str">
        <f>"  &lt;/Variant&gt;"</f>
        <v xml:space="preserve">  &lt;/Variant&gt;</v>
      </c>
    </row>
    <row r="36" spans="1:3" s="33" customFormat="1" x14ac:dyDescent="0.25">
      <c r="A36" s="31"/>
      <c r="C36" s="33" t="s">
        <v>174</v>
      </c>
    </row>
    <row r="37" spans="1:3" x14ac:dyDescent="0.25">
      <c r="A37" s="5" t="s">
        <v>39</v>
      </c>
      <c r="B37" t="s">
        <v>41</v>
      </c>
      <c r="C37" t="str">
        <f>CONCATENATE("  &lt;Genotype hgvs=",CHAR(34),B37,B38,";",B39,CHAR(34)," name=",CHAR(34),B19,CHAR(34),"&gt; ")</f>
        <v xml:space="preserve">  &lt;Genotype hgvs="NC000001_1.11:g.[2222T&gt;G];[2222=]" name="T928G"&gt; </v>
      </c>
    </row>
    <row r="38" spans="1:3" x14ac:dyDescent="0.25">
      <c r="A38" s="5" t="s">
        <v>40</v>
      </c>
      <c r="B38" t="s">
        <v>42</v>
      </c>
    </row>
    <row r="39" spans="1:3" x14ac:dyDescent="0.25">
      <c r="A39" s="5" t="s">
        <v>31</v>
      </c>
      <c r="B39" t="s">
        <v>43</v>
      </c>
      <c r="C39" t="s">
        <v>717</v>
      </c>
    </row>
    <row r="40" spans="1:3" x14ac:dyDescent="0.25">
      <c r="A40" s="5" t="s">
        <v>45</v>
      </c>
      <c r="B40" t="str">
        <f>CONCATENATE("People with this variant have one copy of the ",B19," variant. This substitution of a single nucleotide is known as a missense mutation.")</f>
        <v>People with this variant have one copy of the T928G variant. This substitution of a single nucleotide is known as a missense mutation.</v>
      </c>
      <c r="C40" t="s">
        <v>17</v>
      </c>
    </row>
    <row r="41" spans="1:3" x14ac:dyDescent="0.25">
      <c r="A41" s="6" t="s">
        <v>46</v>
      </c>
      <c r="B41" t="s">
        <v>528</v>
      </c>
      <c r="C41" t="str">
        <f>CONCATENATE("    ",B40)</f>
        <v xml:space="preserve">    People with this variant have one copy of the T928G variant. This substitution of a single nucleotide is known as a missense mutation.</v>
      </c>
    </row>
    <row r="42" spans="1:3" x14ac:dyDescent="0.25">
      <c r="A42" s="6" t="s">
        <v>47</v>
      </c>
      <c r="B42">
        <v>43</v>
      </c>
    </row>
    <row r="43" spans="1:3" x14ac:dyDescent="0.25">
      <c r="A43" s="5"/>
      <c r="C43" t="s">
        <v>718</v>
      </c>
    </row>
    <row r="44" spans="1:3" x14ac:dyDescent="0.25">
      <c r="A44" s="6"/>
    </row>
    <row r="45" spans="1:3" x14ac:dyDescent="0.25">
      <c r="A45" s="6"/>
      <c r="C45" t="str">
        <f>CONCATENATE("    ",B41)</f>
        <v xml:space="preserve">    You are at greater risk for schizophrenia, depression, and glutamate problems. See below for more information.</v>
      </c>
    </row>
    <row r="46" spans="1:3" x14ac:dyDescent="0.25">
      <c r="A46" s="6"/>
    </row>
    <row r="47" spans="1:3" x14ac:dyDescent="0.25">
      <c r="A47" s="6"/>
      <c r="C47" t="s">
        <v>719</v>
      </c>
    </row>
    <row r="48" spans="1:3" x14ac:dyDescent="0.25">
      <c r="A48" s="5"/>
    </row>
    <row r="49" spans="1:3" x14ac:dyDescent="0.25">
      <c r="A49" s="5"/>
      <c r="C49" t="str">
        <f>CONCATENATE( "    &lt;piechart percentage=",B42," /&gt;")</f>
        <v xml:space="preserve">    &lt;piechart percentage=43 /&gt;</v>
      </c>
    </row>
    <row r="50" spans="1:3" x14ac:dyDescent="0.25">
      <c r="A50" s="5"/>
      <c r="C50" t="str">
        <f>"  &lt;/Genotype&gt;"</f>
        <v xml:space="preserve">  &lt;/Genotype&gt;</v>
      </c>
    </row>
    <row r="51" spans="1:3" x14ac:dyDescent="0.25">
      <c r="A51" s="5" t="s">
        <v>48</v>
      </c>
      <c r="B51" t="str">
        <f>CONCATENATE("People with this variant have two copies of the ",B19," variant. This substitution of a single nucleotide is known as a missense mutation.")</f>
        <v>People with this variant have two copies of the T928G variant. This substitution of a single nucleotide is known as a missense mutation.</v>
      </c>
      <c r="C51" t="str">
        <f>CONCATENATE("  &lt;Genotype hgvs=",CHAR(34),B37,B38,";",B38,CHAR(34)," name=",CHAR(34),B19,CHAR(34),"&gt; ")</f>
        <v xml:space="preserve">  &lt;Genotype hgvs="NC000001_1.11:g.[2222T&gt;G];[2222T&gt;G]" name="T928G"&gt; </v>
      </c>
    </row>
    <row r="52" spans="1:3" x14ac:dyDescent="0.25">
      <c r="A52" s="6" t="s">
        <v>49</v>
      </c>
      <c r="B52" t="s">
        <v>528</v>
      </c>
      <c r="C52" t="s">
        <v>17</v>
      </c>
    </row>
    <row r="53" spans="1:3" x14ac:dyDescent="0.25">
      <c r="A53" s="6" t="s">
        <v>47</v>
      </c>
      <c r="B53">
        <v>19.899999999999999</v>
      </c>
      <c r="C53" t="s">
        <v>717</v>
      </c>
    </row>
    <row r="54" spans="1:3" x14ac:dyDescent="0.25">
      <c r="A54" s="6"/>
    </row>
    <row r="55" spans="1:3" x14ac:dyDescent="0.25">
      <c r="A55" s="5"/>
      <c r="C55" t="str">
        <f>CONCATENATE("    ",B51)</f>
        <v xml:space="preserve">    People with this variant have two copies of the T928G variant. This substitution of a single nucleotide is known as a missense mutation.</v>
      </c>
    </row>
    <row r="56" spans="1:3" x14ac:dyDescent="0.25">
      <c r="A56" s="6"/>
    </row>
    <row r="57" spans="1:3" x14ac:dyDescent="0.25">
      <c r="A57" s="6"/>
      <c r="C57" t="s">
        <v>718</v>
      </c>
    </row>
    <row r="58" spans="1:3" x14ac:dyDescent="0.25">
      <c r="A58" s="6"/>
    </row>
    <row r="59" spans="1:3" x14ac:dyDescent="0.25">
      <c r="A59" s="6"/>
      <c r="C59" t="str">
        <f>CONCATENATE("    ",B52)</f>
        <v xml:space="preserve">    You are at greater risk for schizophrenia, depression, and glutamate problems. See below for more information.</v>
      </c>
    </row>
    <row r="60" spans="1:3" x14ac:dyDescent="0.25">
      <c r="A60" s="6"/>
    </row>
    <row r="61" spans="1:3" x14ac:dyDescent="0.25">
      <c r="A61" s="5"/>
      <c r="C61" t="s">
        <v>719</v>
      </c>
    </row>
    <row r="62" spans="1:3" x14ac:dyDescent="0.25">
      <c r="A62" s="5"/>
    </row>
    <row r="63" spans="1:3" x14ac:dyDescent="0.25">
      <c r="A63" s="5"/>
      <c r="C63" t="str">
        <f>CONCATENATE( "    &lt;piechart percentage=",B53," /&gt;")</f>
        <v xml:space="preserve">    &lt;piechart percentage=19.9 /&gt;</v>
      </c>
    </row>
    <row r="64" spans="1:3" x14ac:dyDescent="0.25">
      <c r="A64" s="5"/>
      <c r="C64" t="str">
        <f>"  &lt;/Genotype&gt;"</f>
        <v xml:space="preserve">  &lt;/Genotype&gt;</v>
      </c>
    </row>
    <row r="65" spans="1:3" x14ac:dyDescent="0.25">
      <c r="A65" s="5" t="s">
        <v>50</v>
      </c>
      <c r="B65" t="str">
        <f>CONCATENATE("Your ",B11," gene has no variants. A normal gene is referred to as a ",CHAR(34),"wild-type",CHAR(34)," gene.")</f>
        <v>Your GRIK3 gene has no variants. A normal gene is referred to as a "wild-type" gene.</v>
      </c>
      <c r="C65" t="str">
        <f>CONCATENATE("  &lt;Genotype hgvs=",CHAR(34),B37,B39,";",B39,CHAR(34)," name=",CHAR(34),B19,CHAR(34),"&gt; ")</f>
        <v xml:space="preserve">  &lt;Genotype hgvs="NC000001_1.11:g.[2222=];[2222=]" name="T928G"&gt; </v>
      </c>
    </row>
    <row r="66" spans="1:3" x14ac:dyDescent="0.25">
      <c r="A66" s="6" t="s">
        <v>51</v>
      </c>
      <c r="B66" s="27" t="s">
        <v>227</v>
      </c>
      <c r="C66" t="s">
        <v>17</v>
      </c>
    </row>
    <row r="67" spans="1:3" x14ac:dyDescent="0.25">
      <c r="A67" s="6" t="s">
        <v>47</v>
      </c>
      <c r="B67">
        <v>37.1</v>
      </c>
      <c r="C67" t="s">
        <v>717</v>
      </c>
    </row>
    <row r="68" spans="1:3" x14ac:dyDescent="0.25">
      <c r="A68" s="5"/>
    </row>
    <row r="69" spans="1:3" x14ac:dyDescent="0.25">
      <c r="A69" s="6"/>
      <c r="C69" t="str">
        <f>CONCATENATE("    ",B65)</f>
        <v xml:space="preserve">    Your GRIK3 gene has no variants. A normal gene is referred to as a "wild-type" gene.</v>
      </c>
    </row>
    <row r="70" spans="1:3" x14ac:dyDescent="0.25">
      <c r="A70" s="6"/>
    </row>
    <row r="71" spans="1:3" x14ac:dyDescent="0.25">
      <c r="A71" s="6"/>
      <c r="C71" t="s">
        <v>718</v>
      </c>
    </row>
    <row r="72" spans="1:3" x14ac:dyDescent="0.25">
      <c r="A72" s="6"/>
    </row>
    <row r="73" spans="1:3" x14ac:dyDescent="0.25">
      <c r="A73" s="6"/>
      <c r="C73" t="str">
        <f>CONCATENATE("    ",B66)</f>
        <v xml:space="preserve">    Your variant is not associated with any loss of function.</v>
      </c>
    </row>
    <row r="74" spans="1:3" x14ac:dyDescent="0.25">
      <c r="A74" s="5"/>
    </row>
    <row r="75" spans="1:3" x14ac:dyDescent="0.25">
      <c r="A75" s="5"/>
      <c r="C75" t="s">
        <v>719</v>
      </c>
    </row>
    <row r="76" spans="1:3" x14ac:dyDescent="0.25">
      <c r="A76" s="5"/>
    </row>
    <row r="77" spans="1:3" x14ac:dyDescent="0.25">
      <c r="A77" s="5"/>
      <c r="C77" t="str">
        <f>CONCATENATE( "    &lt;piechart percentage=",B67," /&gt;")</f>
        <v xml:space="preserve">    &lt;piechart percentage=37.1 /&gt;</v>
      </c>
    </row>
    <row r="78" spans="1:3" x14ac:dyDescent="0.25">
      <c r="A78" s="5"/>
      <c r="C78" t="str">
        <f>"  &lt;/Genotype&gt;"</f>
        <v xml:space="preserve">  &lt;/Genotype&gt;</v>
      </c>
    </row>
    <row r="79" spans="1:3" x14ac:dyDescent="0.25">
      <c r="A79" s="5"/>
      <c r="C79" t="s">
        <v>175</v>
      </c>
    </row>
    <row r="80" spans="1:3" x14ac:dyDescent="0.25">
      <c r="A80" s="5" t="s">
        <v>39</v>
      </c>
      <c r="B80" s="1" t="s">
        <v>58</v>
      </c>
      <c r="C80" t="str">
        <f>CONCATENATE("  &lt;Genotype hgvs=",CHAR(34),B80,B81,";",B82,CHAR(34)," name=",CHAR(34),B25,CHAR(34),"&gt; ")</f>
        <v xml:space="preserve">  &lt;Genotype hgvs="NC_000002.11:g[7783504A&gt;C];[7783504=]" name="C36983994T"&gt; </v>
      </c>
    </row>
    <row r="81" spans="1:3" x14ac:dyDescent="0.25">
      <c r="A81" s="5" t="s">
        <v>40</v>
      </c>
      <c r="B81" s="1" t="s">
        <v>59</v>
      </c>
    </row>
    <row r="82" spans="1:3" x14ac:dyDescent="0.25">
      <c r="A82" s="5" t="s">
        <v>31</v>
      </c>
      <c r="B82" s="1" t="s">
        <v>60</v>
      </c>
      <c r="C82" t="s">
        <v>717</v>
      </c>
    </row>
    <row r="83" spans="1:3" x14ac:dyDescent="0.25">
      <c r="A83" s="5" t="s">
        <v>45</v>
      </c>
      <c r="B83" t="str">
        <f>CONCATENATE("People with this variant have one copy of the ",B25," variant. This substitution of a single nucleotide is known as a missense mutation.")</f>
        <v>People with this variant have one copy of the C36983994T variant. This substitution of a single nucleotide is known as a missense mutation.</v>
      </c>
      <c r="C83" t="s">
        <v>17</v>
      </c>
    </row>
    <row r="84" spans="1:3" x14ac:dyDescent="0.25">
      <c r="A84" s="6" t="s">
        <v>46</v>
      </c>
      <c r="B84" t="s">
        <v>529</v>
      </c>
      <c r="C84" t="str">
        <f>CONCATENATE("    ",B83)</f>
        <v xml:space="preserve">    People with this variant have one copy of the C36983994T variant. This substitution of a single nucleotide is known as a missense mutation.</v>
      </c>
    </row>
    <row r="85" spans="1:3" x14ac:dyDescent="0.25">
      <c r="A85" s="6" t="s">
        <v>47</v>
      </c>
      <c r="B85">
        <v>15.8</v>
      </c>
    </row>
    <row r="86" spans="1:3" x14ac:dyDescent="0.25">
      <c r="A86" s="5"/>
      <c r="C86" t="s">
        <v>718</v>
      </c>
    </row>
    <row r="87" spans="1:3" x14ac:dyDescent="0.25">
      <c r="A87" s="6"/>
    </row>
    <row r="88" spans="1:3" x14ac:dyDescent="0.25">
      <c r="A88" s="6"/>
      <c r="C88" t="str">
        <f>CONCATENATE("    ",B84)</f>
        <v xml:space="preserve">    People with this variant have an increased risk of CFS. See below for more information.</v>
      </c>
    </row>
    <row r="89" spans="1:3" x14ac:dyDescent="0.25">
      <c r="A89" s="6"/>
    </row>
    <row r="90" spans="1:3" x14ac:dyDescent="0.25">
      <c r="A90" s="6"/>
      <c r="C90" t="s">
        <v>719</v>
      </c>
    </row>
    <row r="91" spans="1:3" x14ac:dyDescent="0.25">
      <c r="A91" s="5"/>
    </row>
    <row r="92" spans="1:3" x14ac:dyDescent="0.25">
      <c r="A92" s="5"/>
      <c r="C92" t="str">
        <f>CONCATENATE( "    &lt;piechart percentage=",B85," /&gt;")</f>
        <v xml:space="preserve">    &lt;piechart percentage=15.8 /&gt;</v>
      </c>
    </row>
    <row r="93" spans="1:3" x14ac:dyDescent="0.25">
      <c r="A93" s="5"/>
      <c r="C93" t="str">
        <f>"  &lt;/Genotype&gt;"</f>
        <v xml:space="preserve">  &lt;/Genotype&gt;</v>
      </c>
    </row>
    <row r="94" spans="1:3" x14ac:dyDescent="0.25">
      <c r="A94" s="5" t="s">
        <v>48</v>
      </c>
      <c r="B94" t="str">
        <f>CONCATENATE("People with this variant have two copies of the ",B25," variant. This substitution of a single nucleotide is known as a missense mutation.")</f>
        <v>People with this variant have two copies of the C36983994T variant. This substitution of a single nucleotide is known as a missense mutation.</v>
      </c>
      <c r="C94" t="str">
        <f>CONCATENATE("  &lt;Genotype hgvs=",CHAR(34),B80,B81,";",B81,CHAR(34)," name=",CHAR(34),B25,CHAR(34),"&gt; ")</f>
        <v xml:space="preserve">  &lt;Genotype hgvs="NC_000002.11:g[7783504A&gt;C];[7783504A&gt;C]" name="C36983994T"&gt; </v>
      </c>
    </row>
    <row r="95" spans="1:3" x14ac:dyDescent="0.25">
      <c r="A95" s="6" t="s">
        <v>49</v>
      </c>
      <c r="B95" s="27" t="s">
        <v>227</v>
      </c>
      <c r="C95" t="s">
        <v>17</v>
      </c>
    </row>
    <row r="96" spans="1:3" x14ac:dyDescent="0.25">
      <c r="A96" s="6" t="s">
        <v>47</v>
      </c>
      <c r="B96">
        <v>4.7</v>
      </c>
      <c r="C96" t="s">
        <v>717</v>
      </c>
    </row>
    <row r="97" spans="1:3" x14ac:dyDescent="0.25">
      <c r="A97" s="6"/>
    </row>
    <row r="98" spans="1:3" x14ac:dyDescent="0.25">
      <c r="A98" s="5"/>
      <c r="C98" t="str">
        <f>CONCATENATE("    ",B94)</f>
        <v xml:space="preserve">    People with this variant have two copies of the C36983994T variant. This substitution of a single nucleotide is known as a missense mutation.</v>
      </c>
    </row>
    <row r="99" spans="1:3" x14ac:dyDescent="0.25">
      <c r="A99" s="6"/>
    </row>
    <row r="100" spans="1:3" x14ac:dyDescent="0.25">
      <c r="A100" s="6"/>
      <c r="C100" t="s">
        <v>718</v>
      </c>
    </row>
    <row r="101" spans="1:3" x14ac:dyDescent="0.25">
      <c r="A101" s="6"/>
    </row>
    <row r="102" spans="1:3" x14ac:dyDescent="0.25">
      <c r="A102" s="6"/>
      <c r="C102" t="str">
        <f>CONCATENATE("    ",B95)</f>
        <v xml:space="preserve">    Your variant is not associated with any loss of function.</v>
      </c>
    </row>
    <row r="103" spans="1:3" x14ac:dyDescent="0.25">
      <c r="A103" s="6"/>
    </row>
    <row r="104" spans="1:3" x14ac:dyDescent="0.25">
      <c r="A104" s="5"/>
      <c r="C104" t="s">
        <v>719</v>
      </c>
    </row>
    <row r="105" spans="1:3" x14ac:dyDescent="0.25">
      <c r="A105" s="5"/>
    </row>
    <row r="106" spans="1:3" x14ac:dyDescent="0.25">
      <c r="A106" s="5"/>
      <c r="C106" t="str">
        <f>CONCATENATE( "    &lt;piechart percentage=",B96," /&gt;")</f>
        <v xml:space="preserve">    &lt;piechart percentage=4.7 /&gt;</v>
      </c>
    </row>
    <row r="107" spans="1:3" x14ac:dyDescent="0.25">
      <c r="A107" s="5"/>
      <c r="C107" t="str">
        <f>"  &lt;/Genotype&gt;"</f>
        <v xml:space="preserve">  &lt;/Genotype&gt;</v>
      </c>
    </row>
    <row r="108" spans="1:3" x14ac:dyDescent="0.25">
      <c r="A108" s="5" t="s">
        <v>50</v>
      </c>
      <c r="B108" t="str">
        <f>CONCATENATE("Your ",B11," gene has no variants. A normal gene is referred to as a ",CHAR(34),"wild-type",CHAR(34)," gene.")</f>
        <v>Your GRIK3 gene has no variants. A normal gene is referred to as a "wild-type" gene.</v>
      </c>
      <c r="C108" t="str">
        <f>CONCATENATE("  &lt;Genotype hgvs=",CHAR(34),B80,B82,";",B82,CHAR(34)," name=",CHAR(34),B25,CHAR(34),"&gt; ")</f>
        <v xml:space="preserve">  &lt;Genotype hgvs="NC_000002.11:g[7783504=];[7783504=]" name="C36983994T"&gt; </v>
      </c>
    </row>
    <row r="109" spans="1:3" x14ac:dyDescent="0.25">
      <c r="A109" s="6" t="s">
        <v>51</v>
      </c>
      <c r="B109" s="27" t="s">
        <v>227</v>
      </c>
      <c r="C109" t="s">
        <v>17</v>
      </c>
    </row>
    <row r="110" spans="1:3" x14ac:dyDescent="0.25">
      <c r="A110" s="6" t="s">
        <v>47</v>
      </c>
      <c r="B110">
        <v>79.5</v>
      </c>
      <c r="C110" t="s">
        <v>717</v>
      </c>
    </row>
    <row r="111" spans="1:3" x14ac:dyDescent="0.25">
      <c r="A111" s="5"/>
    </row>
    <row r="112" spans="1:3" x14ac:dyDescent="0.25">
      <c r="A112" s="6"/>
      <c r="C112" t="str">
        <f>CONCATENATE("    ",B108)</f>
        <v xml:space="preserve">    Your GRIK3 gene has no variants. A normal gene is referred to as a "wild-type" gene.</v>
      </c>
    </row>
    <row r="113" spans="1:3" x14ac:dyDescent="0.25">
      <c r="A113" s="6"/>
    </row>
    <row r="114" spans="1:3" x14ac:dyDescent="0.25">
      <c r="A114" s="6"/>
      <c r="C114" t="s">
        <v>718</v>
      </c>
    </row>
    <row r="115" spans="1:3" x14ac:dyDescent="0.25">
      <c r="A115" s="6"/>
    </row>
    <row r="116" spans="1:3" x14ac:dyDescent="0.25">
      <c r="A116" s="6"/>
      <c r="C116" t="str">
        <f>CONCATENATE("    ",B109)</f>
        <v xml:space="preserve">    Your variant is not associated with any loss of function.</v>
      </c>
    </row>
    <row r="117" spans="1:3" x14ac:dyDescent="0.25">
      <c r="A117" s="5"/>
    </row>
    <row r="118" spans="1:3" x14ac:dyDescent="0.25">
      <c r="A118" s="5"/>
      <c r="C118" t="s">
        <v>719</v>
      </c>
    </row>
    <row r="119" spans="1:3" x14ac:dyDescent="0.25">
      <c r="A119" s="5"/>
    </row>
    <row r="120" spans="1:3" x14ac:dyDescent="0.25">
      <c r="A120" s="5"/>
      <c r="C120" t="str">
        <f>CONCATENATE( "    &lt;piechart percentage=",B110," /&gt;")</f>
        <v xml:space="preserve">    &lt;piechart percentage=79.5 /&gt;</v>
      </c>
    </row>
    <row r="121" spans="1:3" x14ac:dyDescent="0.25">
      <c r="A121" s="5"/>
      <c r="C121" t="str">
        <f>"  &lt;/Genotype&gt;"</f>
        <v xml:space="preserve">  &lt;/Genotype&gt;</v>
      </c>
    </row>
    <row r="122" spans="1:3" x14ac:dyDescent="0.25">
      <c r="A122" s="5"/>
      <c r="C122" t="s">
        <v>176</v>
      </c>
    </row>
    <row r="123" spans="1:3" x14ac:dyDescent="0.25">
      <c r="A123" s="5" t="s">
        <v>39</v>
      </c>
      <c r="B123" s="1" t="s">
        <v>61</v>
      </c>
      <c r="C123" t="str">
        <f>CONCATENATE("  &lt;Genotype hgvs=",CHAR(34),B123,B124,";",B125,CHAR(34)," name=",CHAR(34),B32,CHAR(34),"&gt; ")</f>
        <v xml:space="preserve">  &lt;Genotype hgvs="NC_000001.11:g.[36983994C&gt;T];[36983994=]" name="A7783504C"&gt; </v>
      </c>
    </row>
    <row r="124" spans="1:3" x14ac:dyDescent="0.25">
      <c r="A124" s="5" t="s">
        <v>40</v>
      </c>
      <c r="B124" s="1" t="s">
        <v>62</v>
      </c>
    </row>
    <row r="125" spans="1:3" x14ac:dyDescent="0.25">
      <c r="A125" s="5" t="s">
        <v>31</v>
      </c>
      <c r="B125" s="1" t="s">
        <v>63</v>
      </c>
      <c r="C125" t="s">
        <v>717</v>
      </c>
    </row>
    <row r="126" spans="1:3" x14ac:dyDescent="0.25">
      <c r="A126" s="5" t="s">
        <v>45</v>
      </c>
      <c r="B126" t="str">
        <f>CONCATENATE("People with this variant have one copy of the ",B32," variant. This substitution of a single nucleotide is known as a missense mutation.")</f>
        <v>People with this variant have one copy of the A7783504C variant. This substitution of a single nucleotide is known as a missense mutation.</v>
      </c>
      <c r="C126" t="s">
        <v>17</v>
      </c>
    </row>
    <row r="127" spans="1:3" x14ac:dyDescent="0.25">
      <c r="A127" s="6" t="s">
        <v>46</v>
      </c>
      <c r="B127" t="s">
        <v>529</v>
      </c>
      <c r="C127" t="str">
        <f>CONCATENATE("    ",B126)</f>
        <v xml:space="preserve">    People with this variant have one copy of the A7783504C variant. This substitution of a single nucleotide is known as a missense mutation.</v>
      </c>
    </row>
    <row r="128" spans="1:3" x14ac:dyDescent="0.25">
      <c r="A128" s="6" t="s">
        <v>47</v>
      </c>
      <c r="B128">
        <v>1.8</v>
      </c>
    </row>
    <row r="129" spans="1:3" x14ac:dyDescent="0.25">
      <c r="A129" s="5"/>
      <c r="C129" t="s">
        <v>718</v>
      </c>
    </row>
    <row r="130" spans="1:3" x14ac:dyDescent="0.25">
      <c r="A130" s="6"/>
    </row>
    <row r="131" spans="1:3" x14ac:dyDescent="0.25">
      <c r="A131" s="6"/>
      <c r="C131" t="str">
        <f>CONCATENATE("    ",B127)</f>
        <v xml:space="preserve">    People with this variant have an increased risk of CFS. See below for more information.</v>
      </c>
    </row>
    <row r="132" spans="1:3" x14ac:dyDescent="0.25">
      <c r="A132" s="6"/>
    </row>
    <row r="133" spans="1:3" x14ac:dyDescent="0.25">
      <c r="A133" s="6"/>
      <c r="C133" t="s">
        <v>719</v>
      </c>
    </row>
    <row r="134" spans="1:3" x14ac:dyDescent="0.25">
      <c r="A134" s="5"/>
    </row>
    <row r="135" spans="1:3" x14ac:dyDescent="0.25">
      <c r="A135" s="5"/>
      <c r="C135" t="str">
        <f>CONCATENATE( "    &lt;piechart percentage=",B128," /&gt;")</f>
        <v xml:space="preserve">    &lt;piechart percentage=1.8 /&gt;</v>
      </c>
    </row>
    <row r="136" spans="1:3" x14ac:dyDescent="0.25">
      <c r="A136" s="5"/>
      <c r="C136" t="str">
        <f>"  &lt;/Genotype&gt;"</f>
        <v xml:space="preserve">  &lt;/Genotype&gt;</v>
      </c>
    </row>
    <row r="137" spans="1:3" x14ac:dyDescent="0.25">
      <c r="A137" s="5" t="s">
        <v>48</v>
      </c>
      <c r="B137" t="str">
        <f>CONCATENATE("People with this variant have two copies of the ",B32," variant. This substitution of a single nucleotide is known as a missense mutation.")</f>
        <v>People with this variant have two copies of the A7783504C variant. This substitution of a single nucleotide is known as a missense mutation.</v>
      </c>
      <c r="C137" t="str">
        <f>CONCATENATE("  &lt;Genotype hgvs=",CHAR(34),B123,B124,";",B124,CHAR(34)," name=",CHAR(34),B32,CHAR(34),"&gt; ")</f>
        <v xml:space="preserve">  &lt;Genotype hgvs="NC_000001.11:g.[36983994C&gt;T];[36983994C&gt;T]" name="A7783504C"&gt; </v>
      </c>
    </row>
    <row r="138" spans="1:3" x14ac:dyDescent="0.25">
      <c r="A138" s="6" t="s">
        <v>49</v>
      </c>
      <c r="B138" s="27" t="s">
        <v>227</v>
      </c>
      <c r="C138" t="s">
        <v>17</v>
      </c>
    </row>
    <row r="139" spans="1:3" x14ac:dyDescent="0.25">
      <c r="A139" s="6" t="s">
        <v>47</v>
      </c>
      <c r="B139">
        <v>0.5</v>
      </c>
      <c r="C139" t="s">
        <v>717</v>
      </c>
    </row>
    <row r="140" spans="1:3" x14ac:dyDescent="0.25">
      <c r="A140" s="6"/>
    </row>
    <row r="141" spans="1:3" x14ac:dyDescent="0.25">
      <c r="A141" s="5"/>
      <c r="C141" t="str">
        <f>CONCATENATE("    ",B137)</f>
        <v xml:space="preserve">    People with this variant have two copies of the A7783504C variant. This substitution of a single nucleotide is known as a missense mutation.</v>
      </c>
    </row>
    <row r="142" spans="1:3" x14ac:dyDescent="0.25">
      <c r="A142" s="6"/>
    </row>
    <row r="143" spans="1:3" x14ac:dyDescent="0.25">
      <c r="A143" s="6"/>
      <c r="C143" t="s">
        <v>718</v>
      </c>
    </row>
    <row r="144" spans="1:3" x14ac:dyDescent="0.25">
      <c r="A144" s="6"/>
    </row>
    <row r="145" spans="1:3" x14ac:dyDescent="0.25">
      <c r="A145" s="6"/>
      <c r="C145" t="str">
        <f>CONCATENATE("    ",B138)</f>
        <v xml:space="preserve">    Your variant is not associated with any loss of function.</v>
      </c>
    </row>
    <row r="146" spans="1:3" x14ac:dyDescent="0.25">
      <c r="A146" s="6"/>
    </row>
    <row r="147" spans="1:3" x14ac:dyDescent="0.25">
      <c r="A147" s="5"/>
      <c r="C147" t="s">
        <v>719</v>
      </c>
    </row>
    <row r="148" spans="1:3" x14ac:dyDescent="0.25">
      <c r="A148" s="5"/>
    </row>
    <row r="149" spans="1:3" x14ac:dyDescent="0.25">
      <c r="A149" s="5"/>
      <c r="C149" t="str">
        <f>CONCATENATE( "    &lt;piechart percentage=",B139," /&gt;")</f>
        <v xml:space="preserve">    &lt;piechart percentage=0.5 /&gt;</v>
      </c>
    </row>
    <row r="150" spans="1:3" x14ac:dyDescent="0.25">
      <c r="A150" s="5"/>
      <c r="C150" t="str">
        <f>"  &lt;/Genotype&gt;"</f>
        <v xml:space="preserve">  &lt;/Genotype&gt;</v>
      </c>
    </row>
    <row r="151" spans="1:3" x14ac:dyDescent="0.25">
      <c r="A151" s="5" t="s">
        <v>50</v>
      </c>
      <c r="B151" t="str">
        <f>CONCATENATE("Your ",B11," gene has no variants. A normal gene is referred to as a ",CHAR(34),"wild-type",CHAR(34)," gene.")</f>
        <v>Your GRIK3 gene has no variants. A normal gene is referred to as a "wild-type" gene.</v>
      </c>
      <c r="C151" t="str">
        <f>CONCATENATE("  &lt;Genotype hgvs=",CHAR(34),B123,B125,";",B125,CHAR(34)," name=",CHAR(34),B32,CHAR(34),"&gt; ")</f>
        <v xml:space="preserve">  &lt;Genotype hgvs="NC_000001.11:g.[36983994=];[36983994=]" name="A7783504C"&gt; </v>
      </c>
    </row>
    <row r="152" spans="1:3" x14ac:dyDescent="0.25">
      <c r="A152" s="6" t="s">
        <v>51</v>
      </c>
      <c r="B152" s="27" t="s">
        <v>227</v>
      </c>
      <c r="C152" t="s">
        <v>17</v>
      </c>
    </row>
    <row r="153" spans="1:3" x14ac:dyDescent="0.25">
      <c r="A153" s="6" t="s">
        <v>47</v>
      </c>
      <c r="B153">
        <v>97.8</v>
      </c>
      <c r="C153" t="s">
        <v>717</v>
      </c>
    </row>
    <row r="154" spans="1:3" x14ac:dyDescent="0.25">
      <c r="A154" s="5"/>
    </row>
    <row r="155" spans="1:3" x14ac:dyDescent="0.25">
      <c r="A155" s="6"/>
      <c r="C155" t="str">
        <f>CONCATENATE("    ",B151)</f>
        <v xml:space="preserve">    Your GRIK3 gene has no variants. A normal gene is referred to as a "wild-type" gene.</v>
      </c>
    </row>
    <row r="156" spans="1:3" x14ac:dyDescent="0.25">
      <c r="A156" s="6"/>
    </row>
    <row r="157" spans="1:3" x14ac:dyDescent="0.25">
      <c r="A157" s="6"/>
      <c r="C157" t="s">
        <v>718</v>
      </c>
    </row>
    <row r="158" spans="1:3" x14ac:dyDescent="0.25">
      <c r="A158" s="6"/>
    </row>
    <row r="159" spans="1:3" x14ac:dyDescent="0.25">
      <c r="A159" s="6"/>
      <c r="C159" t="str">
        <f>CONCATENATE("    ",B152)</f>
        <v xml:space="preserve">    Your variant is not associated with any loss of function.</v>
      </c>
    </row>
    <row r="160" spans="1:3" x14ac:dyDescent="0.25">
      <c r="A160" s="5"/>
    </row>
    <row r="161" spans="1:3" x14ac:dyDescent="0.25">
      <c r="A161" s="5"/>
      <c r="C161" t="s">
        <v>719</v>
      </c>
    </row>
    <row r="162" spans="1:3" x14ac:dyDescent="0.25">
      <c r="A162" s="5"/>
    </row>
    <row r="163" spans="1:3" x14ac:dyDescent="0.25">
      <c r="A163" s="5"/>
      <c r="C163" t="str">
        <f>CONCATENATE( "    &lt;piechart percentage=",B153," /&gt;")</f>
        <v xml:space="preserve">    &lt;piechart percentage=97.8 /&gt;</v>
      </c>
    </row>
    <row r="164" spans="1:3" x14ac:dyDescent="0.25">
      <c r="A164" s="5"/>
      <c r="C164" t="str">
        <f>"  &lt;/Genotype&gt;"</f>
        <v xml:space="preserve">  &lt;/Genotype&gt;</v>
      </c>
    </row>
    <row r="165" spans="1:3" x14ac:dyDescent="0.25">
      <c r="A165" s="5"/>
      <c r="C165" t="s">
        <v>721</v>
      </c>
    </row>
    <row r="166" spans="1:3" x14ac:dyDescent="0.25">
      <c r="A166" s="5" t="s">
        <v>52</v>
      </c>
      <c r="B166" t="str">
        <f>CONCATENATE("Your ",B11," gene has an unknown variant.")</f>
        <v>Your GRIK3 gene has an unknown variant.</v>
      </c>
      <c r="C166" t="str">
        <f>CONCATENATE("  &lt;Genotype hgvs=",CHAR(34),"unknown",CHAR(34),"&gt; ")</f>
        <v xml:space="preserve">  &lt;Genotype hgvs="unknown"&gt; </v>
      </c>
    </row>
    <row r="167" spans="1:3" x14ac:dyDescent="0.25">
      <c r="A167" s="6" t="s">
        <v>53</v>
      </c>
      <c r="B167" t="str">
        <f>"The effect of this variant is unknown."</f>
        <v>The effect of this variant is unknown.</v>
      </c>
      <c r="C167" t="s">
        <v>17</v>
      </c>
    </row>
    <row r="168" spans="1:3" x14ac:dyDescent="0.25">
      <c r="A168" s="6" t="s">
        <v>47</v>
      </c>
      <c r="B168">
        <v>0</v>
      </c>
      <c r="C168" t="s">
        <v>717</v>
      </c>
    </row>
    <row r="169" spans="1:3" x14ac:dyDescent="0.25">
      <c r="A169" s="6"/>
    </row>
    <row r="170" spans="1:3" x14ac:dyDescent="0.25">
      <c r="A170" s="6"/>
      <c r="C170" t="str">
        <f>CONCATENATE("    ",B166)</f>
        <v xml:space="preserve">    Your GRIK3 gene has an unknown variant.</v>
      </c>
    </row>
    <row r="171" spans="1:3" x14ac:dyDescent="0.25">
      <c r="A171" s="6"/>
    </row>
    <row r="172" spans="1:3" x14ac:dyDescent="0.25">
      <c r="A172" s="6"/>
      <c r="C172" t="s">
        <v>718</v>
      </c>
    </row>
    <row r="173" spans="1:3" x14ac:dyDescent="0.25">
      <c r="A173" s="6"/>
    </row>
    <row r="174" spans="1:3" x14ac:dyDescent="0.25">
      <c r="A174" s="5"/>
      <c r="C174" t="str">
        <f>CONCATENATE("    ",B167)</f>
        <v xml:space="preserve">    The effect of this variant is unknown.</v>
      </c>
    </row>
    <row r="175" spans="1:3" x14ac:dyDescent="0.25">
      <c r="A175" s="6"/>
    </row>
    <row r="176" spans="1:3" x14ac:dyDescent="0.25">
      <c r="A176" s="5"/>
      <c r="C176" t="s">
        <v>719</v>
      </c>
    </row>
    <row r="177" spans="1:3" x14ac:dyDescent="0.25">
      <c r="A177" s="5"/>
    </row>
    <row r="178" spans="1:3" x14ac:dyDescent="0.25">
      <c r="A178" s="5"/>
      <c r="C178" t="str">
        <f>CONCATENATE( "    &lt;piechart percentage=",B168," /&gt;")</f>
        <v xml:space="preserve">    &lt;piechart percentage=0 /&gt;</v>
      </c>
    </row>
    <row r="179" spans="1:3" x14ac:dyDescent="0.25">
      <c r="A179" s="5"/>
      <c r="C179" t="str">
        <f>"  &lt;/Genotype&gt;"</f>
        <v xml:space="preserve">  &lt;/Genotype&gt;</v>
      </c>
    </row>
    <row r="180" spans="1:3" x14ac:dyDescent="0.25">
      <c r="A180" s="5"/>
      <c r="C180" t="s">
        <v>722</v>
      </c>
    </row>
    <row r="181" spans="1:3" x14ac:dyDescent="0.25">
      <c r="A181" s="5" t="s">
        <v>50</v>
      </c>
      <c r="B181" t="str">
        <f>CONCATENATE("Your ",B11," gene has no variants. A normal gene is referred to as a ",CHAR(34),"wild-type",CHAR(34)," gene.")</f>
        <v>Your GRIK3 gene has no variants. A normal gene is referred to as a "wild-type" gene.</v>
      </c>
      <c r="C181" t="str">
        <f>CONCATENATE("  &lt;Genotype hgvs=",CHAR(34),"wildtype",CHAR(34),"&gt;")</f>
        <v xml:space="preserve">  &lt;Genotype hgvs="wildtype"&gt;</v>
      </c>
    </row>
    <row r="182" spans="1:3" x14ac:dyDescent="0.25">
      <c r="A182" s="6" t="s">
        <v>51</v>
      </c>
      <c r="B182" s="27" t="s">
        <v>227</v>
      </c>
      <c r="C182" t="s">
        <v>17</v>
      </c>
    </row>
    <row r="183" spans="1:3" x14ac:dyDescent="0.25">
      <c r="A183" s="6" t="s">
        <v>47</v>
      </c>
      <c r="B183">
        <v>37.1</v>
      </c>
      <c r="C183" t="s">
        <v>717</v>
      </c>
    </row>
    <row r="184" spans="1:3" x14ac:dyDescent="0.25">
      <c r="A184" s="6"/>
    </row>
    <row r="185" spans="1:3" x14ac:dyDescent="0.25">
      <c r="A185" s="6"/>
      <c r="C185" t="str">
        <f>CONCATENATE("    ",B181)</f>
        <v xml:space="preserve">    Your GRIK3 gene has no variants. A normal gene is referred to as a "wild-type" gene.</v>
      </c>
    </row>
    <row r="186" spans="1:3" x14ac:dyDescent="0.25">
      <c r="A186" s="6"/>
    </row>
    <row r="187" spans="1:3" x14ac:dyDescent="0.25">
      <c r="A187" s="6"/>
      <c r="C187" t="s">
        <v>718</v>
      </c>
    </row>
    <row r="188" spans="1:3" x14ac:dyDescent="0.25">
      <c r="A188" s="6"/>
    </row>
    <row r="189" spans="1:3" x14ac:dyDescent="0.25">
      <c r="A189" s="6"/>
      <c r="C189" t="str">
        <f>CONCATENATE("    ",B182)</f>
        <v xml:space="preserve">    Your variant is not associated with any loss of function.</v>
      </c>
    </row>
    <row r="190" spans="1:3" x14ac:dyDescent="0.25">
      <c r="A190" s="6"/>
    </row>
    <row r="191" spans="1:3" x14ac:dyDescent="0.25">
      <c r="A191" s="6"/>
      <c r="C191" t="s">
        <v>719</v>
      </c>
    </row>
    <row r="192" spans="1:3" x14ac:dyDescent="0.25">
      <c r="A192" s="5"/>
    </row>
    <row r="193" spans="1:3" x14ac:dyDescent="0.25">
      <c r="A193" s="6"/>
      <c r="C193" t="str">
        <f>CONCATENATE( "    &lt;piechart percentage=",B183," /&gt;")</f>
        <v xml:space="preserve">    &lt;piechart percentage=37.1 /&gt;</v>
      </c>
    </row>
    <row r="194" spans="1:3" x14ac:dyDescent="0.25">
      <c r="A194" s="6"/>
      <c r="C194" t="str">
        <f>"  &lt;/Genotype&gt;"</f>
        <v xml:space="preserve">  &lt;/Genotype&gt;</v>
      </c>
    </row>
    <row r="195" spans="1:3" x14ac:dyDescent="0.25">
      <c r="A195" s="6"/>
      <c r="C195" t="str">
        <f>"&lt;/GeneAnalysis&gt;"</f>
        <v>&lt;/GeneAnalysis&gt;</v>
      </c>
    </row>
    <row r="196" spans="1:3" x14ac:dyDescent="0.25">
      <c r="A196" s="6"/>
    </row>
    <row r="197" spans="1:3" x14ac:dyDescent="0.25">
      <c r="A197" s="5"/>
      <c r="C197" t="str">
        <f>CONCATENATE("# How do changes in ",B11," affect people?")</f>
        <v># How do changes in GRIK3 affect people?</v>
      </c>
    </row>
    <row r="198" spans="1:3" x14ac:dyDescent="0.25">
      <c r="A198" s="5"/>
    </row>
    <row r="199" spans="1:3" x14ac:dyDescent="0.25">
      <c r="A199" s="5" t="s">
        <v>54</v>
      </c>
      <c r="B199" t="s">
        <v>706</v>
      </c>
      <c r="C199" t="str">
        <f>B199</f>
        <v>The variants in GRIK3 have strong associations with increased risk of schizophrenia, but for most patients this may not change treatment for CFS. However, the association with glutamate and other neurological issues may interact with other genes, so we have included it in this disease panel.</v>
      </c>
    </row>
    <row r="200" spans="1:3" x14ac:dyDescent="0.25">
      <c r="A200" s="5"/>
    </row>
    <row r="201" spans="1:3" x14ac:dyDescent="0.25">
      <c r="A201" s="5"/>
      <c r="B201" s="8" t="s">
        <v>530</v>
      </c>
      <c r="C201" t="str">
        <f>B201</f>
        <v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v>
      </c>
    </row>
    <row r="202" spans="1:3" x14ac:dyDescent="0.25">
      <c r="A202" s="5"/>
      <c r="B202" s="8"/>
    </row>
    <row r="203" spans="1:3" x14ac:dyDescent="0.25">
      <c r="A203" s="5" t="s">
        <v>17</v>
      </c>
      <c r="B203" t="s">
        <v>531</v>
      </c>
      <c r="C203" t="str">
        <f>B203</f>
        <v>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v>
      </c>
    </row>
    <row r="204" spans="1:3" x14ac:dyDescent="0.25">
      <c r="A204" s="5"/>
    </row>
    <row r="205" spans="1:3" x14ac:dyDescent="0.25">
      <c r="A205" s="5"/>
      <c r="B205" t="s">
        <v>532</v>
      </c>
      <c r="C205" t="str">
        <f>B205</f>
        <v>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v>
      </c>
    </row>
    <row r="206" spans="1:3" x14ac:dyDescent="0.25">
      <c r="A206" s="5"/>
    </row>
    <row r="207" spans="1:3" x14ac:dyDescent="0.25">
      <c r="A207" s="5"/>
      <c r="C207" t="s">
        <v>55</v>
      </c>
    </row>
    <row r="208" spans="1:3" x14ac:dyDescent="0.25">
      <c r="A208" s="5"/>
    </row>
    <row r="209" spans="1:3" x14ac:dyDescent="0.25">
      <c r="A209" s="6"/>
      <c r="B209" t="s">
        <v>533</v>
      </c>
      <c r="C209" t="str">
        <f>B209</f>
        <v>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v>
      </c>
    </row>
    <row r="210" spans="1:3" x14ac:dyDescent="0.25">
      <c r="A210" s="6"/>
    </row>
    <row r="211" spans="1:3" x14ac:dyDescent="0.25">
      <c r="B211" t="s">
        <v>534</v>
      </c>
      <c r="C211" t="str">
        <f>B211</f>
        <v xml:space="preserve">Helpful dietary supplements may include: [Omega-3 PUFAs, CoQ10, N-acetylcysteine, vitamin B12, curcumin, zinc, magnesium, L-Taurine, and L-carnitine.](https://www.ncbi.nlm.nih.gov/pmc/articles/PMC5314655/) </v>
      </c>
    </row>
    <row r="213" spans="1:3" ht="30" x14ac:dyDescent="0.25">
      <c r="A213" t="s">
        <v>56</v>
      </c>
      <c r="B213" s="7" t="s">
        <v>57</v>
      </c>
      <c r="C213" t="str">
        <f>CONCATENATE("&lt;symptoms ",B213," /&gt;")</f>
        <v>&lt;symptoms depression, stress, problems with thinking or memory, brain fog, pain /&gt;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A66C-3F94-445F-8DEB-3C5332C0AD8D}">
  <dimension ref="A1:C364"/>
  <sheetViews>
    <sheetView topLeftCell="A273" workbookViewId="0">
      <selection activeCell="C264" sqref="C264:C294"/>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123</v>
      </c>
      <c r="C2" t="str">
        <f>CONCATENATE("# What does the ",B2," gene do?")</f>
        <v># What does the TPRM8 gene do?</v>
      </c>
    </row>
    <row r="3" spans="1:3" x14ac:dyDescent="0.25">
      <c r="A3" s="6"/>
    </row>
    <row r="4" spans="1:3" x14ac:dyDescent="0.25">
      <c r="A4" s="6" t="s">
        <v>22</v>
      </c>
      <c r="B4" s="27" t="s">
        <v>707</v>
      </c>
      <c r="C4" t="str">
        <f>B4</f>
        <v>The TRPM8 gene encodes a cation channel active at [low temperatures](https://www.ncbi.nlm.nih.gov/pubmed/14757700?dopt=Abstract) that allows the movement of sodium, potassium, calcium, and cesium across plasma barriers.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v>
      </c>
    </row>
    <row r="5" spans="1:3" ht="17.25" x14ac:dyDescent="0.3">
      <c r="A5" s="6"/>
      <c r="B5" s="28"/>
    </row>
    <row r="6" spans="1:3" x14ac:dyDescent="0.25">
      <c r="A6" s="6" t="s">
        <v>23</v>
      </c>
      <c r="B6" s="27">
        <v>2</v>
      </c>
      <c r="C6" t="str">
        <f>CONCATENATE("This gene is located on chromosome ",B6,". The ",B7," it creates acts in your ",B8)</f>
        <v>This gene is located on chromosome 2. The cation channel it creates acts in your nervous, immune, and sensory systems</v>
      </c>
    </row>
    <row r="7" spans="1:3" x14ac:dyDescent="0.25">
      <c r="A7" s="6" t="s">
        <v>24</v>
      </c>
      <c r="B7" s="27" t="s">
        <v>124</v>
      </c>
    </row>
    <row r="8" spans="1:3" x14ac:dyDescent="0.25">
      <c r="A8" s="6" t="s">
        <v>21</v>
      </c>
      <c r="B8" s="27" t="s">
        <v>125</v>
      </c>
    </row>
    <row r="9" spans="1:3" x14ac:dyDescent="0.25">
      <c r="A9" s="5" t="s">
        <v>26</v>
      </c>
      <c r="B9" s="27" t="s">
        <v>131</v>
      </c>
      <c r="C9" t="str">
        <f>CONCATENATE("&lt;TissueList ",B9," /&gt;")</f>
        <v>&lt;TissueList brain, bone marrow and immune system, circulatory and cardiovascular system, respiratory system and lung /&gt;</v>
      </c>
    </row>
    <row r="10" spans="1:3" s="33" customFormat="1" x14ac:dyDescent="0.25">
      <c r="A10" s="34"/>
      <c r="B10" s="32"/>
    </row>
    <row r="11" spans="1:3" x14ac:dyDescent="0.25">
      <c r="A11" s="6" t="s">
        <v>4</v>
      </c>
      <c r="B11" s="27" t="s">
        <v>123</v>
      </c>
      <c r="C11" t="str">
        <f>CONCATENATE("&lt;GeneAnalysis gene=",CHAR(34),B11,CHAR(34)," interval=",CHAR(34),B12,CHAR(34),"&gt; ")</f>
        <v xml:space="preserve">&lt;GeneAnalysis gene="TPRM8" interval="NC_000002.12:g.233917342_234019522"&gt; </v>
      </c>
    </row>
    <row r="12" spans="1:3" x14ac:dyDescent="0.25">
      <c r="A12" s="6" t="s">
        <v>27</v>
      </c>
      <c r="B12" s="27" t="s">
        <v>720</v>
      </c>
    </row>
    <row r="13" spans="1:3" x14ac:dyDescent="0.25">
      <c r="A13" s="6" t="s">
        <v>28</v>
      </c>
      <c r="B13" s="27" t="s">
        <v>350</v>
      </c>
      <c r="C13" t="str">
        <f>CONCATENATE("# What are some common mutations of ",B11,"?")</f>
        <v># What are some common mutations of TPRM8?</v>
      </c>
    </row>
    <row r="14" spans="1:3" x14ac:dyDescent="0.25">
      <c r="A14" s="6"/>
      <c r="C14" t="s">
        <v>17</v>
      </c>
    </row>
    <row r="15" spans="1:3" x14ac:dyDescent="0.25">
      <c r="C15" t="str">
        <f>CONCATENATE("There are ",B13," well-known variants in ",B11,": ",B22,", ",B28,", ",B34,", ",B40,", and ",B46,".")</f>
        <v>There are five well-known variants in TPRM8: [G3264+630A](https://www.ncbi.nlm.nih.gov/pubmed/27099524), [G3264+2567A](https://www.ncbi.nlm.nih.gov/pubmed/27099524), [G750C](https://www.ncbi.nlm.nih.gov/pubmed/22072275?dopt=Abstract), [T-990C](https://www.ncbi.nlm.nih.gov/pubmed/27099524), and [A7783504C](https://www.ncbi.nlm.nih.gov/pubmed/27835969).</v>
      </c>
    </row>
    <row r="17" spans="1:3" x14ac:dyDescent="0.25">
      <c r="A17" s="6"/>
      <c r="C17" t="s">
        <v>169</v>
      </c>
    </row>
    <row r="18" spans="1:3" x14ac:dyDescent="0.25">
      <c r="A18" s="6" t="s">
        <v>29</v>
      </c>
      <c r="B18" s="1" t="s">
        <v>127</v>
      </c>
      <c r="C18" t="str">
        <f>CONCATENATE("  &lt;Variant hgvs=",CHAR(34),B18,CHAR(34)," name=",CHAR(34),B19,CHAR(34),"&gt; ")</f>
        <v xml:space="preserve">  &lt;Variant hgvs="NC_000002.12:g.234008733G&gt;A" name="G3264+630A"&gt; </v>
      </c>
    </row>
    <row r="19" spans="1:3" x14ac:dyDescent="0.25">
      <c r="A19" s="5" t="s">
        <v>30</v>
      </c>
      <c r="B19" s="30" t="s">
        <v>126</v>
      </c>
    </row>
    <row r="20" spans="1:3" x14ac:dyDescent="0.25">
      <c r="A20" s="5" t="s">
        <v>31</v>
      </c>
      <c r="B20" s="27"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1" spans="1:3" x14ac:dyDescent="0.25">
      <c r="A21" s="5" t="s">
        <v>32</v>
      </c>
      <c r="B21" s="27" t="s">
        <v>66</v>
      </c>
      <c r="C21" t="s">
        <v>17</v>
      </c>
    </row>
    <row r="22" spans="1:3" x14ac:dyDescent="0.25">
      <c r="A22" s="5" t="s">
        <v>40</v>
      </c>
      <c r="B22" s="30" t="s">
        <v>147</v>
      </c>
      <c r="C22" t="str">
        <f>"  &lt;/Variant&gt;"</f>
        <v xml:space="preserve">  &lt;/Variant&gt;</v>
      </c>
    </row>
    <row r="23" spans="1:3" x14ac:dyDescent="0.25">
      <c r="C23" t="s">
        <v>170</v>
      </c>
    </row>
    <row r="24" spans="1:3" x14ac:dyDescent="0.25">
      <c r="A24" s="6" t="s">
        <v>29</v>
      </c>
      <c r="B24" s="1" t="s">
        <v>133</v>
      </c>
      <c r="C24" t="str">
        <f>CONCATENATE("  &lt;Variant hgvs=",CHAR(34),B24,CHAR(34)," name=",CHAR(34),B25,CHAR(34),"&gt; ")</f>
        <v xml:space="preserve">  &lt;Variant hgvs="NC_000002.12:g.234010670G&gt;A" name="G3264+2567A"&gt; </v>
      </c>
    </row>
    <row r="25" spans="1:3" x14ac:dyDescent="0.25">
      <c r="A25" s="5" t="s">
        <v>30</v>
      </c>
      <c r="B25" s="30" t="s">
        <v>132</v>
      </c>
    </row>
    <row r="26" spans="1:3" x14ac:dyDescent="0.25">
      <c r="A26" s="5" t="s">
        <v>31</v>
      </c>
      <c r="B26" s="27" t="s">
        <v>38</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7" spans="1:3" x14ac:dyDescent="0.25">
      <c r="A27" s="5" t="s">
        <v>32</v>
      </c>
      <c r="B27" s="27" t="s">
        <v>66</v>
      </c>
    </row>
    <row r="28" spans="1:3" x14ac:dyDescent="0.25">
      <c r="A28" s="6" t="s">
        <v>40</v>
      </c>
      <c r="B28" s="30" t="s">
        <v>148</v>
      </c>
      <c r="C28" t="str">
        <f>"  &lt;/Variant&gt;"</f>
        <v xml:space="preserve">  &lt;/Variant&gt;</v>
      </c>
    </row>
    <row r="29" spans="1:3" x14ac:dyDescent="0.25">
      <c r="C29" t="s">
        <v>171</v>
      </c>
    </row>
    <row r="30" spans="1:3" x14ac:dyDescent="0.25">
      <c r="A30" s="6" t="s">
        <v>29</v>
      </c>
      <c r="B30" s="1" t="s">
        <v>136</v>
      </c>
      <c r="C30" t="str">
        <f>CONCATENATE("  &lt;Variant hgvs=",CHAR(34),B30,CHAR(34)," name=",CHAR(34),B31,CHAR(34),"&gt; ")</f>
        <v xml:space="preserve">  &lt;Variant hgvs="NC_000002.12:g.233945906G&gt;C" name="G750C"&gt; </v>
      </c>
    </row>
    <row r="31" spans="1:3" x14ac:dyDescent="0.25">
      <c r="A31" s="5" t="s">
        <v>30</v>
      </c>
      <c r="B31" s="1" t="s">
        <v>134</v>
      </c>
    </row>
    <row r="32" spans="1:3" x14ac:dyDescent="0.25">
      <c r="A32" s="5" t="s">
        <v>31</v>
      </c>
      <c r="B32" s="27" t="s">
        <v>38</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TPRM8 gene from guanine (G) to cytosine (C) resulting in incorrect cation channel function. This substitution of a single nucleotide is known as a missense variant.</v>
      </c>
    </row>
    <row r="33" spans="1:3" x14ac:dyDescent="0.25">
      <c r="A33" s="5" t="s">
        <v>32</v>
      </c>
      <c r="B33" s="27" t="str">
        <f>"cytosine (C)"</f>
        <v>cytosine (C)</v>
      </c>
    </row>
    <row r="34" spans="1:3" x14ac:dyDescent="0.25">
      <c r="A34" s="5" t="s">
        <v>40</v>
      </c>
      <c r="B34" s="1" t="s">
        <v>149</v>
      </c>
      <c r="C34" t="str">
        <f>"  &lt;/Variant&gt;"</f>
        <v xml:space="preserve">  &lt;/Variant&gt;</v>
      </c>
    </row>
    <row r="35" spans="1:3" x14ac:dyDescent="0.25">
      <c r="A35" s="5"/>
      <c r="C35" t="s">
        <v>172</v>
      </c>
    </row>
    <row r="36" spans="1:3" x14ac:dyDescent="0.25">
      <c r="A36" s="6" t="s">
        <v>29</v>
      </c>
      <c r="B36" s="1" t="s">
        <v>137</v>
      </c>
      <c r="C36" t="str">
        <f>CONCATENATE("  &lt;Variant hgvs=",CHAR(34),B36,CHAR(34)," name=",CHAR(34),B37,CHAR(34),"&gt; ")</f>
        <v xml:space="preserve">  &lt;Variant hgvs="NC_000002.12:g.233916448T&gt;C" name="T-990C"&gt; </v>
      </c>
    </row>
    <row r="37" spans="1:3" x14ac:dyDescent="0.25">
      <c r="A37" s="5" t="s">
        <v>30</v>
      </c>
      <c r="B37" s="30" t="s">
        <v>135</v>
      </c>
    </row>
    <row r="38" spans="1:3" x14ac:dyDescent="0.25">
      <c r="A38" s="5" t="s">
        <v>31</v>
      </c>
      <c r="B38" s="27" t="s">
        <v>37</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TPRM8 gene from thymine (T) to cytosine (C) resulting in incorrect cation channel function. This substitution of a single nucleotide is known as a missense variant.</v>
      </c>
    </row>
    <row r="39" spans="1:3" x14ac:dyDescent="0.25">
      <c r="A39" s="5" t="s">
        <v>32</v>
      </c>
      <c r="B39" s="27" t="str">
        <f>"cytosine (C)"</f>
        <v>cytosine (C)</v>
      </c>
      <c r="C39" t="str">
        <f>CONCATENATE("    ",B35)</f>
        <v xml:space="preserve">    </v>
      </c>
    </row>
    <row r="40" spans="1:3" x14ac:dyDescent="0.25">
      <c r="A40" s="5" t="s">
        <v>40</v>
      </c>
      <c r="B40" s="30" t="s">
        <v>150</v>
      </c>
      <c r="C40" t="str">
        <f>"  &lt;/Variant&gt;"</f>
        <v xml:space="preserve">  &lt;/Variant&gt;</v>
      </c>
    </row>
    <row r="41" spans="1:3" x14ac:dyDescent="0.25">
      <c r="A41" s="6"/>
      <c r="C41" t="s">
        <v>716</v>
      </c>
    </row>
    <row r="42" spans="1:3" x14ac:dyDescent="0.25">
      <c r="A42" s="6" t="s">
        <v>29</v>
      </c>
      <c r="B42" s="1" t="s">
        <v>138</v>
      </c>
      <c r="C42" t="str">
        <f>CONCATENATE("  &lt;Variant hgvs=",CHAR(34),B42,CHAR(34)," name=",CHAR(34),B43,CHAR(34),"&gt; ")</f>
        <v xml:space="preserve">  &lt;Variant hgvs="NC_000002.12:g.233974736A&gt;G" name="A7783504C"&gt; </v>
      </c>
    </row>
    <row r="43" spans="1:3" x14ac:dyDescent="0.25">
      <c r="A43" s="5" t="s">
        <v>30</v>
      </c>
      <c r="B43" s="27" t="s">
        <v>65</v>
      </c>
    </row>
    <row r="44" spans="1:3" x14ac:dyDescent="0.25">
      <c r="A44" s="5" t="s">
        <v>31</v>
      </c>
      <c r="B44" s="27" t="s">
        <v>66</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TPRM8 gene from adenine (A) to guanine (G) resulting in incorrect cation channel function. This substitution of a single nucleotide is known as a missense variant.</v>
      </c>
    </row>
    <row r="45" spans="1:3" x14ac:dyDescent="0.25">
      <c r="A45" s="5" t="s">
        <v>32</v>
      </c>
      <c r="B45" s="27" t="s">
        <v>38</v>
      </c>
      <c r="C45" t="str">
        <f>CONCATENATE("    ",B41)</f>
        <v xml:space="preserve">    </v>
      </c>
    </row>
    <row r="46" spans="1:3" x14ac:dyDescent="0.25">
      <c r="A46" s="5" t="s">
        <v>40</v>
      </c>
      <c r="B46" s="27" t="s">
        <v>151</v>
      </c>
      <c r="C46" t="str">
        <f>"  &lt;/Variant&gt;"</f>
        <v xml:space="preserve">  &lt;/Variant&gt;</v>
      </c>
    </row>
    <row r="47" spans="1:3" s="33" customFormat="1" x14ac:dyDescent="0.25">
      <c r="A47" s="31"/>
      <c r="B47" s="32"/>
    </row>
    <row r="48" spans="1:3" s="33" customFormat="1" x14ac:dyDescent="0.25">
      <c r="A48" s="31"/>
      <c r="B48" s="32"/>
      <c r="C48" t="s">
        <v>169</v>
      </c>
    </row>
    <row r="49" spans="1:3" x14ac:dyDescent="0.25">
      <c r="A49" s="5" t="s">
        <v>39</v>
      </c>
      <c r="B49" s="27" t="s">
        <v>41</v>
      </c>
      <c r="C49" t="str">
        <f>CONCATENATE("  &lt;Genotype hgvs=",CHAR(34),B49,B50,";",B51,CHAR(34)," name=",CHAR(34),B19,CHAR(34),"&gt; ")</f>
        <v xml:space="preserve">  &lt;Genotype hgvs="NC000001_1.11:g.[234008733G&gt;A];[234008733=]" name="G3264+630A"&gt; </v>
      </c>
    </row>
    <row r="50" spans="1:3" x14ac:dyDescent="0.25">
      <c r="A50" s="5" t="s">
        <v>40</v>
      </c>
      <c r="B50" s="27" t="s">
        <v>129</v>
      </c>
    </row>
    <row r="51" spans="1:3" x14ac:dyDescent="0.25">
      <c r="A51" s="5" t="s">
        <v>31</v>
      </c>
      <c r="B51" s="27" t="s">
        <v>130</v>
      </c>
      <c r="C51" t="s">
        <v>717</v>
      </c>
    </row>
    <row r="52" spans="1:3" x14ac:dyDescent="0.25">
      <c r="A52" s="5" t="s">
        <v>45</v>
      </c>
      <c r="B52" s="27" t="str">
        <f>CONCATENATE("People with this variant have one copy of the ",B22," variant. This substitution of a single nucleotide is known as a missense mutation.")</f>
        <v>People with this variant have one copy of the [G3264+630A](https://www.ncbi.nlm.nih.gov/pubmed/27099524) variant. This substitution of a single nucleotide is known as a missense mutation.</v>
      </c>
      <c r="C52" t="s">
        <v>17</v>
      </c>
    </row>
    <row r="53" spans="1:3" x14ac:dyDescent="0.25">
      <c r="A53" s="6" t="s">
        <v>46</v>
      </c>
      <c r="B53" s="27" t="s">
        <v>535</v>
      </c>
      <c r="C53" t="str">
        <f>CONCATENATE("    ",B52)</f>
        <v xml:space="preserve">    People with this variant have one copy of the [G3264+630A](https://www.ncbi.nlm.nih.gov/pubmed/27099524) variant. This substitution of a single nucleotide is known as a missense mutation.</v>
      </c>
    </row>
    <row r="54" spans="1:3" x14ac:dyDescent="0.25">
      <c r="A54" s="6" t="s">
        <v>47</v>
      </c>
      <c r="B54" s="27">
        <v>28.2</v>
      </c>
    </row>
    <row r="55" spans="1:3" x14ac:dyDescent="0.25">
      <c r="A55" s="5"/>
      <c r="C55" t="s">
        <v>718</v>
      </c>
    </row>
    <row r="56" spans="1:3" x14ac:dyDescent="0.25">
      <c r="A56" s="6"/>
    </row>
    <row r="57" spans="1:3" x14ac:dyDescent="0.25">
      <c r="A57" s="6"/>
      <c r="C57" t="str">
        <f>CONCATENATE("    ",B53)</f>
        <v xml:space="preserve">    You are in the Severe Risk category. See below for more information</v>
      </c>
    </row>
    <row r="58" spans="1:3" x14ac:dyDescent="0.25">
      <c r="A58" s="6"/>
    </row>
    <row r="59" spans="1:3" x14ac:dyDescent="0.25">
      <c r="A59" s="6"/>
      <c r="C59" t="s">
        <v>719</v>
      </c>
    </row>
    <row r="60" spans="1:3" x14ac:dyDescent="0.25">
      <c r="A60" s="5"/>
    </row>
    <row r="61" spans="1:3" x14ac:dyDescent="0.25">
      <c r="A61" s="5"/>
      <c r="C61" t="str">
        <f>CONCATENATE( "    &lt;piechart percentage=",B54," /&gt;")</f>
        <v xml:space="preserve">    &lt;piechart percentage=28.2 /&gt;</v>
      </c>
    </row>
    <row r="62" spans="1:3" x14ac:dyDescent="0.25">
      <c r="A62" s="5"/>
      <c r="C62" t="str">
        <f>"  &lt;/Genotype&gt;"</f>
        <v xml:space="preserve">  &lt;/Genotype&gt;</v>
      </c>
    </row>
    <row r="63" spans="1:3" x14ac:dyDescent="0.25">
      <c r="A63" s="5" t="s">
        <v>48</v>
      </c>
      <c r="B63" s="27" t="str">
        <f>CONCATENATE("People with this variant have two copies of the ",B22," variant. This substitution of a single nucleotide is known as a missense mutation.")</f>
        <v>People with this variant have two copies of the [G3264+630A](https://www.ncbi.nlm.nih.gov/pubmed/27099524) variant. This substitution of a single nucleotide is known as a missense mutation.</v>
      </c>
      <c r="C63" t="str">
        <f>CONCATENATE("  &lt;Genotype hgvs=",CHAR(34),B49,B50,";",B50,CHAR(34)," name=",CHAR(34),B19,CHAR(34),"&gt; ")</f>
        <v xml:space="preserve">  &lt;Genotype hgvs="NC000001_1.11:g.[234008733G&gt;A];[234008733G&gt;A]" name="G3264+630A"&gt; </v>
      </c>
    </row>
    <row r="64" spans="1:3" x14ac:dyDescent="0.25">
      <c r="A64" s="6" t="s">
        <v>49</v>
      </c>
      <c r="B64" s="27" t="s">
        <v>227</v>
      </c>
      <c r="C64" t="s">
        <v>17</v>
      </c>
    </row>
    <row r="65" spans="1:3" x14ac:dyDescent="0.25">
      <c r="A65" s="6" t="s">
        <v>47</v>
      </c>
      <c r="B65" s="27">
        <v>10</v>
      </c>
      <c r="C65" t="s">
        <v>717</v>
      </c>
    </row>
    <row r="66" spans="1:3" x14ac:dyDescent="0.25">
      <c r="A66" s="6"/>
    </row>
    <row r="67" spans="1:3" x14ac:dyDescent="0.25">
      <c r="A67" s="5"/>
      <c r="C67" t="str">
        <f>CONCATENATE("    ",B63)</f>
        <v xml:space="preserve">    People with this variant have two copies of the [G3264+630A](https://www.ncbi.nlm.nih.gov/pubmed/27099524) variant. This substitution of a single nucleotide is known as a missense mutation.</v>
      </c>
    </row>
    <row r="68" spans="1:3" x14ac:dyDescent="0.25">
      <c r="A68" s="6"/>
    </row>
    <row r="69" spans="1:3" x14ac:dyDescent="0.25">
      <c r="A69" s="6"/>
      <c r="C69" t="s">
        <v>718</v>
      </c>
    </row>
    <row r="70" spans="1:3" x14ac:dyDescent="0.25">
      <c r="A70" s="6"/>
    </row>
    <row r="71" spans="1:3" x14ac:dyDescent="0.25">
      <c r="A71" s="6"/>
      <c r="C71" t="str">
        <f>CONCATENATE("    ",B64)</f>
        <v xml:space="preserve">    Your variant is not associated with any loss of function.</v>
      </c>
    </row>
    <row r="72" spans="1:3" x14ac:dyDescent="0.25">
      <c r="A72" s="6"/>
    </row>
    <row r="73" spans="1:3" x14ac:dyDescent="0.25">
      <c r="A73" s="5"/>
      <c r="C73" t="s">
        <v>719</v>
      </c>
    </row>
    <row r="74" spans="1:3" x14ac:dyDescent="0.25">
      <c r="A74" s="5"/>
    </row>
    <row r="75" spans="1:3" x14ac:dyDescent="0.25">
      <c r="A75" s="5"/>
      <c r="C75" t="str">
        <f>CONCATENATE( "    &lt;piechart percentage=",B65," /&gt;")</f>
        <v xml:space="preserve">    &lt;piechart percentage=10 /&gt;</v>
      </c>
    </row>
    <row r="76" spans="1:3" x14ac:dyDescent="0.25">
      <c r="A76" s="5"/>
      <c r="C76" t="str">
        <f>"  &lt;/Genotype&gt;"</f>
        <v xml:space="preserve">  &lt;/Genotype&gt;</v>
      </c>
    </row>
    <row r="77" spans="1:3" x14ac:dyDescent="0.25">
      <c r="A77" s="5" t="s">
        <v>50</v>
      </c>
      <c r="B77" s="27" t="str">
        <f>CONCATENATE("Your ",B11," gene has no variants. A normal gene is referred to as a ",CHAR(34),"wild-type",CHAR(34)," gene.")</f>
        <v>Your TPRM8 gene has no variants. A normal gene is referred to as a "wild-type" gene.</v>
      </c>
      <c r="C77" t="str">
        <f>CONCATENATE("  &lt;Genotype hgvs=",CHAR(34),B49,B51,";",B51,CHAR(34)," name=",CHAR(34),B19,CHAR(34),"&gt; ")</f>
        <v xml:space="preserve">  &lt;Genotype hgvs="NC000001_1.11:g.[234008733=];[234008733=]" name="G3264+630A"&gt; </v>
      </c>
    </row>
    <row r="78" spans="1:3" x14ac:dyDescent="0.25">
      <c r="A78" s="6" t="s">
        <v>51</v>
      </c>
      <c r="B78" s="27" t="s">
        <v>227</v>
      </c>
    </row>
    <row r="79" spans="1:3" x14ac:dyDescent="0.25">
      <c r="A79" s="6" t="s">
        <v>47</v>
      </c>
      <c r="B79" s="27">
        <v>61.8</v>
      </c>
      <c r="C79" t="s">
        <v>717</v>
      </c>
    </row>
    <row r="80" spans="1:3" x14ac:dyDescent="0.25">
      <c r="A80" s="5"/>
    </row>
    <row r="81" spans="1:3" x14ac:dyDescent="0.25">
      <c r="A81" s="6"/>
      <c r="C81" t="str">
        <f>CONCATENATE("    ",B77)</f>
        <v xml:space="preserve">    Your TPRM8 gene has no variants. A normal gene is referred to as a "wild-type" gene.</v>
      </c>
    </row>
    <row r="82" spans="1:3" x14ac:dyDescent="0.25">
      <c r="A82" s="6"/>
    </row>
    <row r="83" spans="1:3" x14ac:dyDescent="0.25">
      <c r="A83" s="6"/>
      <c r="C83" t="s">
        <v>718</v>
      </c>
    </row>
    <row r="84" spans="1:3" x14ac:dyDescent="0.25">
      <c r="A84" s="6"/>
      <c r="C84" t="str">
        <f>CONCATENATE("    ",B83)</f>
        <v xml:space="preserve">    </v>
      </c>
    </row>
    <row r="85" spans="1:3" x14ac:dyDescent="0.25">
      <c r="A85" s="6"/>
      <c r="C85" t="str">
        <f>CONCATENATE("    ",B78)</f>
        <v xml:space="preserve">    Your variant is not associated with any loss of function.</v>
      </c>
    </row>
    <row r="86" spans="1:3" x14ac:dyDescent="0.25">
      <c r="A86" s="5"/>
    </row>
    <row r="87" spans="1:3" x14ac:dyDescent="0.25">
      <c r="A87" s="5"/>
      <c r="C87" t="s">
        <v>719</v>
      </c>
    </row>
    <row r="88" spans="1:3" x14ac:dyDescent="0.25">
      <c r="A88" s="5"/>
      <c r="C88" t="str">
        <f>CONCATENATE("    ",B84)</f>
        <v xml:space="preserve">    </v>
      </c>
    </row>
    <row r="89" spans="1:3" x14ac:dyDescent="0.25">
      <c r="A89" s="5"/>
      <c r="C89" t="str">
        <f>CONCATENATE( "    &lt;piechart percentage=",B79," /&gt;")</f>
        <v xml:space="preserve">    &lt;piechart percentage=61.8 /&gt;</v>
      </c>
    </row>
    <row r="90" spans="1:3" x14ac:dyDescent="0.25">
      <c r="A90" s="5"/>
      <c r="C90" t="str">
        <f>"  &lt;/Genotype&gt;"</f>
        <v xml:space="preserve">  &lt;/Genotype&gt;</v>
      </c>
    </row>
    <row r="91" spans="1:3" x14ac:dyDescent="0.25">
      <c r="A91" s="5"/>
      <c r="C91" t="s">
        <v>170</v>
      </c>
    </row>
    <row r="92" spans="1:3" x14ac:dyDescent="0.25">
      <c r="A92" s="5" t="s">
        <v>39</v>
      </c>
      <c r="B92" s="1" t="s">
        <v>128</v>
      </c>
      <c r="C92" t="str">
        <f>CONCATENATE("  &lt;Genotype hgvs=",CHAR(34),B92,B93,";",B94,CHAR(34)," name=",CHAR(34),B25,CHAR(34),"&gt; ")</f>
        <v xml:space="preserve">  &lt;Genotype hgvs="NC_000002.12:g.[234010670G&gt;A];[234010670=]" name="G3264+2567A"&gt; </v>
      </c>
    </row>
    <row r="93" spans="1:3" x14ac:dyDescent="0.25">
      <c r="A93" s="5" t="s">
        <v>40</v>
      </c>
      <c r="B93" s="27" t="s">
        <v>139</v>
      </c>
    </row>
    <row r="94" spans="1:3" x14ac:dyDescent="0.25">
      <c r="A94" s="5" t="s">
        <v>31</v>
      </c>
      <c r="B94" s="27" t="s">
        <v>140</v>
      </c>
      <c r="C94" t="s">
        <v>717</v>
      </c>
    </row>
    <row r="95" spans="1:3" x14ac:dyDescent="0.25">
      <c r="A95" s="5" t="s">
        <v>45</v>
      </c>
      <c r="B95" s="27" t="str">
        <f>CONCATENATE("People with this variant have one copy of the ",B28," variant. This substitution of a single nucleotide is known as a missense mutation.")</f>
        <v>People with this variant have one copy of the [G3264+2567A](https://www.ncbi.nlm.nih.gov/pubmed/27099524) variant. This substitution of a single nucleotide is known as a missense mutation.</v>
      </c>
      <c r="C95" t="s">
        <v>17</v>
      </c>
    </row>
    <row r="96" spans="1:3" x14ac:dyDescent="0.25">
      <c r="A96" s="6" t="s">
        <v>46</v>
      </c>
      <c r="B96" s="27" t="s">
        <v>536</v>
      </c>
      <c r="C96" t="str">
        <f>CONCATENATE("    ",B95)</f>
        <v xml:space="preserve">    People with this variant have one copy of the [G3264+2567A](https://www.ncbi.nlm.nih.gov/pubmed/27099524) variant. This substitution of a single nucleotide is known as a missense mutation.</v>
      </c>
    </row>
    <row r="97" spans="1:3" x14ac:dyDescent="0.25">
      <c r="A97" s="6" t="s">
        <v>47</v>
      </c>
      <c r="B97" s="27">
        <v>43.2</v>
      </c>
    </row>
    <row r="98" spans="1:3" x14ac:dyDescent="0.25">
      <c r="A98" s="5"/>
      <c r="C98" t="s">
        <v>718</v>
      </c>
    </row>
    <row r="99" spans="1:3" x14ac:dyDescent="0.25">
      <c r="A99" s="6"/>
    </row>
    <row r="100" spans="1:3" x14ac:dyDescent="0.25">
      <c r="A100" s="6"/>
      <c r="C100" t="str">
        <f>CONCATENATE("    ",B96)</f>
        <v xml:space="preserve">    You are in the Severe Risk category. See below for more information.</v>
      </c>
    </row>
    <row r="101" spans="1:3" x14ac:dyDescent="0.25">
      <c r="A101" s="6"/>
    </row>
    <row r="102" spans="1:3" x14ac:dyDescent="0.25">
      <c r="A102" s="6"/>
      <c r="C102" t="s">
        <v>719</v>
      </c>
    </row>
    <row r="103" spans="1:3" x14ac:dyDescent="0.25">
      <c r="A103" s="5"/>
    </row>
    <row r="104" spans="1:3" x14ac:dyDescent="0.25">
      <c r="A104" s="5"/>
      <c r="C104" t="str">
        <f>CONCATENATE( "    &lt;piechart percentage=",B97," /&gt;")</f>
        <v xml:space="preserve">    &lt;piechart percentage=43.2 /&gt;</v>
      </c>
    </row>
    <row r="105" spans="1:3" x14ac:dyDescent="0.25">
      <c r="A105" s="5"/>
      <c r="C105" t="str">
        <f>"  &lt;/Genotype&gt;"</f>
        <v xml:space="preserve">  &lt;/Genotype&gt;</v>
      </c>
    </row>
    <row r="106" spans="1:3" x14ac:dyDescent="0.25">
      <c r="A106" s="5" t="s">
        <v>48</v>
      </c>
      <c r="B106" s="27" t="str">
        <f>CONCATENATE("People with this variant have two copies of the ",B28," variant. This substitution of a single nucleotide is known as a missense mutation.")</f>
        <v>People with this variant have two copies of the [G3264+2567A](https://www.ncbi.nlm.nih.gov/pubmed/27099524) variant. This substitution of a single nucleotide is known as a missense mutation.</v>
      </c>
      <c r="C106" t="str">
        <f>CONCATENATE("  &lt;Genotype hgvs=",CHAR(34),B92,B93,";",B93,CHAR(34)," name=",CHAR(34),B25,CHAR(34),"&gt; ")</f>
        <v xml:space="preserve">  &lt;Genotype hgvs="NC_000002.12:g.[234010670G&gt;A];[234010670G&gt;A]" name="G3264+2567A"&gt; </v>
      </c>
    </row>
    <row r="107" spans="1:3" x14ac:dyDescent="0.25">
      <c r="A107" s="6" t="s">
        <v>49</v>
      </c>
      <c r="B107" s="27" t="s">
        <v>227</v>
      </c>
      <c r="C107" t="s">
        <v>17</v>
      </c>
    </row>
    <row r="108" spans="1:3" x14ac:dyDescent="0.25">
      <c r="A108" s="6" t="s">
        <v>47</v>
      </c>
      <c r="B108" s="27">
        <v>19.600000000000001</v>
      </c>
      <c r="C108" t="s">
        <v>717</v>
      </c>
    </row>
    <row r="109" spans="1:3" x14ac:dyDescent="0.25">
      <c r="A109" s="6"/>
    </row>
    <row r="110" spans="1:3" x14ac:dyDescent="0.25">
      <c r="A110" s="5"/>
      <c r="C110" t="str">
        <f>CONCATENATE("    ",B106)</f>
        <v xml:space="preserve">    People with this variant have two copies of the [G3264+2567A](https://www.ncbi.nlm.nih.gov/pubmed/27099524) variant. This substitution of a single nucleotide is known as a missense mutation.</v>
      </c>
    </row>
    <row r="111" spans="1:3" x14ac:dyDescent="0.25">
      <c r="A111" s="6"/>
    </row>
    <row r="112" spans="1:3" x14ac:dyDescent="0.25">
      <c r="A112" s="6"/>
      <c r="C112" t="s">
        <v>718</v>
      </c>
    </row>
    <row r="113" spans="1:3" x14ac:dyDescent="0.25">
      <c r="A113" s="6"/>
    </row>
    <row r="114" spans="1:3" x14ac:dyDescent="0.25">
      <c r="A114" s="6"/>
      <c r="C114" t="str">
        <f>CONCATENATE("    ",B107)</f>
        <v xml:space="preserve">    Your variant is not associated with any loss of function.</v>
      </c>
    </row>
    <row r="115" spans="1:3" x14ac:dyDescent="0.25">
      <c r="A115" s="6"/>
    </row>
    <row r="116" spans="1:3" x14ac:dyDescent="0.25">
      <c r="A116" s="5"/>
      <c r="C116" t="s">
        <v>719</v>
      </c>
    </row>
    <row r="117" spans="1:3" x14ac:dyDescent="0.25">
      <c r="A117" s="5"/>
    </row>
    <row r="118" spans="1:3" x14ac:dyDescent="0.25">
      <c r="A118" s="5"/>
      <c r="C118" t="str">
        <f>CONCATENATE( "    &lt;piechart percentage=",B108," /&gt;")</f>
        <v xml:space="preserve">    &lt;piechart percentage=19.6 /&gt;</v>
      </c>
    </row>
    <row r="119" spans="1:3" x14ac:dyDescent="0.25">
      <c r="A119" s="5"/>
      <c r="C119" t="str">
        <f>"  &lt;/Genotype&gt;"</f>
        <v xml:space="preserve">  &lt;/Genotype&gt;</v>
      </c>
    </row>
    <row r="120" spans="1:3" x14ac:dyDescent="0.25">
      <c r="A120" s="5" t="s">
        <v>50</v>
      </c>
      <c r="B120" s="27" t="str">
        <f>CONCATENATE("Your ",B11," gene has no variants. A normal gene is referred to as a ",CHAR(34),"wild-type",CHAR(34)," gene.")</f>
        <v>Your TPRM8 gene has no variants. A normal gene is referred to as a "wild-type" gene.</v>
      </c>
      <c r="C120" t="str">
        <f>CONCATENATE("  &lt;Genotype hgvs=",CHAR(34),B92,B94,";",B94,CHAR(34)," name=",CHAR(34),B25,CHAR(34),"&gt; ")</f>
        <v xml:space="preserve">  &lt;Genotype hgvs="NC_000002.12:g.[234010670=];[234010670=]" name="G3264+2567A"&gt; </v>
      </c>
    </row>
    <row r="121" spans="1:3" x14ac:dyDescent="0.25">
      <c r="A121" s="6" t="s">
        <v>51</v>
      </c>
      <c r="B121" s="27" t="s">
        <v>227</v>
      </c>
    </row>
    <row r="122" spans="1:3" x14ac:dyDescent="0.25">
      <c r="A122" s="6" t="s">
        <v>47</v>
      </c>
      <c r="B122" s="27">
        <v>37.200000000000003</v>
      </c>
      <c r="C122" t="s">
        <v>717</v>
      </c>
    </row>
    <row r="123" spans="1:3" x14ac:dyDescent="0.25">
      <c r="A123" s="5"/>
    </row>
    <row r="124" spans="1:3" x14ac:dyDescent="0.25">
      <c r="A124" s="6"/>
      <c r="C124" t="str">
        <f>CONCATENATE("    ",B120)</f>
        <v xml:space="preserve">    Your TPRM8 gene has no variants. A normal gene is referred to as a "wild-type" gene.</v>
      </c>
    </row>
    <row r="125" spans="1:3" x14ac:dyDescent="0.25">
      <c r="A125" s="6"/>
    </row>
    <row r="126" spans="1:3" x14ac:dyDescent="0.25">
      <c r="A126" s="6"/>
      <c r="C126" t="s">
        <v>718</v>
      </c>
    </row>
    <row r="127" spans="1:3" x14ac:dyDescent="0.25">
      <c r="A127" s="6"/>
      <c r="C127" t="str">
        <f>CONCATENATE("    ",B126)</f>
        <v xml:space="preserve">    </v>
      </c>
    </row>
    <row r="128" spans="1:3" x14ac:dyDescent="0.25">
      <c r="A128" s="6"/>
      <c r="C128" t="str">
        <f>CONCATENATE("    ",B121)</f>
        <v xml:space="preserve">    Your variant is not associated with any loss of function.</v>
      </c>
    </row>
    <row r="129" spans="1:3" x14ac:dyDescent="0.25">
      <c r="A129" s="5"/>
    </row>
    <row r="130" spans="1:3" x14ac:dyDescent="0.25">
      <c r="A130" s="5"/>
      <c r="C130" t="s">
        <v>719</v>
      </c>
    </row>
    <row r="131" spans="1:3" x14ac:dyDescent="0.25">
      <c r="A131" s="5"/>
      <c r="C131" t="str">
        <f>CONCATENATE("    ",B127)</f>
        <v xml:space="preserve">    </v>
      </c>
    </row>
    <row r="132" spans="1:3" x14ac:dyDescent="0.25">
      <c r="A132" s="5"/>
      <c r="C132" t="str">
        <f>CONCATENATE( "    &lt;piechart percentage=",B122," /&gt;")</f>
        <v xml:space="preserve">    &lt;piechart percentage=37.2 /&gt;</v>
      </c>
    </row>
    <row r="133" spans="1:3" x14ac:dyDescent="0.25">
      <c r="A133" s="5"/>
      <c r="C133" t="str">
        <f>"  &lt;/Genotype&gt;"</f>
        <v xml:space="preserve">  &lt;/Genotype&gt;</v>
      </c>
    </row>
    <row r="134" spans="1:3" x14ac:dyDescent="0.25">
      <c r="A134" s="5"/>
      <c r="C134" t="str">
        <f>C29</f>
        <v>&lt;# G750C #&gt;</v>
      </c>
    </row>
    <row r="135" spans="1:3" x14ac:dyDescent="0.25">
      <c r="A135" s="5" t="s">
        <v>39</v>
      </c>
      <c r="B135" s="1" t="s">
        <v>128</v>
      </c>
      <c r="C135" t="str">
        <f>CONCATENATE("  &lt;Genotype hgvs=",CHAR(34),B135,B136,";",B137,CHAR(34)," name=",CHAR(34),B31,CHAR(34),"&gt; ")</f>
        <v xml:space="preserve">  &lt;Genotype hgvs="NC_000002.12:g.[233945906G&gt;C];[233945906=]" name="G750C"&gt; </v>
      </c>
    </row>
    <row r="136" spans="1:3" x14ac:dyDescent="0.25">
      <c r="A136" s="5" t="s">
        <v>40</v>
      </c>
      <c r="B136" s="27" t="s">
        <v>141</v>
      </c>
    </row>
    <row r="137" spans="1:3" x14ac:dyDescent="0.25">
      <c r="A137" s="5" t="s">
        <v>31</v>
      </c>
      <c r="B137" s="27" t="s">
        <v>142</v>
      </c>
      <c r="C137" t="s">
        <v>717</v>
      </c>
    </row>
    <row r="138" spans="1:3" x14ac:dyDescent="0.25">
      <c r="A138" s="5" t="s">
        <v>45</v>
      </c>
      <c r="B138" s="27" t="str">
        <f>CONCATENATE("People with this variant have one copy of the ",B31," variant. This substitution of a single nucleotide is known as a missense mutation.")</f>
        <v>People with this variant have one copy of the G750C variant. This substitution of a single nucleotide is known as a missense mutation.</v>
      </c>
      <c r="C138" t="s">
        <v>17</v>
      </c>
    </row>
    <row r="139" spans="1:3" x14ac:dyDescent="0.25">
      <c r="A139" s="6" t="s">
        <v>46</v>
      </c>
      <c r="B139" s="27" t="s">
        <v>153</v>
      </c>
      <c r="C139" t="str">
        <f>CONCATENATE("    ",B138)</f>
        <v xml:space="preserve">    People with this variant have one copy of the G750C variant. This substitution of a single nucleotide is known as a missense mutation.</v>
      </c>
    </row>
    <row r="140" spans="1:3" x14ac:dyDescent="0.25">
      <c r="A140" s="6" t="s">
        <v>47</v>
      </c>
      <c r="B140" s="27">
        <v>22.1</v>
      </c>
    </row>
    <row r="141" spans="1:3" x14ac:dyDescent="0.25">
      <c r="A141" s="5"/>
      <c r="C141" t="s">
        <v>718</v>
      </c>
    </row>
    <row r="142" spans="1:3" x14ac:dyDescent="0.25">
      <c r="A142" s="6"/>
    </row>
    <row r="143" spans="1:3" x14ac:dyDescent="0.25">
      <c r="A143" s="6"/>
      <c r="C143" t="str">
        <f>CONCATENATE("    ",B139)</f>
        <v xml:space="preserve">    This variant is not associated with Moderate Loss of Function.</v>
      </c>
    </row>
    <row r="144" spans="1:3" x14ac:dyDescent="0.25">
      <c r="A144" s="6"/>
    </row>
    <row r="145" spans="1:3" x14ac:dyDescent="0.25">
      <c r="A145" s="6"/>
      <c r="C145" t="s">
        <v>719</v>
      </c>
    </row>
    <row r="146" spans="1:3" x14ac:dyDescent="0.25">
      <c r="A146" s="5"/>
    </row>
    <row r="147" spans="1:3" x14ac:dyDescent="0.25">
      <c r="A147" s="5"/>
      <c r="C147" t="str">
        <f>CONCATENATE( "    &lt;piechart percentage=",B140," /&gt;")</f>
        <v xml:space="preserve">    &lt;piechart percentage=22.1 /&gt;</v>
      </c>
    </row>
    <row r="148" spans="1:3" x14ac:dyDescent="0.25">
      <c r="A148" s="5"/>
      <c r="C148" t="str">
        <f>"  &lt;/Genotype&gt;"</f>
        <v xml:space="preserve">  &lt;/Genotype&gt;</v>
      </c>
    </row>
    <row r="149" spans="1:3" x14ac:dyDescent="0.25">
      <c r="A149" s="5" t="s">
        <v>48</v>
      </c>
      <c r="B149" s="27" t="str">
        <f>CONCATENATE("People with this variant have two copies of the ",B31," variant. This substitution of a single nucleotide is known as a missense mutation.")</f>
        <v>People with this variant have two copies of the G750C variant. This substitution of a single nucleotide is known as a missense mutation.</v>
      </c>
      <c r="C149" t="str">
        <f>CONCATENATE("  &lt;Genotype hgvs=",CHAR(34),B135,B136,";",B136,CHAR(34)," name=",CHAR(34),B31,CHAR(34),"&gt; ")</f>
        <v xml:space="preserve">  &lt;Genotype hgvs="NC_000002.12:g.[233945906G&gt;C];[233945906G&gt;C]" name="G750C"&gt; </v>
      </c>
    </row>
    <row r="150" spans="1:3" x14ac:dyDescent="0.25">
      <c r="A150" s="6" t="s">
        <v>49</v>
      </c>
      <c r="B150" s="27" t="s">
        <v>200</v>
      </c>
      <c r="C150" t="s">
        <v>17</v>
      </c>
    </row>
    <row r="151" spans="1:3" x14ac:dyDescent="0.25">
      <c r="A151" s="6" t="s">
        <v>47</v>
      </c>
      <c r="B151" s="27">
        <v>7.5</v>
      </c>
      <c r="C151" t="s">
        <v>717</v>
      </c>
    </row>
    <row r="152" spans="1:3" x14ac:dyDescent="0.25">
      <c r="A152" s="6"/>
    </row>
    <row r="153" spans="1:3" x14ac:dyDescent="0.25">
      <c r="A153" s="5"/>
      <c r="C153" t="str">
        <f>CONCATENATE("    ",B149)</f>
        <v xml:space="preserve">    People with this variant have two copies of the G750C variant. This substitution of a single nucleotide is known as a missense mutation.</v>
      </c>
    </row>
    <row r="154" spans="1:3" x14ac:dyDescent="0.25">
      <c r="A154" s="6"/>
    </row>
    <row r="155" spans="1:3" x14ac:dyDescent="0.25">
      <c r="A155" s="6"/>
      <c r="C155" t="s">
        <v>718</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719</v>
      </c>
    </row>
    <row r="160" spans="1:3" x14ac:dyDescent="0.25">
      <c r="A160" s="5"/>
    </row>
    <row r="161" spans="1:3" x14ac:dyDescent="0.25">
      <c r="A161" s="5"/>
      <c r="C161" t="str">
        <f>CONCATENATE( "    &lt;piechart percentage=",B151," /&gt;")</f>
        <v xml:space="preserve">    &lt;piechart percentage=7.5 /&gt;</v>
      </c>
    </row>
    <row r="162" spans="1:3" x14ac:dyDescent="0.25">
      <c r="A162" s="5"/>
      <c r="C162" t="str">
        <f>"  &lt;/Genotype&gt;"</f>
        <v xml:space="preserve">  &lt;/Genotype&gt;</v>
      </c>
    </row>
    <row r="163" spans="1:3" x14ac:dyDescent="0.25">
      <c r="A163" s="5" t="s">
        <v>50</v>
      </c>
      <c r="B163" s="27" t="str">
        <f>CONCATENATE("Your ",B11," gene has no variants. A normal gene is referred to as a ",CHAR(34),"wild-type",CHAR(34)," gene.")</f>
        <v>Your TPRM8 gene has no variants. A normal gene is referred to as a "wild-type" gene.</v>
      </c>
      <c r="C163" t="str">
        <f>CONCATENATE("  &lt;Genotype hgvs=",CHAR(34),B135,B137,";",B137,CHAR(34)," name=",CHAR(34),B31,CHAR(34),"&gt; ")</f>
        <v xml:space="preserve">  &lt;Genotype hgvs="NC_000002.12:g.[233945906=];[233945906=]" name="G750C"&gt; </v>
      </c>
    </row>
    <row r="164" spans="1:3" x14ac:dyDescent="0.25">
      <c r="A164" s="6" t="s">
        <v>51</v>
      </c>
      <c r="B164" s="27" t="s">
        <v>227</v>
      </c>
    </row>
    <row r="165" spans="1:3" x14ac:dyDescent="0.25">
      <c r="A165" s="6" t="s">
        <v>47</v>
      </c>
      <c r="B165" s="27">
        <v>70.400000000000006</v>
      </c>
      <c r="C165" t="s">
        <v>717</v>
      </c>
    </row>
    <row r="166" spans="1:3" x14ac:dyDescent="0.25">
      <c r="A166" s="5"/>
    </row>
    <row r="167" spans="1:3" x14ac:dyDescent="0.25">
      <c r="A167" s="6"/>
      <c r="C167" t="str">
        <f>CONCATENATE("    ",B163)</f>
        <v xml:space="preserve">    Your TPRM8 gene has no variants. A normal gene is referred to as a "wild-type" gene.</v>
      </c>
    </row>
    <row r="168" spans="1:3" x14ac:dyDescent="0.25">
      <c r="A168" s="6"/>
    </row>
    <row r="169" spans="1:3" x14ac:dyDescent="0.25">
      <c r="A169" s="6"/>
      <c r="C169" t="s">
        <v>718</v>
      </c>
    </row>
    <row r="170" spans="1:3" x14ac:dyDescent="0.25">
      <c r="A170" s="6"/>
      <c r="C170" t="str">
        <f>CONCATENATE("    ",B169)</f>
        <v xml:space="preserve">    </v>
      </c>
    </row>
    <row r="171" spans="1:3" x14ac:dyDescent="0.25">
      <c r="A171" s="6"/>
      <c r="C171" t="str">
        <f>CONCATENATE("    ",B164)</f>
        <v xml:space="preserve">    Your variant is not associated with any loss of function.</v>
      </c>
    </row>
    <row r="172" spans="1:3" x14ac:dyDescent="0.25">
      <c r="A172" s="5"/>
    </row>
    <row r="173" spans="1:3" x14ac:dyDescent="0.25">
      <c r="A173" s="5"/>
      <c r="C173" t="s">
        <v>719</v>
      </c>
    </row>
    <row r="174" spans="1:3" x14ac:dyDescent="0.25">
      <c r="A174" s="5"/>
      <c r="C174" t="str">
        <f>CONCATENATE("    ",B170)</f>
        <v xml:space="preserve">    </v>
      </c>
    </row>
    <row r="175" spans="1:3" x14ac:dyDescent="0.25">
      <c r="A175" s="5"/>
      <c r="C175" t="str">
        <f>CONCATENATE( "    &lt;piechart percentage=",B165," /&gt;")</f>
        <v xml:space="preserve">    &lt;piechart percentage=70.4 /&gt;</v>
      </c>
    </row>
    <row r="176" spans="1:3" x14ac:dyDescent="0.25">
      <c r="A176" s="5"/>
      <c r="C176" t="str">
        <f>"  &lt;/Genotype&gt;"</f>
        <v xml:space="preserve">  &lt;/Genotype&gt;</v>
      </c>
    </row>
    <row r="177" spans="1:3" x14ac:dyDescent="0.25">
      <c r="A177" s="5"/>
      <c r="C177" t="s">
        <v>172</v>
      </c>
    </row>
    <row r="178" spans="1:3" x14ac:dyDescent="0.25">
      <c r="A178" s="5" t="s">
        <v>39</v>
      </c>
      <c r="B178" s="1" t="s">
        <v>128</v>
      </c>
      <c r="C178" t="str">
        <f>CONCATENATE("  &lt;Genotype hgvs=",CHAR(34),B178,B179,";",B180,CHAR(34)," name=",CHAR(34),B37,CHAR(34),"&gt; ")</f>
        <v xml:space="preserve">  &lt;Genotype hgvs="NC_000002.12:g.[233916448T&gt;C];[233916448=]" name="T-990C"&gt; </v>
      </c>
    </row>
    <row r="179" spans="1:3" x14ac:dyDescent="0.25">
      <c r="A179" s="5" t="s">
        <v>40</v>
      </c>
      <c r="B179" s="27" t="s">
        <v>143</v>
      </c>
    </row>
    <row r="180" spans="1:3" x14ac:dyDescent="0.25">
      <c r="A180" s="5" t="s">
        <v>31</v>
      </c>
      <c r="B180" s="27" t="s">
        <v>144</v>
      </c>
      <c r="C180" t="s">
        <v>717</v>
      </c>
    </row>
    <row r="181" spans="1:3" x14ac:dyDescent="0.25">
      <c r="A181" s="5" t="s">
        <v>45</v>
      </c>
      <c r="B181" s="27" t="str">
        <f>CONCATENATE("People with this variant have one copy of the ",B40," variant. This substitution of a single nucleotide is known as a missense mutation.")</f>
        <v>People with this variant have one copy of the [T-990C](https://www.ncbi.nlm.nih.gov/pubmed/27099524) variant. This substitution of a single nucleotide is known as a missense mutation.</v>
      </c>
      <c r="C181" t="s">
        <v>17</v>
      </c>
    </row>
    <row r="182" spans="1:3" x14ac:dyDescent="0.25">
      <c r="A182" s="6" t="s">
        <v>46</v>
      </c>
      <c r="B182" s="27" t="s">
        <v>227</v>
      </c>
      <c r="C182" t="str">
        <f>CONCATENATE("    ",B181)</f>
        <v xml:space="preserve">    People with this variant have one copy of the [T-990C](https://www.ncbi.nlm.nih.gov/pubmed/27099524) variant. This substitution of a single nucleotide is known as a missense mutation.</v>
      </c>
    </row>
    <row r="183" spans="1:3" x14ac:dyDescent="0.25">
      <c r="A183" s="6" t="s">
        <v>47</v>
      </c>
      <c r="B183" s="27">
        <v>49.7</v>
      </c>
    </row>
    <row r="184" spans="1:3" x14ac:dyDescent="0.25">
      <c r="A184" s="5"/>
      <c r="C184" t="s">
        <v>718</v>
      </c>
    </row>
    <row r="185" spans="1:3" x14ac:dyDescent="0.25">
      <c r="A185" s="6"/>
    </row>
    <row r="186" spans="1:3" x14ac:dyDescent="0.25">
      <c r="A186" s="6"/>
      <c r="C186" t="str">
        <f>CONCATENATE("    ",B182)</f>
        <v xml:space="preserve">    Your variant is not associated with any loss of function.</v>
      </c>
    </row>
    <row r="187" spans="1:3" x14ac:dyDescent="0.25">
      <c r="A187" s="6"/>
    </row>
    <row r="188" spans="1:3" x14ac:dyDescent="0.25">
      <c r="A188" s="6"/>
      <c r="C188" t="s">
        <v>719</v>
      </c>
    </row>
    <row r="189" spans="1:3" x14ac:dyDescent="0.25">
      <c r="A189" s="5"/>
    </row>
    <row r="190" spans="1:3" x14ac:dyDescent="0.25">
      <c r="A190" s="5"/>
      <c r="C190" t="str">
        <f>CONCATENATE( "    &lt;piechart percentage=",B183," /&gt;")</f>
        <v xml:space="preserve">    &lt;piechart percentage=49.7 /&gt;</v>
      </c>
    </row>
    <row r="191" spans="1:3" x14ac:dyDescent="0.25">
      <c r="A191" s="5"/>
      <c r="C191" t="str">
        <f>"  &lt;/Genotype&gt;"</f>
        <v xml:space="preserve">  &lt;/Genotype&gt;</v>
      </c>
    </row>
    <row r="192" spans="1:3" x14ac:dyDescent="0.25">
      <c r="A192" s="5" t="s">
        <v>48</v>
      </c>
      <c r="B192" s="27" t="str">
        <f>CONCATENATE("People with this variant have two copies of the ",B40," variant. This substitution of a single nucleotide is known as a missense mutation.")</f>
        <v>People with this variant have two copies of the [T-990C](https://www.ncbi.nlm.nih.gov/pubmed/27099524) variant. This substitution of a single nucleotide is known as a missense mutation.</v>
      </c>
      <c r="C192" t="str">
        <f>CONCATENATE("  &lt;Genotype hgvs=",CHAR(34),B178,B179,";",B179,CHAR(34)," name=",CHAR(34),B37,CHAR(34),"&gt; ")</f>
        <v xml:space="preserve">  &lt;Genotype hgvs="NC_000002.12:g.[233916448T&gt;C];[233916448T&gt;C]" name="T-990C"&gt; </v>
      </c>
    </row>
    <row r="193" spans="1:3" x14ac:dyDescent="0.25">
      <c r="A193" s="6" t="s">
        <v>49</v>
      </c>
      <c r="B193" s="27" t="s">
        <v>200</v>
      </c>
      <c r="C193" t="s">
        <v>17</v>
      </c>
    </row>
    <row r="194" spans="1:3" x14ac:dyDescent="0.25">
      <c r="A194" s="6" t="s">
        <v>47</v>
      </c>
      <c r="B194" s="27">
        <v>30.4</v>
      </c>
      <c r="C194" t="s">
        <v>717</v>
      </c>
    </row>
    <row r="195" spans="1:3" x14ac:dyDescent="0.25">
      <c r="A195" s="6"/>
    </row>
    <row r="196" spans="1:3" x14ac:dyDescent="0.25">
      <c r="A196" s="5"/>
      <c r="C196" t="str">
        <f>CONCATENATE("    ",B192)</f>
        <v xml:space="preserve">    People with this variant have two copies of the [T-990C](https://www.ncbi.nlm.nih.gov/pubmed/27099524) variant. This substitution of a single nucleotide is known as a missense mutation.</v>
      </c>
    </row>
    <row r="197" spans="1:3" x14ac:dyDescent="0.25">
      <c r="A197" s="6"/>
    </row>
    <row r="198" spans="1:3" x14ac:dyDescent="0.25">
      <c r="A198" s="6"/>
      <c r="C198" t="s">
        <v>718</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719</v>
      </c>
    </row>
    <row r="203" spans="1:3" x14ac:dyDescent="0.25">
      <c r="A203" s="5"/>
    </row>
    <row r="204" spans="1:3" x14ac:dyDescent="0.25">
      <c r="A204" s="5"/>
      <c r="C204" t="str">
        <f>CONCATENATE( "    &lt;piechart percentage=",B194," /&gt;")</f>
        <v xml:space="preserve">    &lt;piechart percentage=30.4 /&gt;</v>
      </c>
    </row>
    <row r="205" spans="1:3" x14ac:dyDescent="0.25">
      <c r="A205" s="5"/>
      <c r="C205" t="str">
        <f>"  &lt;/Genotype&gt;"</f>
        <v xml:space="preserve">  &lt;/Genotype&gt;</v>
      </c>
    </row>
    <row r="206" spans="1:3" x14ac:dyDescent="0.25">
      <c r="A206" s="5" t="s">
        <v>50</v>
      </c>
      <c r="B206" s="27" t="str">
        <f>CONCATENATE("Your ",B11," gene has no variants. A normal gene is referred to as a ",CHAR(34),"wild-type",CHAR(34)," gene.")</f>
        <v>Your TPRM8 gene has no variants. A normal gene is referred to as a "wild-type" gene.</v>
      </c>
      <c r="C206" t="str">
        <f>CONCATENATE("  &lt;Genotype hgvs=",CHAR(34),B178,B180,";",B180,CHAR(34)," name=",CHAR(34),B37,CHAR(34),"&gt; ")</f>
        <v xml:space="preserve">  &lt;Genotype hgvs="NC_000002.12:g.[233916448=];[233916448=]" name="T-990C"&gt; </v>
      </c>
    </row>
    <row r="207" spans="1:3" x14ac:dyDescent="0.25">
      <c r="A207" s="6" t="s">
        <v>51</v>
      </c>
      <c r="B207" s="27" t="s">
        <v>227</v>
      </c>
    </row>
    <row r="208" spans="1:3" x14ac:dyDescent="0.25">
      <c r="A208" s="6" t="s">
        <v>47</v>
      </c>
      <c r="B208" s="27">
        <v>19.899999999999999</v>
      </c>
      <c r="C208" t="s">
        <v>717</v>
      </c>
    </row>
    <row r="209" spans="1:3" x14ac:dyDescent="0.25">
      <c r="A209" s="5"/>
    </row>
    <row r="210" spans="1:3" x14ac:dyDescent="0.25">
      <c r="A210" s="6"/>
      <c r="C210" t="str">
        <f>CONCATENATE("    ",B206)</f>
        <v xml:space="preserve">    Your TPRM8 gene has no variants. A normal gene is referred to as a "wild-type" gene.</v>
      </c>
    </row>
    <row r="211" spans="1:3" x14ac:dyDescent="0.25">
      <c r="A211" s="6"/>
    </row>
    <row r="212" spans="1:3" x14ac:dyDescent="0.25">
      <c r="A212" s="6"/>
      <c r="C212" t="s">
        <v>718</v>
      </c>
    </row>
    <row r="213" spans="1:3" x14ac:dyDescent="0.25">
      <c r="A213" s="6"/>
      <c r="C213" t="str">
        <f>CONCATENATE("    ",B212)</f>
        <v xml:space="preserve">    </v>
      </c>
    </row>
    <row r="214" spans="1:3" x14ac:dyDescent="0.25">
      <c r="A214" s="6"/>
      <c r="C214" t="str">
        <f>CONCATENATE("    ",B207)</f>
        <v xml:space="preserve">    Your variant is not associated with any loss of function.</v>
      </c>
    </row>
    <row r="215" spans="1:3" x14ac:dyDescent="0.25">
      <c r="A215" s="5"/>
    </row>
    <row r="216" spans="1:3" x14ac:dyDescent="0.25">
      <c r="A216" s="5"/>
      <c r="C216" t="s">
        <v>719</v>
      </c>
    </row>
    <row r="217" spans="1:3" x14ac:dyDescent="0.25">
      <c r="A217" s="5"/>
      <c r="C217" t="str">
        <f>CONCATENATE("    ",B213)</f>
        <v xml:space="preserve">    </v>
      </c>
    </row>
    <row r="218" spans="1:3" x14ac:dyDescent="0.25">
      <c r="A218" s="5"/>
      <c r="C218" t="str">
        <f>CONCATENATE( "    &lt;piechart percentage=",B208," /&gt;")</f>
        <v xml:space="preserve">    &lt;piechart percentage=19.9 /&gt;</v>
      </c>
    </row>
    <row r="219" spans="1:3" x14ac:dyDescent="0.25">
      <c r="A219" s="5"/>
      <c r="C219" t="str">
        <f>"  &lt;/Genotype&gt;"</f>
        <v xml:space="preserve">  &lt;/Genotype&gt;</v>
      </c>
    </row>
    <row r="220" spans="1:3" x14ac:dyDescent="0.25">
      <c r="A220" s="5"/>
    </row>
    <row r="221" spans="1:3" x14ac:dyDescent="0.25">
      <c r="A221" s="5"/>
      <c r="C221" t="s">
        <v>173</v>
      </c>
    </row>
    <row r="222" spans="1:3" x14ac:dyDescent="0.25">
      <c r="A222" s="5" t="s">
        <v>39</v>
      </c>
      <c r="B222" s="1" t="s">
        <v>128</v>
      </c>
      <c r="C222" t="str">
        <f>CONCATENATE("  &lt;Genotype hgvs=",CHAR(34),B222,B223,";",B224,CHAR(34)," name=",CHAR(34),B43,CHAR(34),"&gt; ")</f>
        <v xml:space="preserve">  &lt;Genotype hgvs="NC_000002.12:g.[233974736A&gt;G];[233974736=]" name="A7783504C"&gt; </v>
      </c>
    </row>
    <row r="223" spans="1:3" x14ac:dyDescent="0.25">
      <c r="A223" s="5" t="s">
        <v>40</v>
      </c>
      <c r="B223" s="29" t="s">
        <v>145</v>
      </c>
    </row>
    <row r="224" spans="1:3" x14ac:dyDescent="0.25">
      <c r="A224" s="5" t="s">
        <v>31</v>
      </c>
      <c r="B224" s="29" t="s">
        <v>146</v>
      </c>
      <c r="C224" t="s">
        <v>717</v>
      </c>
    </row>
    <row r="225" spans="1:3" x14ac:dyDescent="0.25">
      <c r="A225" s="5" t="s">
        <v>45</v>
      </c>
      <c r="B225" s="27" t="str">
        <f>CONCATENATE("People with this variant have one copy of the ",B46," variant. This substitution of a single nucleotide is known as a missense mutation.")</f>
        <v>People with this variant have one copy of the [A7783504C](https://www.ncbi.nlm.nih.gov/pubmed/27835969) variant. This substitution of a single nucleotide is known as a missense mutation.</v>
      </c>
      <c r="C225" t="s">
        <v>17</v>
      </c>
    </row>
    <row r="226" spans="1:3" x14ac:dyDescent="0.25">
      <c r="A226" s="6" t="s">
        <v>46</v>
      </c>
      <c r="B226" s="27" t="s">
        <v>529</v>
      </c>
      <c r="C226" t="str">
        <f>CONCATENATE("    ",B225)</f>
        <v xml:space="preserve">    People with this variant have one copy of the [A7783504C](https://www.ncbi.nlm.nih.gov/pubmed/27835969) variant. This substitution of a single nucleotide is known as a missense mutation.</v>
      </c>
    </row>
    <row r="227" spans="1:3" x14ac:dyDescent="0.25">
      <c r="A227" s="6" t="s">
        <v>47</v>
      </c>
      <c r="B227" s="27">
        <v>14.2</v>
      </c>
    </row>
    <row r="228" spans="1:3" x14ac:dyDescent="0.25">
      <c r="A228" s="5"/>
      <c r="C228" t="s">
        <v>718</v>
      </c>
    </row>
    <row r="229" spans="1:3" x14ac:dyDescent="0.25">
      <c r="A229" s="6"/>
    </row>
    <row r="230" spans="1:3" x14ac:dyDescent="0.25">
      <c r="A230" s="6"/>
      <c r="C230" t="str">
        <f>CONCATENATE("    ",B226)</f>
        <v xml:space="preserve">    People with this variant have an increased risk of CFS. See below for more information.</v>
      </c>
    </row>
    <row r="231" spans="1:3" x14ac:dyDescent="0.25">
      <c r="A231" s="6"/>
    </row>
    <row r="232" spans="1:3" x14ac:dyDescent="0.25">
      <c r="A232" s="6"/>
      <c r="C232" t="s">
        <v>719</v>
      </c>
    </row>
    <row r="233" spans="1:3" x14ac:dyDescent="0.25">
      <c r="A233" s="5"/>
    </row>
    <row r="234" spans="1:3" x14ac:dyDescent="0.25">
      <c r="A234" s="5"/>
      <c r="C234" t="str">
        <f>CONCATENATE( "    &lt;piechart percentage=",B227," /&gt;")</f>
        <v xml:space="preserve">    &lt;piechart percentage=14.2 /&gt;</v>
      </c>
    </row>
    <row r="235" spans="1:3" x14ac:dyDescent="0.25">
      <c r="A235" s="5"/>
      <c r="C235" t="str">
        <f>"  &lt;/Genotype&gt;"</f>
        <v xml:space="preserve">  &lt;/Genotype&gt;</v>
      </c>
    </row>
    <row r="236" spans="1:3" x14ac:dyDescent="0.25">
      <c r="A236" s="5" t="s">
        <v>48</v>
      </c>
      <c r="B236" s="27" t="str">
        <f>CONCATENATE("People with this variant have two copies of the ",B46," variant. This substitution of a single nucleotide is known as a missense mutation.")</f>
        <v>People with this variant have two copies of the [A7783504C](https://www.ncbi.nlm.nih.gov/pubmed/27835969) variant. This substitution of a single nucleotide is known as a missense mutation.</v>
      </c>
      <c r="C236" t="str">
        <f>CONCATENATE("  &lt;Genotype hgvs=",CHAR(34),B222,B223,";",B223,CHAR(34)," name=",CHAR(34),B43,CHAR(34),"&gt; ")</f>
        <v xml:space="preserve">  &lt;Genotype hgvs="NC_000002.12:g.[233974736A&gt;G];[233974736A&gt;G]" name="A7783504C"&gt; </v>
      </c>
    </row>
    <row r="237" spans="1:3" x14ac:dyDescent="0.25">
      <c r="A237" s="6" t="s">
        <v>49</v>
      </c>
      <c r="B237" s="27" t="s">
        <v>227</v>
      </c>
      <c r="C237" t="s">
        <v>17</v>
      </c>
    </row>
    <row r="238" spans="1:3" x14ac:dyDescent="0.25">
      <c r="A238" s="6" t="s">
        <v>47</v>
      </c>
      <c r="B238" s="27">
        <v>81.599999999999994</v>
      </c>
      <c r="C238" t="s">
        <v>717</v>
      </c>
    </row>
    <row r="239" spans="1:3" x14ac:dyDescent="0.25">
      <c r="A239" s="6"/>
    </row>
    <row r="240" spans="1:3" x14ac:dyDescent="0.25">
      <c r="A240" s="5"/>
      <c r="C240" t="str">
        <f>CONCATENATE("    ",B236)</f>
        <v xml:space="preserve">    People with this variant have two copies of the [A7783504C](https://www.ncbi.nlm.nih.gov/pubmed/27835969) variant. This substitution of a single nucleotide is known as a missense mutation.</v>
      </c>
    </row>
    <row r="241" spans="1:3" x14ac:dyDescent="0.25">
      <c r="A241" s="6"/>
    </row>
    <row r="242" spans="1:3" x14ac:dyDescent="0.25">
      <c r="A242" s="6"/>
      <c r="C242" t="s">
        <v>718</v>
      </c>
    </row>
    <row r="243" spans="1:3" x14ac:dyDescent="0.25">
      <c r="A243" s="6"/>
    </row>
    <row r="244" spans="1:3" x14ac:dyDescent="0.25">
      <c r="A244" s="6"/>
      <c r="C244" t="str">
        <f>CONCATENATE("    ",B237)</f>
        <v xml:space="preserve">    Your variant is not associated with any loss of function.</v>
      </c>
    </row>
    <row r="245" spans="1:3" x14ac:dyDescent="0.25">
      <c r="A245" s="6"/>
    </row>
    <row r="246" spans="1:3" x14ac:dyDescent="0.25">
      <c r="A246" s="5"/>
      <c r="C246" t="s">
        <v>719</v>
      </c>
    </row>
    <row r="247" spans="1:3" x14ac:dyDescent="0.25">
      <c r="A247" s="5"/>
    </row>
    <row r="248" spans="1:3" x14ac:dyDescent="0.25">
      <c r="A248" s="5"/>
      <c r="C248" t="str">
        <f>CONCATENATE( "    &lt;piechart percentage=",B238," /&gt;")</f>
        <v xml:space="preserve">    &lt;piechart percentage=81.6 /&gt;</v>
      </c>
    </row>
    <row r="249" spans="1:3" x14ac:dyDescent="0.25">
      <c r="A249" s="5"/>
      <c r="C249" t="str">
        <f>"  &lt;/Genotype&gt;"</f>
        <v xml:space="preserve">  &lt;/Genotype&gt;</v>
      </c>
    </row>
    <row r="250" spans="1:3" x14ac:dyDescent="0.25">
      <c r="A250" s="5" t="s">
        <v>50</v>
      </c>
      <c r="B250" s="27" t="str">
        <f>CONCATENATE("Your ",B11," gene has no variants. A normal gene is referred to as a ",CHAR(34),"wild-type",CHAR(34)," gene.")</f>
        <v>Your TPRM8 gene has no variants. A normal gene is referred to as a "wild-type" gene.</v>
      </c>
      <c r="C250" t="str">
        <f>CONCATENATE("  &lt;Genotype hgvs=",CHAR(34),B222,B224,";",B224,CHAR(34)," name=",CHAR(34),B43,CHAR(34),"&gt; ")</f>
        <v xml:space="preserve">  &lt;Genotype hgvs="NC_000002.12:g.[233974736=];[233974736=]" name="A7783504C"&gt; </v>
      </c>
    </row>
    <row r="251" spans="1:3" x14ac:dyDescent="0.25">
      <c r="A251" s="6" t="s">
        <v>51</v>
      </c>
      <c r="B251" s="27" t="s">
        <v>152</v>
      </c>
    </row>
    <row r="252" spans="1:3" x14ac:dyDescent="0.25">
      <c r="A252" s="6" t="s">
        <v>47</v>
      </c>
      <c r="B252" s="27">
        <v>4.2</v>
      </c>
      <c r="C252" t="s">
        <v>717</v>
      </c>
    </row>
    <row r="253" spans="1:3" x14ac:dyDescent="0.25">
      <c r="A253" s="5"/>
    </row>
    <row r="254" spans="1:3" x14ac:dyDescent="0.25">
      <c r="A254" s="6"/>
      <c r="C254" t="str">
        <f>CONCATENATE("    ",B250)</f>
        <v xml:space="preserve">    Your TPRM8 gene has no variants. A normal gene is referred to as a "wild-type" gene.</v>
      </c>
    </row>
    <row r="255" spans="1:3" x14ac:dyDescent="0.25">
      <c r="A255" s="6"/>
    </row>
    <row r="256" spans="1:3" x14ac:dyDescent="0.25">
      <c r="A256" s="6"/>
      <c r="C256" t="s">
        <v>718</v>
      </c>
    </row>
    <row r="257" spans="1:3" x14ac:dyDescent="0.25">
      <c r="A257" s="6"/>
      <c r="C257" t="str">
        <f>CONCATENATE("    ",B256)</f>
        <v xml:space="preserve">    </v>
      </c>
    </row>
    <row r="258" spans="1:3" x14ac:dyDescent="0.25">
      <c r="A258" s="6"/>
      <c r="C258" t="str">
        <f>CONCATENATE("    ",B251)</f>
        <v xml:space="preserve">    This variant is not associated with increased risk.</v>
      </c>
    </row>
    <row r="259" spans="1:3" x14ac:dyDescent="0.25">
      <c r="A259" s="5"/>
    </row>
    <row r="260" spans="1:3" x14ac:dyDescent="0.25">
      <c r="A260" s="5"/>
      <c r="C260" t="s">
        <v>719</v>
      </c>
    </row>
    <row r="261" spans="1:3" x14ac:dyDescent="0.25">
      <c r="A261" s="5"/>
      <c r="C261" t="str">
        <f>CONCATENATE("    ",B257)</f>
        <v xml:space="preserve">    </v>
      </c>
    </row>
    <row r="262" spans="1:3" x14ac:dyDescent="0.25">
      <c r="A262" s="5"/>
      <c r="C262" t="str">
        <f>CONCATENATE( "    &lt;piechart percentage=",B252," /&gt;")</f>
        <v xml:space="preserve">    &lt;piechart percentage=4.2 /&gt;</v>
      </c>
    </row>
    <row r="263" spans="1:3" x14ac:dyDescent="0.25">
      <c r="A263" s="5"/>
      <c r="C263" t="str">
        <f>"  &lt;/Genotype&gt;"</f>
        <v xml:space="preserve">  &lt;/Genotype&gt;</v>
      </c>
    </row>
    <row r="264" spans="1:3" x14ac:dyDescent="0.25">
      <c r="A264" s="5"/>
      <c r="C264" t="s">
        <v>721</v>
      </c>
    </row>
    <row r="265" spans="1:3" x14ac:dyDescent="0.25">
      <c r="A265" s="5" t="s">
        <v>52</v>
      </c>
      <c r="B265" s="27" t="str">
        <f>CONCATENATE("Your ",B11," gene has an unknown variant.")</f>
        <v>Your TPRM8 gene has an unknown variant.</v>
      </c>
      <c r="C265" t="str">
        <f>CONCATENATE("  &lt;Genotype hgvs=",CHAR(34),"unknown",CHAR(34),"&gt; ")</f>
        <v xml:space="preserve">  &lt;Genotype hgvs="unknown"&gt; </v>
      </c>
    </row>
    <row r="266" spans="1:3" x14ac:dyDescent="0.25">
      <c r="A266" s="6" t="s">
        <v>52</v>
      </c>
      <c r="B266" s="27" t="s">
        <v>154</v>
      </c>
      <c r="C266" t="s">
        <v>17</v>
      </c>
    </row>
    <row r="267" spans="1:3" x14ac:dyDescent="0.25">
      <c r="A267" s="6" t="s">
        <v>47</v>
      </c>
      <c r="C267" t="s">
        <v>717</v>
      </c>
    </row>
    <row r="268" spans="1:3" x14ac:dyDescent="0.25">
      <c r="A268" s="6"/>
    </row>
    <row r="269" spans="1:3" x14ac:dyDescent="0.25">
      <c r="A269" s="6"/>
      <c r="C269" t="str">
        <f>CONCATENATE("    ",B265)</f>
        <v xml:space="preserve">    Your TPRM8 gene has an unknown variant.</v>
      </c>
    </row>
    <row r="270" spans="1:3" x14ac:dyDescent="0.25">
      <c r="A270" s="6"/>
    </row>
    <row r="271" spans="1:3" x14ac:dyDescent="0.25">
      <c r="A271" s="6"/>
      <c r="C271" t="s">
        <v>718</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719</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722</v>
      </c>
    </row>
    <row r="280" spans="1:3" x14ac:dyDescent="0.25">
      <c r="A280" s="5" t="s">
        <v>50</v>
      </c>
      <c r="B280" s="27" t="str">
        <f>CONCATENATE("Your ",B11," gene has no variants. A normal gene is referred to as a ",CHAR(34),"wild-type",CHAR(34)," gene.")</f>
        <v>Your TPRM8 gene has no variants. A normal gene is referred to as a "wild-type" gene.</v>
      </c>
      <c r="C280" t="str">
        <f>CONCATENATE("  &lt;Genotype hgvs=",CHAR(34),"wildtype",CHAR(34),"&gt;")</f>
        <v xml:space="preserve">  &lt;Genotype hgvs="wildtype"&gt;</v>
      </c>
    </row>
    <row r="281" spans="1:3" x14ac:dyDescent="0.25">
      <c r="A281" s="6" t="s">
        <v>51</v>
      </c>
      <c r="B281" s="27" t="s">
        <v>227</v>
      </c>
      <c r="C281" t="s">
        <v>17</v>
      </c>
    </row>
    <row r="282" spans="1:3" x14ac:dyDescent="0.25">
      <c r="A282" s="6" t="s">
        <v>47</v>
      </c>
      <c r="C282" t="s">
        <v>717</v>
      </c>
    </row>
    <row r="283" spans="1:3" x14ac:dyDescent="0.25">
      <c r="A283" s="6"/>
    </row>
    <row r="284" spans="1:3" x14ac:dyDescent="0.25">
      <c r="A284" s="6"/>
      <c r="C284" t="str">
        <f>CONCATENATE("    ",B280)</f>
        <v xml:space="preserve">    Your TPRM8 gene has no variants. A normal gene is referred to as a "wild-type" gene.</v>
      </c>
    </row>
    <row r="285" spans="1:3" x14ac:dyDescent="0.25">
      <c r="A285" s="6"/>
    </row>
    <row r="286" spans="1:3" x14ac:dyDescent="0.25">
      <c r="A286" s="6"/>
      <c r="C286" t="s">
        <v>718</v>
      </c>
    </row>
    <row r="287" spans="1:3" x14ac:dyDescent="0.25">
      <c r="A287" s="6"/>
    </row>
    <row r="288" spans="1:3" x14ac:dyDescent="0.25">
      <c r="A288" s="6"/>
      <c r="C288" t="str">
        <f>CONCATENATE("    ",B281)</f>
        <v xml:space="preserve">    Your variant is not associated with any loss of function.</v>
      </c>
    </row>
    <row r="289" spans="1:3" x14ac:dyDescent="0.25">
      <c r="A289" s="6"/>
    </row>
    <row r="290" spans="1:3" x14ac:dyDescent="0.25">
      <c r="A290" s="6"/>
      <c r="C290" t="s">
        <v>719</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1"/>
      <c r="B295" s="32"/>
    </row>
    <row r="296" spans="1:3" s="33" customFormat="1" x14ac:dyDescent="0.25">
      <c r="A296" s="34"/>
      <c r="B296" s="32"/>
      <c r="C296" s="6" t="s">
        <v>155</v>
      </c>
    </row>
    <row r="297" spans="1:3" s="33" customFormat="1" x14ac:dyDescent="0.25">
      <c r="A297" s="34"/>
      <c r="B297" s="32"/>
      <c r="C297" s="6"/>
    </row>
    <row r="298" spans="1:3" x14ac:dyDescent="0.25">
      <c r="A298" s="5"/>
      <c r="C298" t="str">
        <f>CONCATENATE("# How do changes in ",B11," affect people?")</f>
        <v># How do changes in TPRM8 affect people?</v>
      </c>
    </row>
    <row r="299" spans="1:3" x14ac:dyDescent="0.25">
      <c r="A299" s="5"/>
    </row>
    <row r="300" spans="1:3" x14ac:dyDescent="0.25">
      <c r="A300" s="5" t="s">
        <v>54</v>
      </c>
      <c r="B300"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TPRM8 variants is small and does not impact treatment. It is possible that variants in this gene interact with other gene variants, which is the reason for our inclusion of this gene.</v>
      </c>
      <c r="C300" t="str">
        <f>B300</f>
        <v>For the vast majority of people, the overall risk associated with the common TPRM8 variants is small and does not impact treatment. It is possible that variants in this gene interact with other gene variants, which is the reason for our inclusion of this gene.</v>
      </c>
    </row>
    <row r="301" spans="1:3" s="33" customFormat="1" x14ac:dyDescent="0.25">
      <c r="A301" s="31"/>
      <c r="B301" s="32"/>
      <c r="C301" s="33" t="str">
        <f>CONCATENATE("    ",B294)</f>
        <v xml:space="preserve">    </v>
      </c>
    </row>
    <row r="302" spans="1:3" s="33" customFormat="1" x14ac:dyDescent="0.25">
      <c r="A302" s="34"/>
      <c r="B302" s="32"/>
      <c r="C302" s="6" t="s">
        <v>163</v>
      </c>
    </row>
    <row r="303" spans="1:3" s="33" customFormat="1" x14ac:dyDescent="0.25">
      <c r="A303" s="34"/>
      <c r="B303" s="32"/>
      <c r="C303" s="6"/>
    </row>
    <row r="304" spans="1:3" x14ac:dyDescent="0.25">
      <c r="A304" s="5"/>
      <c r="C304" t="s">
        <v>156</v>
      </c>
    </row>
    <row r="305" spans="1:3" x14ac:dyDescent="0.25">
      <c r="A305" s="5"/>
      <c r="C305" t="str">
        <f>CONCATENATE("    ",B301)</f>
        <v xml:space="preserve">    </v>
      </c>
    </row>
    <row r="306" spans="1:3" x14ac:dyDescent="0.25">
      <c r="A306" s="5" t="s">
        <v>17</v>
      </c>
      <c r="B306" s="27" t="s">
        <v>162</v>
      </c>
      <c r="C306" t="str">
        <f>B306</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07" spans="1:3" x14ac:dyDescent="0.25">
      <c r="A307" s="5"/>
    </row>
    <row r="308" spans="1:3" x14ac:dyDescent="0.25">
      <c r="A308" s="5"/>
      <c r="C308" t="s">
        <v>55</v>
      </c>
    </row>
    <row r="309" spans="1:3" x14ac:dyDescent="0.25">
      <c r="A309" s="5"/>
    </row>
    <row r="310" spans="1:3" x14ac:dyDescent="0.25">
      <c r="A310" s="5"/>
      <c r="B310" s="27" t="s">
        <v>157</v>
      </c>
      <c r="C310" t="str">
        <f>B310</f>
        <v>No therapies are medically indicated at the moment.</v>
      </c>
    </row>
    <row r="311" spans="1:3" s="33" customFormat="1" x14ac:dyDescent="0.25">
      <c r="A311" s="31"/>
      <c r="B311" s="32"/>
    </row>
    <row r="312" spans="1:3" s="33" customFormat="1" x14ac:dyDescent="0.25">
      <c r="A312" s="34"/>
      <c r="B312" s="32"/>
      <c r="C312" s="6" t="s">
        <v>160</v>
      </c>
    </row>
    <row r="313" spans="1:3" s="33" customFormat="1" x14ac:dyDescent="0.25">
      <c r="A313" s="34"/>
      <c r="B313" s="32"/>
      <c r="C313" s="6"/>
    </row>
    <row r="314" spans="1:3" x14ac:dyDescent="0.25">
      <c r="A314" s="5"/>
      <c r="C314" t="s">
        <v>159</v>
      </c>
    </row>
    <row r="315" spans="1:3" x14ac:dyDescent="0.25">
      <c r="A315" s="5"/>
    </row>
    <row r="316" spans="1:3" x14ac:dyDescent="0.25">
      <c r="A316" s="5" t="s">
        <v>17</v>
      </c>
      <c r="B316" s="27" t="s">
        <v>708</v>
      </c>
      <c r="C316" t="str">
        <f>B316</f>
        <v>The heterozygous GC variant has multiple effects.  First,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for a decrease in forced expiratory volume.</v>
      </c>
    </row>
    <row r="317" spans="1:3" x14ac:dyDescent="0.25">
      <c r="A317" s="5"/>
    </row>
    <row r="318" spans="1:3" x14ac:dyDescent="0.25">
      <c r="A318" s="5"/>
      <c r="C318" t="s">
        <v>55</v>
      </c>
    </row>
    <row r="319" spans="1:3" x14ac:dyDescent="0.25">
      <c r="A319" s="5"/>
    </row>
    <row r="320" spans="1:3" x14ac:dyDescent="0.25">
      <c r="A320" s="5"/>
      <c r="B320" s="27" t="s">
        <v>709</v>
      </c>
      <c r="C320" t="str">
        <f>B320</f>
        <v>If possible,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v>
      </c>
    </row>
    <row r="321" spans="1:3" s="33" customFormat="1" x14ac:dyDescent="0.25">
      <c r="A321" s="31"/>
      <c r="B321" s="32"/>
    </row>
    <row r="322" spans="1:3" s="33" customFormat="1" x14ac:dyDescent="0.25">
      <c r="A322" s="34"/>
      <c r="B322" s="32"/>
      <c r="C322" s="6" t="s">
        <v>161</v>
      </c>
    </row>
    <row r="323" spans="1:3" s="33" customFormat="1" x14ac:dyDescent="0.25">
      <c r="A323" s="34"/>
      <c r="B323" s="32"/>
      <c r="C323" s="6"/>
    </row>
    <row r="324" spans="1:3" x14ac:dyDescent="0.25">
      <c r="A324" s="5"/>
      <c r="C324" t="s">
        <v>158</v>
      </c>
    </row>
    <row r="325" spans="1:3" x14ac:dyDescent="0.25">
      <c r="A325" s="5"/>
    </row>
    <row r="326" spans="1:3" x14ac:dyDescent="0.25">
      <c r="A326" s="5" t="s">
        <v>17</v>
      </c>
      <c r="B326" s="27" t="s">
        <v>537</v>
      </c>
      <c r="C326" t="str">
        <f>B326</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27" spans="1:3" x14ac:dyDescent="0.25">
      <c r="A327" s="5"/>
    </row>
    <row r="328" spans="1:3" x14ac:dyDescent="0.25">
      <c r="A328" s="5"/>
      <c r="C328" t="s">
        <v>55</v>
      </c>
    </row>
    <row r="329" spans="1:3" x14ac:dyDescent="0.25">
      <c r="A329" s="5"/>
    </row>
    <row r="330" spans="1:3" ht="240" x14ac:dyDescent="0.25">
      <c r="A330" s="5"/>
      <c r="B330" s="41" t="s">
        <v>710</v>
      </c>
      <c r="C330" t="str">
        <f>B330</f>
        <v>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v>
      </c>
    </row>
    <row r="331" spans="1:3" s="33" customFormat="1" x14ac:dyDescent="0.25">
      <c r="A331" s="31"/>
      <c r="B331" s="32"/>
    </row>
    <row r="332" spans="1:3" s="33" customFormat="1" x14ac:dyDescent="0.25">
      <c r="A332" s="34"/>
      <c r="B332" s="32"/>
      <c r="C332" s="6" t="s">
        <v>164</v>
      </c>
    </row>
    <row r="333" spans="1:3" s="33" customFormat="1" x14ac:dyDescent="0.25">
      <c r="A333" s="34"/>
      <c r="B333" s="32"/>
      <c r="C333" s="6"/>
    </row>
    <row r="334" spans="1:3" x14ac:dyDescent="0.25">
      <c r="A334" s="5"/>
      <c r="C334" t="s">
        <v>158</v>
      </c>
    </row>
    <row r="335" spans="1:3" x14ac:dyDescent="0.25">
      <c r="A335" s="5"/>
    </row>
    <row r="336" spans="1:3" x14ac:dyDescent="0.25">
      <c r="A336" s="5" t="s">
        <v>17</v>
      </c>
      <c r="B336" s="27" t="s">
        <v>165</v>
      </c>
      <c r="C336" t="str">
        <f>B336</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37" spans="1:3" x14ac:dyDescent="0.25">
      <c r="A337" s="5"/>
    </row>
    <row r="338" spans="1:3" x14ac:dyDescent="0.25">
      <c r="A338" s="5"/>
      <c r="C338" t="s">
        <v>55</v>
      </c>
    </row>
    <row r="339" spans="1:3" x14ac:dyDescent="0.25">
      <c r="A339" s="5"/>
    </row>
    <row r="340" spans="1:3" x14ac:dyDescent="0.25">
      <c r="A340" s="5"/>
      <c r="B340" s="27" t="s">
        <v>712</v>
      </c>
      <c r="C340" t="str">
        <f>B340</f>
        <v>Many compounds may decrease pain due to TRMP8 variants.
- [WS-12](https://www.ncbi.nlm.nih.gov/pubmed/18930858) (a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siRNA, gene therapy](https://www.ncbi.nlm.nih.gov/pubmed/18511441), and avoiding air [below 25˚ C](http://www.uniprot.org/uniprot/Q7Z2W7).</v>
      </c>
    </row>
    <row r="342" spans="1:3" s="33" customFormat="1" x14ac:dyDescent="0.25">
      <c r="A342" s="31"/>
      <c r="B342" s="32"/>
    </row>
    <row r="343" spans="1:3" s="33" customFormat="1" x14ac:dyDescent="0.25">
      <c r="A343" s="34"/>
      <c r="B343" s="32"/>
      <c r="C343" s="6" t="s">
        <v>295</v>
      </c>
    </row>
    <row r="344" spans="1:3" s="33" customFormat="1" x14ac:dyDescent="0.25">
      <c r="A344" s="34"/>
      <c r="B344" s="32"/>
      <c r="C344" s="6"/>
    </row>
    <row r="345" spans="1:3" x14ac:dyDescent="0.25">
      <c r="A345" s="5"/>
      <c r="C345" t="s">
        <v>158</v>
      </c>
    </row>
    <row r="346" spans="1:3" x14ac:dyDescent="0.25">
      <c r="A346" s="5"/>
    </row>
    <row r="347" spans="1:3" x14ac:dyDescent="0.25">
      <c r="A347" s="5" t="s">
        <v>17</v>
      </c>
      <c r="B347" s="27" t="s">
        <v>713</v>
      </c>
      <c r="C347" t="str">
        <f>B347</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 The G3264+630A variant also decreases gene expression in both the DNA and RNA, causing significant reduction in NKC activity.  This variant was 2X as common in [CFS patients at 82.1% with an odds ratio of 7.19.](https://www.ncbi.nlm.nih.gov/pubmed/27099524)</v>
      </c>
    </row>
    <row r="348" spans="1:3" x14ac:dyDescent="0.25">
      <c r="A348" s="5"/>
    </row>
    <row r="349" spans="1:3" x14ac:dyDescent="0.25">
      <c r="A349" s="5"/>
      <c r="C349" t="s">
        <v>55</v>
      </c>
    </row>
    <row r="350" spans="1:3" x14ac:dyDescent="0.25">
      <c r="A350" s="5"/>
    </row>
    <row r="351" spans="1:3" x14ac:dyDescent="0.25">
      <c r="A351" s="5"/>
      <c r="B351" s="27" t="s">
        <v>715</v>
      </c>
      <c r="C351" t="str">
        <f>B351</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52" spans="1:3" s="33" customFormat="1" x14ac:dyDescent="0.25">
      <c r="A352" s="31"/>
      <c r="B352" s="32"/>
    </row>
    <row r="353" spans="1:3" s="33" customFormat="1" x14ac:dyDescent="0.25">
      <c r="A353" s="34"/>
      <c r="B353" s="32"/>
      <c r="C353" s="6" t="s">
        <v>167</v>
      </c>
    </row>
    <row r="354" spans="1:3" s="33" customFormat="1" x14ac:dyDescent="0.25">
      <c r="A354" s="34"/>
      <c r="B354" s="32"/>
      <c r="C354" s="6"/>
    </row>
    <row r="355" spans="1:3" x14ac:dyDescent="0.25">
      <c r="A355" s="5"/>
      <c r="C355" t="s">
        <v>158</v>
      </c>
    </row>
    <row r="356" spans="1:3" x14ac:dyDescent="0.25">
      <c r="A356" s="5"/>
    </row>
    <row r="357" spans="1:3" x14ac:dyDescent="0.25">
      <c r="A357" s="5" t="s">
        <v>17</v>
      </c>
      <c r="B357" s="27" t="s">
        <v>168</v>
      </c>
      <c r="C357" t="str">
        <f>B357</f>
        <v>The A233974736G A:G heterozygous variant has an increased risk of CFS, with an [odds ratio of 0.37](https://www.ncbi.nlm.nih.gov/pubmed/27835969).</v>
      </c>
    </row>
    <row r="358" spans="1:3" x14ac:dyDescent="0.25">
      <c r="A358" s="5"/>
    </row>
    <row r="359" spans="1:3" x14ac:dyDescent="0.25">
      <c r="A359" s="5"/>
      <c r="C359" t="s">
        <v>55</v>
      </c>
    </row>
    <row r="360" spans="1:3" x14ac:dyDescent="0.25">
      <c r="A360" s="5"/>
    </row>
    <row r="361" spans="1:3" x14ac:dyDescent="0.25">
      <c r="A361" s="5"/>
      <c r="B361" s="27" t="s">
        <v>711</v>
      </c>
      <c r="C361" t="str">
        <f>B361</f>
        <v xml:space="preserve">Some general therapies are associated with TPRM8 variants. Avoid cold air [below 25˚ C](http://www.uniprot.org/uniprot/Q7Z2W7). The carboxamide [WS-12](https://www.ncbi.nlm.nih.gov/pubmed/18930858) (a menthol derivative with much higher efficacy and potency) or [icilin](https://www.ncbi.nlm.nih.gov/pubmed/17517434) may protect against increased cold perception by upregulating the TRPM8 gene.  Other medications include [menthol and eucalyptol](https://www.ncbi.nlm.nih.gov/pubmed/14757700). </v>
      </c>
    </row>
    <row r="362" spans="1:3" s="33" customFormat="1" x14ac:dyDescent="0.25">
      <c r="B362" s="32"/>
    </row>
    <row r="364" spans="1:3" ht="30" x14ac:dyDescent="0.25">
      <c r="A364" t="s">
        <v>56</v>
      </c>
      <c r="B364" s="7" t="s">
        <v>166</v>
      </c>
      <c r="C364" t="str">
        <f>CONCATENATE("&lt;symptoms ",B364," /&gt;")</f>
        <v>&lt;symptoms pain, muscle pain, headache, inflammation /&gt;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1597-AD18-482D-A335-F72B6491ABB7}">
  <dimension ref="A1:C405"/>
  <sheetViews>
    <sheetView topLeftCell="A401" workbookViewId="0">
      <selection activeCell="B401" sqref="B401"/>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177</v>
      </c>
      <c r="C2" t="str">
        <f>CONCATENATE("# What does the ",B2," gene do?")</f>
        <v># What does the COMT gene do?</v>
      </c>
    </row>
    <row r="3" spans="1:3" x14ac:dyDescent="0.25">
      <c r="A3" s="6"/>
    </row>
    <row r="4" spans="1:3" ht="17.25" x14ac:dyDescent="0.3">
      <c r="A4" s="6" t="s">
        <v>22</v>
      </c>
      <c r="B4" s="28" t="s">
        <v>296</v>
      </c>
      <c r="C4" t="str">
        <f>B4</f>
        <v>The COMT gene creates an enzyme that helps break down and balance levels of dopamine and norepinephrine in nerve cells. It also detoxifies [estrogen](https://www.ncbi.nlm.nih.gov/pubmed/18324659?dopt=Abstract) in the liver, kidneys, and blood. Variants may cause [anxiety](https://www.ncbi.nlm.nih.gov/pubmed/16232322?dopt=Abstract), [depression](https://www.ncbi.nlm.nih.gov/pubmed/19520435?dopt=Abstract), muscle pain and fatigue, and [reduced pain tolerance](https://www.ncbi.nlm.nih.gov/pubmed/22528689?dopt=Abstract). They are linked to [endometrial](https://www.ncbi.nlm.nih.gov/pubmed/18324659?dopt=Abstract) and [breast](https://www.ncbi.nlm.nih.gov/pubmed/18194538?dopt=Abstract) cancer, [schizophrenia](https://www.ncbi.nlm.nih.gov/pubmed/22208661?dopt=Abstract), [endometriosis](https://www.ncbi.nlm.nih.gov/pubmed/24965973), [alcoholism](https://www.ncbi.nlm.nih.gov/pubmed/22208661?dopt=Abstract), and [nicotine](https://www.ncbi.nlm.nih.gov/pubmed/16395295?dopt=Abstract) dependency.</v>
      </c>
    </row>
    <row r="5" spans="1:3" ht="17.25" x14ac:dyDescent="0.3">
      <c r="A5" s="6"/>
      <c r="B5" s="28"/>
    </row>
    <row r="6" spans="1:3" x14ac:dyDescent="0.25">
      <c r="A6" s="6" t="s">
        <v>23</v>
      </c>
      <c r="B6" s="27">
        <v>22</v>
      </c>
      <c r="C6" t="str">
        <f>CONCATENATE("This gene is located on chromosome ",B6,". The ",B7," it creates acts in your ",B8)</f>
        <v>This gene is located on chromosome 22. The enzyme it creates acts in your brain, nervous system, liver, kidney, and blood.</v>
      </c>
    </row>
    <row r="7" spans="1:3" x14ac:dyDescent="0.25">
      <c r="A7" s="6" t="s">
        <v>24</v>
      </c>
      <c r="B7" s="27" t="s">
        <v>178</v>
      </c>
    </row>
    <row r="8" spans="1:3" x14ac:dyDescent="0.25">
      <c r="A8" s="6" t="s">
        <v>21</v>
      </c>
      <c r="B8" s="27" t="s">
        <v>723</v>
      </c>
    </row>
    <row r="9" spans="1:3" x14ac:dyDescent="0.25">
      <c r="A9" s="5" t="s">
        <v>26</v>
      </c>
      <c r="B9" s="27" t="s">
        <v>297</v>
      </c>
      <c r="C9" t="str">
        <f>CONCATENATE("&lt;TissueList ",B9," /&gt;")</f>
        <v>&lt;TissueList brain liver kidney blood D001921 D005221 D005221 D002319  /&gt;</v>
      </c>
    </row>
    <row r="10" spans="1:3" s="33" customFormat="1" x14ac:dyDescent="0.25">
      <c r="A10" s="34"/>
      <c r="B10" s="32"/>
    </row>
    <row r="11" spans="1:3" x14ac:dyDescent="0.25">
      <c r="A11" s="6" t="s">
        <v>4</v>
      </c>
      <c r="B11" s="27" t="s">
        <v>177</v>
      </c>
      <c r="C11" t="str">
        <f>CONCATENATE("&lt;GeneAnalysis gene=",CHAR(34),B11,CHAR(34)," interval=",CHAR(34),B12,CHAR(34),"&gt; ")</f>
        <v xml:space="preserve">&lt;GeneAnalysis gene="COMT" interval="NC_000022.11:g.19941740_19969975"&gt; </v>
      </c>
    </row>
    <row r="12" spans="1:3" x14ac:dyDescent="0.25">
      <c r="A12" s="6" t="s">
        <v>27</v>
      </c>
      <c r="B12" s="27" t="s">
        <v>298</v>
      </c>
    </row>
    <row r="13" spans="1:3" x14ac:dyDescent="0.25">
      <c r="A13" s="6" t="s">
        <v>28</v>
      </c>
      <c r="B13" s="27" t="s">
        <v>350</v>
      </c>
      <c r="C13" t="str">
        <f>CONCATENATE("# What are some common mutations of ",B11,"?")</f>
        <v># What are some common mutations of COMT?</v>
      </c>
    </row>
    <row r="14" spans="1:3" x14ac:dyDescent="0.25">
      <c r="A14" s="6"/>
      <c r="C14" t="s">
        <v>17</v>
      </c>
    </row>
    <row r="15" spans="1:3" x14ac:dyDescent="0.25">
      <c r="C15" t="str">
        <f>CONCATENATE("There are ",B13," well-known variants in ",B11,": ",B22,", ",B28,", ",B34,", ",B40,", and ",B46,".")</f>
        <v>There are five well-known variants in COMT: [G158A](https://www.ncbi.nlm.nih.gov/pubmed/21059181), [C62T](https://www.ncbi.nlm.nih.gov/pubmed/26891941), [T19943884C](https://www.ncbi.nlm.nih.gov/pubmed/19540336), [T19960814C](https://www.ncbi.nlm.nih.gov/pubmed/19772600), and [T19950010G](https://www.ncbi.nlm.nih.gov/pubmed/19540336).</v>
      </c>
    </row>
    <row r="17" spans="1:3" x14ac:dyDescent="0.25">
      <c r="A17" s="6"/>
      <c r="C17" t="str">
        <f>CONCATENATE("&lt;# ",B19," #&gt;")</f>
        <v>&lt;# G158A #&gt;</v>
      </c>
    </row>
    <row r="18" spans="1:3" x14ac:dyDescent="0.25">
      <c r="A18" s="6" t="s">
        <v>29</v>
      </c>
      <c r="B18" s="1" t="s">
        <v>184</v>
      </c>
      <c r="C18" t="str">
        <f>CONCATENATE("  &lt;Variant hgvs=",CHAR(34),B18,CHAR(34)," name=",CHAR(34),B19,CHAR(34),"&gt; ")</f>
        <v xml:space="preserve">  &lt;Variant hgvs="NC_000022.11:g.19963748G&gt;A" name="G158A"&gt; </v>
      </c>
    </row>
    <row r="19" spans="1:3" x14ac:dyDescent="0.25">
      <c r="A19" s="5" t="s">
        <v>30</v>
      </c>
      <c r="B19" s="1" t="s">
        <v>197</v>
      </c>
    </row>
    <row r="20" spans="1:3" x14ac:dyDescent="0.25">
      <c r="A20" s="5" t="s">
        <v>31</v>
      </c>
      <c r="B20" s="27"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COMT gene from guanine (G) to adenine (A) resulting in incorrect enzyme function. This substitution of a single nucleotide is known as a missense variant.</v>
      </c>
    </row>
    <row r="21" spans="1:3" x14ac:dyDescent="0.25">
      <c r="A21" s="5" t="s">
        <v>32</v>
      </c>
      <c r="B21" s="27" t="s">
        <v>66</v>
      </c>
      <c r="C21" t="s">
        <v>17</v>
      </c>
    </row>
    <row r="22" spans="1:3" x14ac:dyDescent="0.25">
      <c r="A22" s="5" t="s">
        <v>40</v>
      </c>
      <c r="B22" s="30" t="s">
        <v>198</v>
      </c>
      <c r="C22" t="str">
        <f>"  &lt;/Variant&gt;"</f>
        <v xml:space="preserve">  &lt;/Variant&gt;</v>
      </c>
    </row>
    <row r="23" spans="1:3" x14ac:dyDescent="0.25">
      <c r="C23" t="str">
        <f>CONCATENATE("&lt;# ",B25," #&gt;")</f>
        <v>&lt;# C62T #&gt;</v>
      </c>
    </row>
    <row r="24" spans="1:3" x14ac:dyDescent="0.25">
      <c r="A24" s="6" t="s">
        <v>29</v>
      </c>
      <c r="B24" s="1" t="s">
        <v>183</v>
      </c>
      <c r="C24" t="str">
        <f>CONCATENATE("  &lt;Variant hgvs=",CHAR(34),B24,CHAR(34)," name=",CHAR(34),B25,CHAR(34),"&gt; ")</f>
        <v xml:space="preserve">  &lt;Variant hgvs="NC_000022.11:g.19962712C&gt;T" name="C62T"&gt; </v>
      </c>
    </row>
    <row r="25" spans="1:3" x14ac:dyDescent="0.25">
      <c r="A25" s="5" t="s">
        <v>30</v>
      </c>
      <c r="B25" s="30" t="s">
        <v>179</v>
      </c>
    </row>
    <row r="26" spans="1:3" x14ac:dyDescent="0.25">
      <c r="A26" s="5" t="s">
        <v>31</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COMT gene from cytosine (C) to thymine (T) resulting in incorrect enzyme function. This substitution of a single nucleotide is known as a missense variant.</v>
      </c>
    </row>
    <row r="27" spans="1:3" x14ac:dyDescent="0.25">
      <c r="A27" s="5" t="s">
        <v>32</v>
      </c>
      <c r="B27" s="27" t="s">
        <v>37</v>
      </c>
    </row>
    <row r="28" spans="1:3" x14ac:dyDescent="0.25">
      <c r="A28" s="6" t="s">
        <v>40</v>
      </c>
      <c r="B28" s="30" t="s">
        <v>185</v>
      </c>
      <c r="C28" t="str">
        <f>"  &lt;/Variant&gt;"</f>
        <v xml:space="preserve">  &lt;/Variant&gt;</v>
      </c>
    </row>
    <row r="29" spans="1:3" x14ac:dyDescent="0.25">
      <c r="C29" t="str">
        <f>CONCATENATE("&lt;# ",B31," #&gt;")</f>
        <v>&lt;# T19943884C #&gt;</v>
      </c>
    </row>
    <row r="30" spans="1:3" x14ac:dyDescent="0.25">
      <c r="A30" s="6" t="s">
        <v>29</v>
      </c>
      <c r="B30" s="1" t="s">
        <v>182</v>
      </c>
      <c r="C30" t="str">
        <f>CONCATENATE("  &lt;Variant hgvs=",CHAR(34),B30,CHAR(34)," name=",CHAR(34),B31,CHAR(34),"&gt; ")</f>
        <v xml:space="preserve">  &lt;Variant hgvs="NC_000022.11:g.19943884T&gt;C" name="T19943884C"&gt; </v>
      </c>
    </row>
    <row r="31" spans="1:3" x14ac:dyDescent="0.25">
      <c r="A31" s="5" t="s">
        <v>30</v>
      </c>
      <c r="B31" s="1" t="s">
        <v>194</v>
      </c>
    </row>
    <row r="32" spans="1:3" x14ac:dyDescent="0.25">
      <c r="A32" s="5" t="s">
        <v>31</v>
      </c>
      <c r="B32" s="27" t="s">
        <v>37</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3" spans="1:3" x14ac:dyDescent="0.25">
      <c r="A33" s="5" t="s">
        <v>32</v>
      </c>
      <c r="B33" s="27" t="str">
        <f>"cytosine (C)"</f>
        <v>cytosine (C)</v>
      </c>
    </row>
    <row r="34" spans="1:3" x14ac:dyDescent="0.25">
      <c r="A34" s="5" t="s">
        <v>40</v>
      </c>
      <c r="B34" s="1" t="s">
        <v>195</v>
      </c>
      <c r="C34" t="str">
        <f>"  &lt;/Variant&gt;"</f>
        <v xml:space="preserve">  &lt;/Variant&gt;</v>
      </c>
    </row>
    <row r="35" spans="1:3" x14ac:dyDescent="0.25">
      <c r="A35" s="5"/>
      <c r="C35" t="str">
        <f>CONCATENATE("&lt;# ",B37," #&gt;")</f>
        <v>&lt;# T19960814C #&gt;</v>
      </c>
    </row>
    <row r="36" spans="1:3" x14ac:dyDescent="0.25">
      <c r="A36" s="6" t="s">
        <v>29</v>
      </c>
      <c r="B36" s="1" t="s">
        <v>181</v>
      </c>
      <c r="C36" t="str">
        <f>CONCATENATE("  &lt;Variant hgvs=",CHAR(34),B36,CHAR(34)," name=",CHAR(34),B37,CHAR(34),"&gt; ")</f>
        <v xml:space="preserve">  &lt;Variant hgvs="NC_000022.11:g.19960814T&gt;C" name="T19960814C"&gt; </v>
      </c>
    </row>
    <row r="37" spans="1:3" x14ac:dyDescent="0.25">
      <c r="A37" s="5" t="s">
        <v>30</v>
      </c>
      <c r="B37" s="30" t="s">
        <v>191</v>
      </c>
    </row>
    <row r="38" spans="1:3" x14ac:dyDescent="0.25">
      <c r="A38" s="5" t="s">
        <v>31</v>
      </c>
      <c r="B38" s="27" t="s">
        <v>37</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9" spans="1:3" x14ac:dyDescent="0.25">
      <c r="A39" s="5" t="s">
        <v>32</v>
      </c>
      <c r="B39" s="27" t="str">
        <f>"cytosine (C)"</f>
        <v>cytosine (C)</v>
      </c>
    </row>
    <row r="40" spans="1:3" x14ac:dyDescent="0.25">
      <c r="A40" s="5" t="s">
        <v>40</v>
      </c>
      <c r="B40" s="30" t="s">
        <v>192</v>
      </c>
      <c r="C40" t="str">
        <f>"  &lt;/Variant&gt;"</f>
        <v xml:space="preserve">  &lt;/Variant&gt;</v>
      </c>
    </row>
    <row r="41" spans="1:3" x14ac:dyDescent="0.25">
      <c r="A41" s="6"/>
      <c r="C41" t="str">
        <f>CONCATENATE("&lt;# ",B43," #&gt;")</f>
        <v>&lt;# T19950010G #&gt;</v>
      </c>
    </row>
    <row r="42" spans="1:3" x14ac:dyDescent="0.25">
      <c r="A42" s="6" t="s">
        <v>29</v>
      </c>
      <c r="B42" s="1" t="s">
        <v>180</v>
      </c>
      <c r="C42" t="str">
        <f>CONCATENATE("  &lt;Variant hgvs=",CHAR(34),B42,CHAR(34)," name=",CHAR(34),B43,CHAR(34),"&gt; ")</f>
        <v xml:space="preserve">  &lt;Variant hgvs="NC_000022.11:g.19950010T&gt;G" name="T19950010G"&gt; </v>
      </c>
    </row>
    <row r="43" spans="1:3" x14ac:dyDescent="0.25">
      <c r="A43" s="5" t="s">
        <v>30</v>
      </c>
      <c r="B43" s="27" t="s">
        <v>193</v>
      </c>
    </row>
    <row r="44" spans="1:3" x14ac:dyDescent="0.25">
      <c r="A44" s="5" t="s">
        <v>31</v>
      </c>
      <c r="B44" s="27" t="s">
        <v>37</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COMT gene from thymine (T) to guanine (G) resulting in incorrect enzyme function. This substitution of a single nucleotide is known as a missense variant.</v>
      </c>
    </row>
    <row r="45" spans="1:3" x14ac:dyDescent="0.25">
      <c r="A45" s="5" t="s">
        <v>32</v>
      </c>
      <c r="B45" s="27" t="s">
        <v>38</v>
      </c>
    </row>
    <row r="46" spans="1:3" x14ac:dyDescent="0.25">
      <c r="A46" s="5" t="s">
        <v>40</v>
      </c>
      <c r="B46" s="27" t="s">
        <v>196</v>
      </c>
      <c r="C46" t="str">
        <f>"  &lt;/Variant&gt;"</f>
        <v xml:space="preserve">  &lt;/Variant&gt;</v>
      </c>
    </row>
    <row r="47" spans="1:3" s="33" customFormat="1" x14ac:dyDescent="0.25">
      <c r="A47" s="31"/>
      <c r="B47" s="32"/>
    </row>
    <row r="48" spans="1:3" s="33" customFormat="1" x14ac:dyDescent="0.25">
      <c r="A48" s="31"/>
      <c r="B48" s="32"/>
      <c r="C48" t="str">
        <f>C17</f>
        <v>&lt;# G158A #&gt;</v>
      </c>
    </row>
    <row r="49" spans="1:3" x14ac:dyDescent="0.25">
      <c r="A49" s="5" t="s">
        <v>39</v>
      </c>
      <c r="B49" s="1" t="s">
        <v>186</v>
      </c>
      <c r="C49" t="str">
        <f>CONCATENATE("  &lt;Genotype hgvs=",CHAR(34),B49,B50,";",B51,CHAR(34)," name=",CHAR(34),B19,CHAR(34),"&gt; ")</f>
        <v xml:space="preserve">  &lt;Genotype hgvs="NC_000022.11:g.[19963748G&gt;A];[19963748=]" name="G158A"&gt; </v>
      </c>
    </row>
    <row r="50" spans="1:3" x14ac:dyDescent="0.25">
      <c r="A50" s="5" t="s">
        <v>40</v>
      </c>
      <c r="B50" s="27" t="s">
        <v>187</v>
      </c>
    </row>
    <row r="51" spans="1:3" x14ac:dyDescent="0.25">
      <c r="A51" s="5" t="s">
        <v>31</v>
      </c>
      <c r="B51" s="27" t="s">
        <v>188</v>
      </c>
      <c r="C51" t="s">
        <v>717</v>
      </c>
    </row>
    <row r="52" spans="1:3" x14ac:dyDescent="0.25">
      <c r="A52" s="5" t="s">
        <v>45</v>
      </c>
      <c r="B52" s="27" t="str">
        <f>CONCATENATE("People with this variant have one copy of the ",B22," variant. This substitution of a single nucleotide is known as a missense mutation.")</f>
        <v>People with this variant have one copy of the [G158A](https://www.ncbi.nlm.nih.gov/pubmed/21059181) variant. This substitution of a single nucleotide is known as a missense mutation.</v>
      </c>
      <c r="C52" t="s">
        <v>17</v>
      </c>
    </row>
    <row r="53" spans="1:3" x14ac:dyDescent="0.25">
      <c r="A53" s="6" t="s">
        <v>46</v>
      </c>
      <c r="B53" s="27" t="s">
        <v>199</v>
      </c>
      <c r="C53" t="str">
        <f>CONCATENATE("    ",B52)</f>
        <v xml:space="preserve">    People with this variant have one copy of the [G158A](https://www.ncbi.nlm.nih.gov/pubmed/21059181) variant. This substitution of a single nucleotide is known as a missense mutation.</v>
      </c>
    </row>
    <row r="54" spans="1:3" x14ac:dyDescent="0.25">
      <c r="A54" s="6" t="s">
        <v>47</v>
      </c>
      <c r="B54" s="27">
        <v>49.9</v>
      </c>
    </row>
    <row r="55" spans="1:3" x14ac:dyDescent="0.25">
      <c r="A55" s="5"/>
      <c r="C55" t="s">
        <v>718</v>
      </c>
    </row>
    <row r="56" spans="1:3" x14ac:dyDescent="0.25">
      <c r="A56" s="6"/>
    </row>
    <row r="57" spans="1:3" x14ac:dyDescent="0.25">
      <c r="A57" s="6"/>
      <c r="C57" t="str">
        <f>CONCATENATE("    ",B53)</f>
        <v xml:space="preserve">    You are in the Moderate Loss of Function category. See below for more information.</v>
      </c>
    </row>
    <row r="58" spans="1:3" x14ac:dyDescent="0.25">
      <c r="A58" s="6"/>
    </row>
    <row r="59" spans="1:3" x14ac:dyDescent="0.25">
      <c r="A59" s="6"/>
      <c r="C59" t="s">
        <v>719</v>
      </c>
    </row>
    <row r="60" spans="1:3" x14ac:dyDescent="0.25">
      <c r="A60" s="5"/>
    </row>
    <row r="61" spans="1:3" x14ac:dyDescent="0.25">
      <c r="A61" s="5"/>
      <c r="C61" t="str">
        <f>CONCATENATE( "    &lt;piechart percentage=",B54," /&gt;")</f>
        <v xml:space="preserve">    &lt;piechart percentage=49.9 /&gt;</v>
      </c>
    </row>
    <row r="62" spans="1:3" x14ac:dyDescent="0.25">
      <c r="A62" s="5"/>
      <c r="C62" t="str">
        <f>"  &lt;/Genotype&gt;"</f>
        <v xml:space="preserve">  &lt;/Genotype&gt;</v>
      </c>
    </row>
    <row r="63" spans="1:3" x14ac:dyDescent="0.25">
      <c r="A63" s="5" t="s">
        <v>48</v>
      </c>
      <c r="B63" s="27" t="str">
        <f>CONCATENATE("People with this variant have two copies of the ",B22," variant. This substitution of a single nucleotide is known as a missense mutation.")</f>
        <v>People with this variant have two copies of the [G158A](https://www.ncbi.nlm.nih.gov/pubmed/21059181) variant. This substitution of a single nucleotide is known as a missense mutation.</v>
      </c>
      <c r="C63" t="str">
        <f>CONCATENATE("  &lt;Genotype hgvs=",CHAR(34),B49,B50,";",B50,CHAR(34)," name=",CHAR(34),B19,CHAR(34),"&gt; ")</f>
        <v xml:space="preserve">  &lt;Genotype hgvs="NC_000022.11:g.[19963748G&gt;A];[19963748G&gt;A]" name="G158A"&gt; </v>
      </c>
    </row>
    <row r="64" spans="1:3" x14ac:dyDescent="0.25">
      <c r="A64" s="6" t="s">
        <v>49</v>
      </c>
      <c r="B64" s="27" t="s">
        <v>200</v>
      </c>
      <c r="C64" t="s">
        <v>17</v>
      </c>
    </row>
    <row r="65" spans="1:3" x14ac:dyDescent="0.25">
      <c r="A65" s="6" t="s">
        <v>47</v>
      </c>
      <c r="B65" s="27">
        <v>24.4</v>
      </c>
      <c r="C65" t="s">
        <v>717</v>
      </c>
    </row>
    <row r="66" spans="1:3" x14ac:dyDescent="0.25">
      <c r="A66" s="6"/>
    </row>
    <row r="67" spans="1:3" x14ac:dyDescent="0.25">
      <c r="A67" s="5"/>
      <c r="C67" t="str">
        <f>CONCATENATE("    ",B63)</f>
        <v xml:space="preserve">    People with this variant have two copies of the [G158A](https://www.ncbi.nlm.nih.gov/pubmed/21059181) variant. This substitution of a single nucleotide is known as a missense mutation.</v>
      </c>
    </row>
    <row r="68" spans="1:3" x14ac:dyDescent="0.25">
      <c r="A68" s="6"/>
    </row>
    <row r="69" spans="1:3" x14ac:dyDescent="0.25">
      <c r="A69" s="6"/>
      <c r="C69" t="s">
        <v>718</v>
      </c>
    </row>
    <row r="70" spans="1:3" x14ac:dyDescent="0.25">
      <c r="A70" s="6"/>
    </row>
    <row r="71" spans="1:3" x14ac:dyDescent="0.25">
      <c r="A71" s="6"/>
      <c r="C71" t="str">
        <f>CONCATENATE("    ",B64)</f>
        <v xml:space="preserve">    You are in the Severe Loss of Function category. See below for more information.</v>
      </c>
    </row>
    <row r="72" spans="1:3" x14ac:dyDescent="0.25">
      <c r="A72" s="6"/>
    </row>
    <row r="73" spans="1:3" x14ac:dyDescent="0.25">
      <c r="A73" s="5"/>
      <c r="C73" t="s">
        <v>719</v>
      </c>
    </row>
    <row r="74" spans="1:3" x14ac:dyDescent="0.25">
      <c r="A74" s="5"/>
    </row>
    <row r="75" spans="1:3" x14ac:dyDescent="0.25">
      <c r="A75" s="5"/>
      <c r="C75" t="str">
        <f>CONCATENATE( "    &lt;piechart percentage=",B65," /&gt;")</f>
        <v xml:space="preserve">    &lt;piechart percentage=24.4 /&gt;</v>
      </c>
    </row>
    <row r="76" spans="1:3" x14ac:dyDescent="0.25">
      <c r="A76" s="5"/>
      <c r="C76" t="str">
        <f>"  &lt;/Genotype&gt;"</f>
        <v xml:space="preserve">  &lt;/Genotype&gt;</v>
      </c>
    </row>
    <row r="77" spans="1:3" x14ac:dyDescent="0.25">
      <c r="A77" s="5" t="s">
        <v>50</v>
      </c>
      <c r="B77" s="27" t="str">
        <f>CONCATENATE("Your ",B11," gene has no variants. A normal gene is referred to as a ",CHAR(34),"wild-type",CHAR(34)," gene.")</f>
        <v>Your COMT gene has no variants. A normal gene is referred to as a "wild-type" gene.</v>
      </c>
      <c r="C77" t="str">
        <f>CONCATENATE("  &lt;Genotype hgvs=",CHAR(34),B49,B51,";",B51,CHAR(34)," name=",CHAR(34),B19,CHAR(34),"&gt; ")</f>
        <v xml:space="preserve">  &lt;Genotype hgvs="NC_000022.11:g.[19963748=];[19963748=]" name="G158A"&gt; </v>
      </c>
    </row>
    <row r="78" spans="1:3" x14ac:dyDescent="0.25">
      <c r="A78" s="6" t="s">
        <v>51</v>
      </c>
      <c r="B78" s="27" t="s">
        <v>227</v>
      </c>
      <c r="C78" t="s">
        <v>17</v>
      </c>
    </row>
    <row r="79" spans="1:3" x14ac:dyDescent="0.25">
      <c r="A79" s="6" t="s">
        <v>47</v>
      </c>
      <c r="B79" s="27">
        <v>25.7</v>
      </c>
      <c r="C79" t="s">
        <v>717</v>
      </c>
    </row>
    <row r="80" spans="1:3" x14ac:dyDescent="0.25">
      <c r="A80" s="5"/>
    </row>
    <row r="81" spans="1:3" x14ac:dyDescent="0.25">
      <c r="A81" s="6"/>
      <c r="C81" t="str">
        <f>CONCATENATE("    ",B77)</f>
        <v xml:space="preserve">    Your COMT gene has no variants. A normal gene is referred to as a "wild-type" gene.</v>
      </c>
    </row>
    <row r="82" spans="1:3" x14ac:dyDescent="0.25">
      <c r="A82" s="6"/>
    </row>
    <row r="83" spans="1:3" x14ac:dyDescent="0.25">
      <c r="A83" s="6"/>
      <c r="C83" t="s">
        <v>718</v>
      </c>
    </row>
    <row r="84" spans="1:3" x14ac:dyDescent="0.25">
      <c r="A84" s="6"/>
    </row>
    <row r="85" spans="1:3" x14ac:dyDescent="0.25">
      <c r="A85" s="6"/>
      <c r="C85" t="str">
        <f>CONCATENATE("    ",B78)</f>
        <v xml:space="preserve">    Your variant is not associated with any loss of function.</v>
      </c>
    </row>
    <row r="86" spans="1:3" x14ac:dyDescent="0.25">
      <c r="A86" s="5"/>
    </row>
    <row r="87" spans="1:3" x14ac:dyDescent="0.25">
      <c r="A87" s="5"/>
      <c r="C87" t="s">
        <v>719</v>
      </c>
    </row>
    <row r="88" spans="1:3" x14ac:dyDescent="0.25">
      <c r="A88" s="5"/>
    </row>
    <row r="89" spans="1:3" x14ac:dyDescent="0.25">
      <c r="A89" s="5"/>
      <c r="C89" t="str">
        <f>CONCATENATE( "    &lt;piechart percentage=",B79," /&gt;")</f>
        <v xml:space="preserve">    &lt;piechart percentage=25.7 /&gt;</v>
      </c>
    </row>
    <row r="90" spans="1:3" x14ac:dyDescent="0.25">
      <c r="A90" s="5"/>
      <c r="C90" t="str">
        <f>"  &lt;/Genotype&gt;"</f>
        <v xml:space="preserve">  &lt;/Genotype&gt;</v>
      </c>
    </row>
    <row r="91" spans="1:3" x14ac:dyDescent="0.25">
      <c r="A91" s="5"/>
      <c r="C91" t="str">
        <f>C23</f>
        <v>&lt;# C62T #&gt;</v>
      </c>
    </row>
    <row r="92" spans="1:3" x14ac:dyDescent="0.25">
      <c r="A92" s="5" t="s">
        <v>39</v>
      </c>
      <c r="B92" s="1" t="s">
        <v>186</v>
      </c>
      <c r="C92" t="str">
        <f>CONCATENATE("  &lt;Genotype hgvs=",CHAR(34),B92,B93,";",B94,CHAR(34)," name=",CHAR(34),B25,CHAR(34),"&gt; ")</f>
        <v xml:space="preserve">  &lt;Genotype hgvs="NC_000022.11:g.[19962712C&gt;T];[19962712=]" name="C62T"&gt; </v>
      </c>
    </row>
    <row r="93" spans="1:3" x14ac:dyDescent="0.25">
      <c r="A93" s="5" t="s">
        <v>40</v>
      </c>
      <c r="B93" s="27" t="s">
        <v>189</v>
      </c>
    </row>
    <row r="94" spans="1:3" x14ac:dyDescent="0.25">
      <c r="A94" s="5" t="s">
        <v>31</v>
      </c>
      <c r="B94" s="27" t="s">
        <v>190</v>
      </c>
      <c r="C94" t="s">
        <v>717</v>
      </c>
    </row>
    <row r="95" spans="1:3" x14ac:dyDescent="0.25">
      <c r="A95" s="5" t="s">
        <v>45</v>
      </c>
      <c r="B95" s="27" t="str">
        <f>CONCATENATE("People with this variant have one copy of the ",B28," variant. This substitution of a single nucleotide is known as a missense mutation.")</f>
        <v>People with this variant have one copy of the [C62T](https://www.ncbi.nlm.nih.gov/pubmed/26891941) variant. This substitution of a single nucleotide is known as a missense mutation.</v>
      </c>
      <c r="C95" t="s">
        <v>17</v>
      </c>
    </row>
    <row r="96" spans="1:3" x14ac:dyDescent="0.25">
      <c r="A96" s="6" t="s">
        <v>46</v>
      </c>
      <c r="B96" s="27" t="s">
        <v>199</v>
      </c>
      <c r="C96" t="str">
        <f>CONCATENATE("    ",B95)</f>
        <v xml:space="preserve">    People with this variant have one copy of the [C62T](https://www.ncbi.nlm.nih.gov/pubmed/26891941) variant. This substitution of a single nucleotide is known as a missense mutation.</v>
      </c>
    </row>
    <row r="97" spans="1:3" x14ac:dyDescent="0.25">
      <c r="A97" s="6" t="s">
        <v>47</v>
      </c>
      <c r="B97" s="27">
        <v>49.8</v>
      </c>
    </row>
    <row r="98" spans="1:3" x14ac:dyDescent="0.25">
      <c r="A98" s="5"/>
      <c r="C98" t="s">
        <v>718</v>
      </c>
    </row>
    <row r="99" spans="1:3" x14ac:dyDescent="0.25">
      <c r="A99" s="6"/>
    </row>
    <row r="100" spans="1:3" x14ac:dyDescent="0.25">
      <c r="A100" s="6"/>
      <c r="C100" t="str">
        <f>CONCATENATE("    ",B96)</f>
        <v xml:space="preserve">    You are in the Moderate Loss of Function category. See below for more information.</v>
      </c>
    </row>
    <row r="101" spans="1:3" x14ac:dyDescent="0.25">
      <c r="A101" s="6"/>
    </row>
    <row r="102" spans="1:3" x14ac:dyDescent="0.25">
      <c r="A102" s="6"/>
      <c r="C102" t="s">
        <v>719</v>
      </c>
    </row>
    <row r="103" spans="1:3" x14ac:dyDescent="0.25">
      <c r="A103" s="5"/>
    </row>
    <row r="104" spans="1:3" x14ac:dyDescent="0.25">
      <c r="A104" s="5"/>
      <c r="C104" t="str">
        <f>CONCATENATE( "    &lt;piechart percentage=",B97," /&gt;")</f>
        <v xml:space="preserve">    &lt;piechart percentage=49.8 /&gt;</v>
      </c>
    </row>
    <row r="105" spans="1:3" x14ac:dyDescent="0.25">
      <c r="A105" s="5"/>
      <c r="C105" t="str">
        <f>"  &lt;/Genotype&gt;"</f>
        <v xml:space="preserve">  &lt;/Genotype&gt;</v>
      </c>
    </row>
    <row r="106" spans="1:3" x14ac:dyDescent="0.25">
      <c r="A106" s="5" t="s">
        <v>48</v>
      </c>
      <c r="B106" s="27" t="str">
        <f>CONCATENATE("People with this variant have two copies of the ",B28," variant. This substitution of a single nucleotide is known as a missense mutation.")</f>
        <v>People with this variant have two copies of the [C62T](https://www.ncbi.nlm.nih.gov/pubmed/26891941) variant. This substitution of a single nucleotide is known as a missense mutation.</v>
      </c>
      <c r="C106" t="str">
        <f>CONCATENATE("  &lt;Genotype hgvs=",CHAR(34),B92,B93,";",B93,CHAR(34)," name=",CHAR(34),B25,CHAR(34),"&gt; ")</f>
        <v xml:space="preserve">  &lt;Genotype hgvs="NC_000022.11:g.[19962712C&gt;T];[19962712C&gt;T]" name="C62T"&gt; </v>
      </c>
    </row>
    <row r="107" spans="1:3" x14ac:dyDescent="0.25">
      <c r="A107" s="6" t="s">
        <v>49</v>
      </c>
      <c r="B107" s="27" t="s">
        <v>200</v>
      </c>
      <c r="C107" t="s">
        <v>17</v>
      </c>
    </row>
    <row r="108" spans="1:3" x14ac:dyDescent="0.25">
      <c r="A108" s="6" t="s">
        <v>47</v>
      </c>
      <c r="B108" s="27">
        <v>24.7</v>
      </c>
      <c r="C108" t="s">
        <v>717</v>
      </c>
    </row>
    <row r="109" spans="1:3" x14ac:dyDescent="0.25">
      <c r="A109" s="6"/>
    </row>
    <row r="110" spans="1:3" x14ac:dyDescent="0.25">
      <c r="A110" s="5"/>
      <c r="C110" t="str">
        <f>CONCATENATE("    ",B106)</f>
        <v xml:space="preserve">    People with this variant have two copies of the [C62T](https://www.ncbi.nlm.nih.gov/pubmed/26891941) variant. This substitution of a single nucleotide is known as a missense mutation.</v>
      </c>
    </row>
    <row r="111" spans="1:3" x14ac:dyDescent="0.25">
      <c r="A111" s="6"/>
    </row>
    <row r="112" spans="1:3" x14ac:dyDescent="0.25">
      <c r="A112" s="6"/>
      <c r="C112" t="s">
        <v>718</v>
      </c>
    </row>
    <row r="113" spans="1:3" x14ac:dyDescent="0.25">
      <c r="A113" s="6"/>
    </row>
    <row r="114" spans="1:3" x14ac:dyDescent="0.25">
      <c r="A114" s="6"/>
      <c r="C114" t="str">
        <f>CONCATENATE("    ",B107)</f>
        <v xml:space="preserve">    You are in the Severe Loss of Function category. See below for more information.</v>
      </c>
    </row>
    <row r="115" spans="1:3" x14ac:dyDescent="0.25">
      <c r="A115" s="6"/>
    </row>
    <row r="116" spans="1:3" x14ac:dyDescent="0.25">
      <c r="A116" s="5"/>
      <c r="C116" t="s">
        <v>719</v>
      </c>
    </row>
    <row r="117" spans="1:3" x14ac:dyDescent="0.25">
      <c r="A117" s="5"/>
    </row>
    <row r="118" spans="1:3" x14ac:dyDescent="0.25">
      <c r="A118" s="5"/>
      <c r="C118" t="str">
        <f>CONCATENATE( "    &lt;piechart percentage=",B108," /&gt;")</f>
        <v xml:space="preserve">    &lt;piechart percentage=24.7 /&gt;</v>
      </c>
    </row>
    <row r="119" spans="1:3" x14ac:dyDescent="0.25">
      <c r="A119" s="5"/>
      <c r="C119" t="str">
        <f>"  &lt;/Genotype&gt;"</f>
        <v xml:space="preserve">  &lt;/Genotype&gt;</v>
      </c>
    </row>
    <row r="120" spans="1:3" x14ac:dyDescent="0.25">
      <c r="A120" s="5" t="s">
        <v>50</v>
      </c>
      <c r="B120" s="27" t="str">
        <f>CONCATENATE("Your ",B11," gene has no variants. A normal gene is referred to as a ",CHAR(34),"wild-type",CHAR(34)," gene.")</f>
        <v>Your COMT gene has no variants. A normal gene is referred to as a "wild-type" gene.</v>
      </c>
      <c r="C120" t="str">
        <f>CONCATENATE("  &lt;Genotype hgvs=",CHAR(34),B92,B94,";",B94,CHAR(34)," name=",CHAR(34),B25,CHAR(34),"&gt; ")</f>
        <v xml:space="preserve">  &lt;Genotype hgvs="NC_000022.11:g.[19962712=];[19962712=]" name="C62T"&gt; </v>
      </c>
    </row>
    <row r="121" spans="1:3" x14ac:dyDescent="0.25">
      <c r="A121" s="6" t="s">
        <v>51</v>
      </c>
      <c r="B121" s="27" t="s">
        <v>227</v>
      </c>
      <c r="C121" t="s">
        <v>17</v>
      </c>
    </row>
    <row r="122" spans="1:3" x14ac:dyDescent="0.25">
      <c r="A122" s="6" t="s">
        <v>47</v>
      </c>
      <c r="B122" s="27">
        <v>25.5</v>
      </c>
      <c r="C122" t="s">
        <v>717</v>
      </c>
    </row>
    <row r="123" spans="1:3" x14ac:dyDescent="0.25">
      <c r="A123" s="5"/>
    </row>
    <row r="124" spans="1:3" x14ac:dyDescent="0.25">
      <c r="A124" s="6"/>
      <c r="C124" t="str">
        <f>CONCATENATE("    ",B120)</f>
        <v xml:space="preserve">    Your COMT gene has no variants. A normal gene is referred to as a "wild-type" gene.</v>
      </c>
    </row>
    <row r="125" spans="1:3" x14ac:dyDescent="0.25">
      <c r="A125" s="6"/>
    </row>
    <row r="126" spans="1:3" x14ac:dyDescent="0.25">
      <c r="A126" s="6"/>
      <c r="C126" t="s">
        <v>718</v>
      </c>
    </row>
    <row r="127" spans="1:3" x14ac:dyDescent="0.25">
      <c r="A127" s="6"/>
    </row>
    <row r="128" spans="1:3" x14ac:dyDescent="0.25">
      <c r="A128" s="6"/>
      <c r="C128" t="str">
        <f>CONCATENATE("    ",B121)</f>
        <v xml:space="preserve">    Your variant is not associated with any loss of function.</v>
      </c>
    </row>
    <row r="129" spans="1:3" x14ac:dyDescent="0.25">
      <c r="A129" s="5"/>
    </row>
    <row r="130" spans="1:3" x14ac:dyDescent="0.25">
      <c r="A130" s="5"/>
      <c r="C130" t="s">
        <v>719</v>
      </c>
    </row>
    <row r="131" spans="1:3" x14ac:dyDescent="0.25">
      <c r="A131" s="5"/>
    </row>
    <row r="132" spans="1:3" x14ac:dyDescent="0.25">
      <c r="A132" s="5"/>
      <c r="C132" t="str">
        <f>CONCATENATE( "    &lt;piechart percentage=",B122," /&gt;")</f>
        <v xml:space="preserve">    &lt;piechart percentage=25.5 /&gt;</v>
      </c>
    </row>
    <row r="133" spans="1:3" x14ac:dyDescent="0.25">
      <c r="A133" s="5"/>
      <c r="C133" t="str">
        <f>"  &lt;/Genotype&gt;"</f>
        <v xml:space="preserve">  &lt;/Genotype&gt;</v>
      </c>
    </row>
    <row r="134" spans="1:3" x14ac:dyDescent="0.25">
      <c r="A134" s="5"/>
      <c r="C134" t="str">
        <f>C29</f>
        <v>&lt;# T19943884C #&gt;</v>
      </c>
    </row>
    <row r="135" spans="1:3" x14ac:dyDescent="0.25">
      <c r="A135" s="5" t="s">
        <v>39</v>
      </c>
      <c r="B135" s="1" t="s">
        <v>128</v>
      </c>
      <c r="C135" t="str">
        <f>CONCATENATE("  &lt;Genotype hgvs=",CHAR(34),B135,B136,";",B137,CHAR(34)," name=",CHAR(34),B31,CHAR(34),"&gt; ")</f>
        <v xml:space="preserve">  &lt;Genotype hgvs="NC_000002.12:g.[233945906G&gt;C];[233945906=]" name="T19943884C"&gt; </v>
      </c>
    </row>
    <row r="136" spans="1:3" x14ac:dyDescent="0.25">
      <c r="A136" s="5" t="s">
        <v>40</v>
      </c>
      <c r="B136" s="27" t="s">
        <v>141</v>
      </c>
    </row>
    <row r="137" spans="1:3" x14ac:dyDescent="0.25">
      <c r="A137" s="5" t="s">
        <v>31</v>
      </c>
      <c r="B137" s="27" t="s">
        <v>142</v>
      </c>
      <c r="C137" t="s">
        <v>717</v>
      </c>
    </row>
    <row r="138" spans="1:3" x14ac:dyDescent="0.25">
      <c r="A138" s="5" t="s">
        <v>45</v>
      </c>
      <c r="B138" s="27" t="str">
        <f>CONCATENATE("People with this variant have one copy of the ",B31," variant. This substitution of a single nucleotide is known as a missense mutation.")</f>
        <v>People with this variant have one copy of the T19943884C variant. This substitution of a single nucleotide is known as a missense mutation.</v>
      </c>
      <c r="C138" t="s">
        <v>17</v>
      </c>
    </row>
    <row r="139" spans="1:3" x14ac:dyDescent="0.25">
      <c r="A139" s="6" t="s">
        <v>46</v>
      </c>
      <c r="B139" s="27" t="s">
        <v>199</v>
      </c>
      <c r="C139" t="str">
        <f>CONCATENATE("    ",B138)</f>
        <v xml:space="preserve">    People with this variant have one copy of the T19943884C variant. This substitution of a single nucleotide is known as a missense mutation.</v>
      </c>
    </row>
    <row r="140" spans="1:3" x14ac:dyDescent="0.25">
      <c r="A140" s="6" t="s">
        <v>47</v>
      </c>
      <c r="B140" s="27">
        <v>48.1</v>
      </c>
    </row>
    <row r="141" spans="1:3" x14ac:dyDescent="0.25">
      <c r="A141" s="5"/>
      <c r="C141" t="s">
        <v>718</v>
      </c>
    </row>
    <row r="142" spans="1:3" x14ac:dyDescent="0.25">
      <c r="A142" s="6"/>
    </row>
    <row r="143" spans="1:3" x14ac:dyDescent="0.25">
      <c r="A143" s="6"/>
      <c r="C143" t="str">
        <f>CONCATENATE("    ",B139)</f>
        <v xml:space="preserve">    You are in the Moderate Loss of Function category. See below for more information.</v>
      </c>
    </row>
    <row r="144" spans="1:3" x14ac:dyDescent="0.25">
      <c r="A144" s="6"/>
    </row>
    <row r="145" spans="1:3" x14ac:dyDescent="0.25">
      <c r="A145" s="6"/>
      <c r="C145" t="s">
        <v>719</v>
      </c>
    </row>
    <row r="146" spans="1:3" x14ac:dyDescent="0.25">
      <c r="A146" s="5"/>
    </row>
    <row r="147" spans="1:3" x14ac:dyDescent="0.25">
      <c r="A147" s="5"/>
      <c r="C147" t="str">
        <f>CONCATENATE( "    &lt;piechart percentage=",B140," /&gt;")</f>
        <v xml:space="preserve">    &lt;piechart percentage=48.1 /&gt;</v>
      </c>
    </row>
    <row r="148" spans="1:3" x14ac:dyDescent="0.25">
      <c r="A148" s="5"/>
      <c r="C148" t="str">
        <f>"  &lt;/Genotype&gt;"</f>
        <v xml:space="preserve">  &lt;/Genotype&gt;</v>
      </c>
    </row>
    <row r="149" spans="1:3" x14ac:dyDescent="0.25">
      <c r="A149" s="5" t="s">
        <v>48</v>
      </c>
      <c r="B149" s="27" t="str">
        <f>CONCATENATE("People with this variant have two copies of the ",B31," variant. This substitution of a single nucleotide is known as a missense mutation.")</f>
        <v>People with this variant have two copies of the T19943884C variant. This substitution of a single nucleotide is known as a missense mutation.</v>
      </c>
      <c r="C149" t="str">
        <f>CONCATENATE("  &lt;Genotype hgvs=",CHAR(34),B135,B136,";",B136,CHAR(34)," name=",CHAR(34),B31,CHAR(34),"&gt; ")</f>
        <v xml:space="preserve">  &lt;Genotype hgvs="NC_000002.12:g.[233945906G&gt;C];[233945906G&gt;C]" name="T19943884C"&gt; </v>
      </c>
    </row>
    <row r="150" spans="1:3" x14ac:dyDescent="0.25">
      <c r="A150" s="6" t="s">
        <v>49</v>
      </c>
      <c r="B150" s="27" t="s">
        <v>200</v>
      </c>
      <c r="C150" t="s">
        <v>17</v>
      </c>
    </row>
    <row r="151" spans="1:3" x14ac:dyDescent="0.25">
      <c r="A151" s="6" t="s">
        <v>47</v>
      </c>
      <c r="B151" s="27">
        <v>28.3</v>
      </c>
      <c r="C151" t="s">
        <v>717</v>
      </c>
    </row>
    <row r="152" spans="1:3" x14ac:dyDescent="0.25">
      <c r="A152" s="6"/>
    </row>
    <row r="153" spans="1:3" x14ac:dyDescent="0.25">
      <c r="A153" s="5"/>
      <c r="C153" t="str">
        <f>CONCATENATE("    ",B149)</f>
        <v xml:space="preserve">    People with this variant have two copies of the T19943884C variant. This substitution of a single nucleotide is known as a missense mutation.</v>
      </c>
    </row>
    <row r="154" spans="1:3" x14ac:dyDescent="0.25">
      <c r="A154" s="6"/>
    </row>
    <row r="155" spans="1:3" x14ac:dyDescent="0.25">
      <c r="A155" s="6"/>
      <c r="C155" t="s">
        <v>718</v>
      </c>
    </row>
    <row r="156" spans="1:3" x14ac:dyDescent="0.25">
      <c r="A156" s="6"/>
    </row>
    <row r="157" spans="1:3" x14ac:dyDescent="0.25">
      <c r="A157" s="6"/>
      <c r="C157" t="str">
        <f>CONCATENATE("    ",B150)</f>
        <v xml:space="preserve">    You are in the Severe Loss of Function category. See below for more information.</v>
      </c>
    </row>
    <row r="158" spans="1:3" x14ac:dyDescent="0.25">
      <c r="A158" s="6"/>
    </row>
    <row r="159" spans="1:3" x14ac:dyDescent="0.25">
      <c r="A159" s="5"/>
      <c r="C159" t="s">
        <v>719</v>
      </c>
    </row>
    <row r="160" spans="1:3" x14ac:dyDescent="0.25">
      <c r="A160" s="5"/>
    </row>
    <row r="161" spans="1:3" x14ac:dyDescent="0.25">
      <c r="A161" s="5"/>
      <c r="C161" t="str">
        <f>CONCATENATE( "    &lt;piechart percentage=",B151," /&gt;")</f>
        <v xml:space="preserve">    &lt;piechart percentage=28.3 /&gt;</v>
      </c>
    </row>
    <row r="162" spans="1:3" x14ac:dyDescent="0.25">
      <c r="A162" s="5"/>
      <c r="C162" t="str">
        <f>"  &lt;/Genotype&gt;"</f>
        <v xml:space="preserve">  &lt;/Genotype&gt;</v>
      </c>
    </row>
    <row r="163" spans="1:3" x14ac:dyDescent="0.25">
      <c r="A163" s="5" t="s">
        <v>50</v>
      </c>
      <c r="B163" s="27" t="str">
        <f>CONCATENATE("Your ",B11," gene has no variants. A normal gene is referred to as a ",CHAR(34),"wild-type",CHAR(34)," gene.")</f>
        <v>Your COMT gene has no variants. A normal gene is referred to as a "wild-type" gene.</v>
      </c>
      <c r="C163" t="str">
        <f>CONCATENATE("  &lt;Genotype hgvs=",CHAR(34),B135,B137,";",B137,CHAR(34)," name=",CHAR(34),B31,CHAR(34),"&gt; ")</f>
        <v xml:space="preserve">  &lt;Genotype hgvs="NC_000002.12:g.[233945906=];[233945906=]" name="T19943884C"&gt; </v>
      </c>
    </row>
    <row r="164" spans="1:3" x14ac:dyDescent="0.25">
      <c r="A164" s="6" t="s">
        <v>51</v>
      </c>
      <c r="B164" s="27" t="s">
        <v>227</v>
      </c>
      <c r="C164" t="s">
        <v>17</v>
      </c>
    </row>
    <row r="165" spans="1:3" x14ac:dyDescent="0.25">
      <c r="A165" s="6" t="s">
        <v>47</v>
      </c>
      <c r="B165" s="27">
        <v>23.6</v>
      </c>
      <c r="C165" t="s">
        <v>717</v>
      </c>
    </row>
    <row r="166" spans="1:3" x14ac:dyDescent="0.25">
      <c r="A166" s="5"/>
    </row>
    <row r="167" spans="1:3" x14ac:dyDescent="0.25">
      <c r="A167" s="6"/>
      <c r="C167" t="str">
        <f>CONCATENATE("    ",B163)</f>
        <v xml:space="preserve">    Your COMT gene has no variants. A normal gene is referred to as a "wild-type" gene.</v>
      </c>
    </row>
    <row r="168" spans="1:3" x14ac:dyDescent="0.25">
      <c r="A168" s="6"/>
    </row>
    <row r="169" spans="1:3" x14ac:dyDescent="0.25">
      <c r="A169" s="6"/>
      <c r="C169" t="s">
        <v>718</v>
      </c>
    </row>
    <row r="170" spans="1:3" x14ac:dyDescent="0.25">
      <c r="A170" s="6"/>
    </row>
    <row r="171" spans="1:3" x14ac:dyDescent="0.25">
      <c r="A171" s="6"/>
      <c r="C171" t="str">
        <f>CONCATENATE("    ",B164)</f>
        <v xml:space="preserve">    Your variant is not associated with any loss of function.</v>
      </c>
    </row>
    <row r="172" spans="1:3" x14ac:dyDescent="0.25">
      <c r="A172" s="5"/>
    </row>
    <row r="173" spans="1:3" x14ac:dyDescent="0.25">
      <c r="A173" s="5"/>
      <c r="C173" t="s">
        <v>719</v>
      </c>
    </row>
    <row r="174" spans="1:3" x14ac:dyDescent="0.25">
      <c r="A174" s="5"/>
    </row>
    <row r="175" spans="1:3" x14ac:dyDescent="0.25">
      <c r="A175" s="5"/>
      <c r="C175" t="str">
        <f>CONCATENATE( "    &lt;piechart percentage=",B165," /&gt;")</f>
        <v xml:space="preserve">    &lt;piechart percentage=23.6 /&gt;</v>
      </c>
    </row>
    <row r="176" spans="1:3" x14ac:dyDescent="0.25">
      <c r="A176" s="5"/>
      <c r="C176" t="str">
        <f>"  &lt;/Genotype&gt;"</f>
        <v xml:space="preserve">  &lt;/Genotype&gt;</v>
      </c>
    </row>
    <row r="177" spans="1:3" x14ac:dyDescent="0.25">
      <c r="A177" s="5"/>
      <c r="C177" t="str">
        <f>C35</f>
        <v>&lt;# T19960814C #&gt;</v>
      </c>
    </row>
    <row r="178" spans="1:3" x14ac:dyDescent="0.25">
      <c r="A178" s="5" t="s">
        <v>39</v>
      </c>
      <c r="B178" s="1" t="s">
        <v>128</v>
      </c>
      <c r="C178" t="str">
        <f>CONCATENATE("  &lt;Genotype hgvs=",CHAR(34),B178,B179,";",B180,CHAR(34)," name=",CHAR(34),B37,CHAR(34),"&gt; ")</f>
        <v xml:space="preserve">  &lt;Genotype hgvs="NC_000002.12:g.[233916448T&gt;C];[233916448=]" name="T19960814C"&gt; </v>
      </c>
    </row>
    <row r="179" spans="1:3" x14ac:dyDescent="0.25">
      <c r="A179" s="5" t="s">
        <v>40</v>
      </c>
      <c r="B179" s="27" t="s">
        <v>143</v>
      </c>
    </row>
    <row r="180" spans="1:3" x14ac:dyDescent="0.25">
      <c r="A180" s="5" t="s">
        <v>31</v>
      </c>
      <c r="B180" s="27" t="s">
        <v>144</v>
      </c>
      <c r="C180" t="s">
        <v>717</v>
      </c>
    </row>
    <row r="181" spans="1:3" x14ac:dyDescent="0.25">
      <c r="A181" s="5" t="s">
        <v>45</v>
      </c>
      <c r="B181" s="27" t="str">
        <f>CONCATENATE("People with this variant have one copy of the ",B40," variant. This substitution of a single nucleotide is known as a missense mutation.")</f>
        <v>People with this variant have one copy of the [T19960814C](https://www.ncbi.nlm.nih.gov/pubmed/19772600) variant. This substitution of a single nucleotide is known as a missense mutation.</v>
      </c>
      <c r="C181" t="s">
        <v>17</v>
      </c>
    </row>
    <row r="182" spans="1:3" x14ac:dyDescent="0.25">
      <c r="A182" s="6" t="s">
        <v>46</v>
      </c>
      <c r="B182" s="27" t="s">
        <v>200</v>
      </c>
      <c r="C182" t="str">
        <f>CONCATENATE("    ",B181)</f>
        <v xml:space="preserve">    People with this variant have one copy of the [T19960814C](https://www.ncbi.nlm.nih.gov/pubmed/19772600) variant. This substitution of a single nucleotide is known as a missense mutation.</v>
      </c>
    </row>
    <row r="183" spans="1:3" x14ac:dyDescent="0.25">
      <c r="A183" s="6" t="s">
        <v>47</v>
      </c>
      <c r="B183" s="27">
        <v>40.9</v>
      </c>
    </row>
    <row r="184" spans="1:3" x14ac:dyDescent="0.25">
      <c r="A184" s="5"/>
      <c r="C184" t="s">
        <v>718</v>
      </c>
    </row>
    <row r="185" spans="1:3" x14ac:dyDescent="0.25">
      <c r="A185" s="6"/>
    </row>
    <row r="186" spans="1:3" x14ac:dyDescent="0.25">
      <c r="A186" s="6"/>
      <c r="C186" t="str">
        <f>CONCATENATE("    ",B182)</f>
        <v xml:space="preserve">    You are in the Severe Loss of Function category. See below for more information.</v>
      </c>
    </row>
    <row r="187" spans="1:3" x14ac:dyDescent="0.25">
      <c r="A187" s="6"/>
    </row>
    <row r="188" spans="1:3" x14ac:dyDescent="0.25">
      <c r="A188" s="6"/>
      <c r="C188" t="s">
        <v>719</v>
      </c>
    </row>
    <row r="189" spans="1:3" x14ac:dyDescent="0.25">
      <c r="A189" s="5"/>
    </row>
    <row r="190" spans="1:3" x14ac:dyDescent="0.25">
      <c r="A190" s="5"/>
      <c r="C190" t="str">
        <f>CONCATENATE( "    &lt;piechart percentage=",B183," /&gt;")</f>
        <v xml:space="preserve">    &lt;piechart percentage=40.9 /&gt;</v>
      </c>
    </row>
    <row r="191" spans="1:3" x14ac:dyDescent="0.25">
      <c r="A191" s="5"/>
      <c r="C191" t="str">
        <f>"  &lt;/Genotype&gt;"</f>
        <v xml:space="preserve">  &lt;/Genotype&gt;</v>
      </c>
    </row>
    <row r="192" spans="1:3" x14ac:dyDescent="0.25">
      <c r="A192" s="5" t="s">
        <v>48</v>
      </c>
      <c r="B192" s="27" t="str">
        <f>CONCATENATE("People with this variant have two copies of the ",B40," variant. This substitution of a single nucleotide is known as a missense mutation.")</f>
        <v>People with this variant have two copies of the [T19960814C](https://www.ncbi.nlm.nih.gov/pubmed/19772600) variant. This substitution of a single nucleotide is known as a missense mutation.</v>
      </c>
      <c r="C192" t="str">
        <f>CONCATENATE("  &lt;Genotype hgvs=",CHAR(34),B178,B179,";",B179,CHAR(34)," name=",CHAR(34),B37,CHAR(34),"&gt; ")</f>
        <v xml:space="preserve">  &lt;Genotype hgvs="NC_000002.12:g.[233916448T&gt;C];[233916448T&gt;C]" name="T19960814C"&gt; </v>
      </c>
    </row>
    <row r="193" spans="1:3" x14ac:dyDescent="0.25">
      <c r="A193" s="6" t="s">
        <v>49</v>
      </c>
      <c r="B193" s="27" t="s">
        <v>200</v>
      </c>
      <c r="C193" t="s">
        <v>17</v>
      </c>
    </row>
    <row r="194" spans="1:3" x14ac:dyDescent="0.25">
      <c r="A194" s="6" t="s">
        <v>47</v>
      </c>
      <c r="B194" s="27">
        <v>18.5</v>
      </c>
      <c r="C194" t="s">
        <v>717</v>
      </c>
    </row>
    <row r="195" spans="1:3" x14ac:dyDescent="0.25">
      <c r="A195" s="6"/>
    </row>
    <row r="196" spans="1:3" x14ac:dyDescent="0.25">
      <c r="A196" s="5"/>
      <c r="C196" t="str">
        <f>CONCATENATE("    ",B192)</f>
        <v xml:space="preserve">    People with this variant have two copies of the [T19960814C](https://www.ncbi.nlm.nih.gov/pubmed/19772600) variant. This substitution of a single nucleotide is known as a missense mutation.</v>
      </c>
    </row>
    <row r="197" spans="1:3" x14ac:dyDescent="0.25">
      <c r="A197" s="6"/>
    </row>
    <row r="198" spans="1:3" x14ac:dyDescent="0.25">
      <c r="A198" s="6"/>
      <c r="C198" t="s">
        <v>718</v>
      </c>
    </row>
    <row r="199" spans="1:3" x14ac:dyDescent="0.25">
      <c r="A199" s="6"/>
    </row>
    <row r="200" spans="1:3" x14ac:dyDescent="0.25">
      <c r="A200" s="6"/>
      <c r="C200" t="str">
        <f>CONCATENATE("    ",B193)</f>
        <v xml:space="preserve">    You are in the Severe Loss of Function category. See below for more information.</v>
      </c>
    </row>
    <row r="201" spans="1:3" x14ac:dyDescent="0.25">
      <c r="A201" s="6"/>
    </row>
    <row r="202" spans="1:3" x14ac:dyDescent="0.25">
      <c r="A202" s="5"/>
      <c r="C202" t="s">
        <v>719</v>
      </c>
    </row>
    <row r="203" spans="1:3" x14ac:dyDescent="0.25">
      <c r="A203" s="5"/>
    </row>
    <row r="204" spans="1:3" x14ac:dyDescent="0.25">
      <c r="A204" s="5"/>
      <c r="C204" t="str">
        <f>CONCATENATE( "    &lt;piechart percentage=",B194," /&gt;")</f>
        <v xml:space="preserve">    &lt;piechart percentage=18.5 /&gt;</v>
      </c>
    </row>
    <row r="205" spans="1:3" x14ac:dyDescent="0.25">
      <c r="A205" s="5"/>
      <c r="C205" t="str">
        <f>"  &lt;/Genotype&gt;"</f>
        <v xml:space="preserve">  &lt;/Genotype&gt;</v>
      </c>
    </row>
    <row r="206" spans="1:3" x14ac:dyDescent="0.25">
      <c r="A206" s="5" t="s">
        <v>50</v>
      </c>
      <c r="B206" s="27" t="str">
        <f>CONCATENATE("Your ",B11," gene has no variants. A normal gene is referred to as a ",CHAR(34),"wild-type",CHAR(34)," gene.")</f>
        <v>Your COMT gene has no variants. A normal gene is referred to as a "wild-type" gene.</v>
      </c>
      <c r="C206" t="str">
        <f>CONCATENATE("  &lt;Genotype hgvs=",CHAR(34),B178,B180,";",B180,CHAR(34)," name=",CHAR(34),B37,CHAR(34),"&gt; ")</f>
        <v xml:space="preserve">  &lt;Genotype hgvs="NC_000002.12:g.[233916448=];[233916448=]" name="T19960814C"&gt; </v>
      </c>
    </row>
    <row r="207" spans="1:3" x14ac:dyDescent="0.25">
      <c r="A207" s="6" t="s">
        <v>51</v>
      </c>
      <c r="B207" s="27" t="s">
        <v>538</v>
      </c>
      <c r="C207" t="s">
        <v>17</v>
      </c>
    </row>
    <row r="208" spans="1:3" x14ac:dyDescent="0.25">
      <c r="A208" s="6" t="s">
        <v>47</v>
      </c>
      <c r="B208" s="27">
        <v>40.6</v>
      </c>
      <c r="C208" t="s">
        <v>717</v>
      </c>
    </row>
    <row r="209" spans="1:3" x14ac:dyDescent="0.25">
      <c r="A209" s="5"/>
    </row>
    <row r="210" spans="1:3" x14ac:dyDescent="0.25">
      <c r="A210" s="6"/>
      <c r="C210" t="str">
        <f>CONCATENATE("    ",B206)</f>
        <v xml:space="preserve">    Your COMT gene has no variants. A normal gene is referred to as a "wild-type" gene.</v>
      </c>
    </row>
    <row r="211" spans="1:3" x14ac:dyDescent="0.25">
      <c r="A211" s="6"/>
    </row>
    <row r="212" spans="1:3" x14ac:dyDescent="0.25">
      <c r="A212" s="6"/>
      <c r="C212" t="s">
        <v>718</v>
      </c>
    </row>
    <row r="213" spans="1:3" x14ac:dyDescent="0.25">
      <c r="A213" s="6"/>
    </row>
    <row r="214" spans="1:3" x14ac:dyDescent="0.25">
      <c r="A214" s="6"/>
      <c r="C214" t="str">
        <f>CONCATENATE("    ",B207)</f>
        <v xml:space="preserve">    Your variant has an increased risk of type 2 diabetes. See below for more information.</v>
      </c>
    </row>
    <row r="215" spans="1:3" x14ac:dyDescent="0.25">
      <c r="A215" s="5"/>
    </row>
    <row r="216" spans="1:3" x14ac:dyDescent="0.25">
      <c r="A216" s="5"/>
      <c r="C216" t="s">
        <v>719</v>
      </c>
    </row>
    <row r="217" spans="1:3" x14ac:dyDescent="0.25">
      <c r="A217" s="5"/>
    </row>
    <row r="218" spans="1:3" x14ac:dyDescent="0.25">
      <c r="A218" s="5"/>
      <c r="C218" t="str">
        <f>CONCATENATE( "    &lt;piechart percentage=",B208," /&gt;")</f>
        <v xml:space="preserve">    &lt;piechart percentage=40.6 /&gt;</v>
      </c>
    </row>
    <row r="219" spans="1:3" x14ac:dyDescent="0.25">
      <c r="A219" s="5"/>
      <c r="C219" t="str">
        <f>"  &lt;/Genotype&gt;"</f>
        <v xml:space="preserve">  &lt;/Genotype&gt;</v>
      </c>
    </row>
    <row r="220" spans="1:3" x14ac:dyDescent="0.25">
      <c r="A220" s="5"/>
      <c r="C220" t="str">
        <f>"  &lt;/Genotype&gt;"</f>
        <v xml:space="preserve">  &lt;/Genotype&gt;</v>
      </c>
    </row>
    <row r="221" spans="1:3" x14ac:dyDescent="0.25">
      <c r="A221" s="5"/>
      <c r="C221" t="str">
        <f>C41</f>
        <v>&lt;# T19950010G #&gt;</v>
      </c>
    </row>
    <row r="222" spans="1:3" x14ac:dyDescent="0.25">
      <c r="A222" s="5" t="s">
        <v>39</v>
      </c>
      <c r="B222" s="1" t="s">
        <v>128</v>
      </c>
      <c r="C222" t="str">
        <f>CONCATENATE("  &lt;Genotype hgvs=",CHAR(34),B222,B223,";",B224,CHAR(34)," name=",CHAR(34),B43,CHAR(34),"&gt; ")</f>
        <v xml:space="preserve">  &lt;Genotype hgvs="NC_000002.12:g.[233974736A&gt;G];[233974736=]" name="T19950010G"&gt; </v>
      </c>
    </row>
    <row r="223" spans="1:3" x14ac:dyDescent="0.25">
      <c r="A223" s="5" t="s">
        <v>40</v>
      </c>
      <c r="B223" s="29" t="s">
        <v>145</v>
      </c>
    </row>
    <row r="224" spans="1:3" x14ac:dyDescent="0.25">
      <c r="A224" s="5" t="s">
        <v>31</v>
      </c>
      <c r="B224" s="29" t="s">
        <v>146</v>
      </c>
      <c r="C224" t="s">
        <v>717</v>
      </c>
    </row>
    <row r="225" spans="1:3" x14ac:dyDescent="0.25">
      <c r="A225" s="5" t="s">
        <v>45</v>
      </c>
      <c r="B225" s="27" t="str">
        <f>CONCATENATE("People with this variant have one copy of the ",B46," variant. This substitution of a single nucleotide is known as a missense mutation.")</f>
        <v>People with this variant have one copy of the [T19950010G](https://www.ncbi.nlm.nih.gov/pubmed/19540336) variant. This substitution of a single nucleotide is known as a missense mutation.</v>
      </c>
      <c r="C225" t="s">
        <v>17</v>
      </c>
    </row>
    <row r="226" spans="1:3" x14ac:dyDescent="0.25">
      <c r="A226" s="6" t="s">
        <v>46</v>
      </c>
      <c r="B226" s="27" t="s">
        <v>199</v>
      </c>
      <c r="C226" t="str">
        <f>CONCATENATE("    ",B225)</f>
        <v xml:space="preserve">    People with this variant have one copy of the [T19950010G](https://www.ncbi.nlm.nih.gov/pubmed/19540336) variant. This substitution of a single nucleotide is known as a missense mutation.</v>
      </c>
    </row>
    <row r="227" spans="1:3" x14ac:dyDescent="0.25">
      <c r="A227" s="6" t="s">
        <v>47</v>
      </c>
      <c r="B227" s="27">
        <v>37.5</v>
      </c>
    </row>
    <row r="228" spans="1:3" x14ac:dyDescent="0.25">
      <c r="A228" s="5"/>
      <c r="C228" t="s">
        <v>718</v>
      </c>
    </row>
    <row r="229" spans="1:3" x14ac:dyDescent="0.25">
      <c r="A229" s="6"/>
    </row>
    <row r="230" spans="1:3" x14ac:dyDescent="0.25">
      <c r="A230" s="6"/>
      <c r="C230" t="str">
        <f>CONCATENATE("    ",B226)</f>
        <v xml:space="preserve">    You are in the Moderate Loss of Function category. See below for more information.</v>
      </c>
    </row>
    <row r="231" spans="1:3" x14ac:dyDescent="0.25">
      <c r="A231" s="6"/>
    </row>
    <row r="232" spans="1:3" x14ac:dyDescent="0.25">
      <c r="A232" s="6"/>
      <c r="C232" t="s">
        <v>719</v>
      </c>
    </row>
    <row r="233" spans="1:3" x14ac:dyDescent="0.25">
      <c r="A233" s="5"/>
    </row>
    <row r="234" spans="1:3" x14ac:dyDescent="0.25">
      <c r="A234" s="5"/>
      <c r="C234" t="str">
        <f>CONCATENATE( "    &lt;piechart percentage=",B227," /&gt;")</f>
        <v xml:space="preserve">    &lt;piechart percentage=37.5 /&gt;</v>
      </c>
    </row>
    <row r="235" spans="1:3" x14ac:dyDescent="0.25">
      <c r="A235" s="5"/>
      <c r="C235" t="str">
        <f>"  &lt;/Genotype&gt;"</f>
        <v xml:space="preserve">  &lt;/Genotype&gt;</v>
      </c>
    </row>
    <row r="236" spans="1:3" x14ac:dyDescent="0.25">
      <c r="A236" s="5" t="s">
        <v>48</v>
      </c>
      <c r="B236" s="27" t="str">
        <f>CONCATENATE("People with this variant have two copies of the ",B46," variant. This substitution of a single nucleotide is known as a missense mutation.")</f>
        <v>People with this variant have two copies of the [T19950010G](https://www.ncbi.nlm.nih.gov/pubmed/19540336) variant. This substitution of a single nucleotide is known as a missense mutation.</v>
      </c>
      <c r="C236" t="str">
        <f>CONCATENATE("  &lt;Genotype hgvs=",CHAR(34),B222,B223,";",B223,CHAR(34)," name=",CHAR(34),B43,CHAR(34),"&gt; ")</f>
        <v xml:space="preserve">  &lt;Genotype hgvs="NC_000002.12:g.[233974736A&gt;G];[233974736A&gt;G]" name="T19950010G"&gt; </v>
      </c>
    </row>
    <row r="237" spans="1:3" x14ac:dyDescent="0.25">
      <c r="A237" s="6" t="s">
        <v>49</v>
      </c>
      <c r="B237" s="27" t="s">
        <v>200</v>
      </c>
      <c r="C237" t="s">
        <v>17</v>
      </c>
    </row>
    <row r="238" spans="1:3" x14ac:dyDescent="0.25">
      <c r="A238" s="6" t="s">
        <v>47</v>
      </c>
      <c r="B238" s="27">
        <v>15.6</v>
      </c>
      <c r="C238" t="s">
        <v>717</v>
      </c>
    </row>
    <row r="239" spans="1:3" x14ac:dyDescent="0.25">
      <c r="A239" s="6"/>
    </row>
    <row r="240" spans="1:3" x14ac:dyDescent="0.25">
      <c r="A240" s="5"/>
      <c r="C240" t="str">
        <f>CONCATENATE("    ",B236)</f>
        <v xml:space="preserve">    People with this variant have two copies of the [T19950010G](https://www.ncbi.nlm.nih.gov/pubmed/19540336) variant. This substitution of a single nucleotide is known as a missense mutation.</v>
      </c>
    </row>
    <row r="241" spans="1:3" x14ac:dyDescent="0.25">
      <c r="A241" s="6"/>
    </row>
    <row r="242" spans="1:3" x14ac:dyDescent="0.25">
      <c r="A242" s="6"/>
      <c r="C242" t="s">
        <v>718</v>
      </c>
    </row>
    <row r="243" spans="1:3" x14ac:dyDescent="0.25">
      <c r="A243" s="6"/>
    </row>
    <row r="244" spans="1:3" x14ac:dyDescent="0.25">
      <c r="A244" s="6"/>
      <c r="C244" t="str">
        <f>CONCATENATE("    ",B237)</f>
        <v xml:space="preserve">    You are in the Severe Loss of Function category. See below for more information.</v>
      </c>
    </row>
    <row r="245" spans="1:3" x14ac:dyDescent="0.25">
      <c r="A245" s="6"/>
    </row>
    <row r="246" spans="1:3" x14ac:dyDescent="0.25">
      <c r="A246" s="5"/>
      <c r="C246" t="s">
        <v>719</v>
      </c>
    </row>
    <row r="247" spans="1:3" x14ac:dyDescent="0.25">
      <c r="A247" s="5"/>
    </row>
    <row r="248" spans="1:3" x14ac:dyDescent="0.25">
      <c r="A248" s="5"/>
      <c r="C248" t="str">
        <f>CONCATENATE( "    &lt;piechart percentage=",B238," /&gt;")</f>
        <v xml:space="preserve">    &lt;piechart percentage=15.6 /&gt;</v>
      </c>
    </row>
    <row r="249" spans="1:3" x14ac:dyDescent="0.25">
      <c r="A249" s="5"/>
      <c r="C249" t="str">
        <f>"  &lt;/Genotype&gt;"</f>
        <v xml:space="preserve">  &lt;/Genotype&gt;</v>
      </c>
    </row>
    <row r="250" spans="1:3" x14ac:dyDescent="0.25">
      <c r="A250" s="5" t="s">
        <v>50</v>
      </c>
      <c r="B250" s="27" t="str">
        <f>CONCATENATE("Your ",B11," gene has no variants. A normal gene is referred to as a ",CHAR(34),"wild-type",CHAR(34)," gene.")</f>
        <v>Your COMT gene has no variants. A normal gene is referred to as a "wild-type" gene.</v>
      </c>
      <c r="C250" t="str">
        <f>CONCATENATE("  &lt;Genotype hgvs=",CHAR(34),B222,B224,";",B224,CHAR(34)," name=",CHAR(34),B43,CHAR(34),"&gt; ")</f>
        <v xml:space="preserve">  &lt;Genotype hgvs="NC_000002.12:g.[233974736=];[233974736=]" name="T19950010G"&gt; </v>
      </c>
    </row>
    <row r="251" spans="1:3" x14ac:dyDescent="0.25">
      <c r="A251" s="6" t="s">
        <v>51</v>
      </c>
      <c r="B251" s="27" t="s">
        <v>227</v>
      </c>
      <c r="C251" t="s">
        <v>17</v>
      </c>
    </row>
    <row r="252" spans="1:3" x14ac:dyDescent="0.25">
      <c r="A252" s="6" t="s">
        <v>47</v>
      </c>
      <c r="B252" s="27">
        <v>46.9</v>
      </c>
      <c r="C252" t="s">
        <v>717</v>
      </c>
    </row>
    <row r="253" spans="1:3" x14ac:dyDescent="0.25">
      <c r="A253" s="5"/>
    </row>
    <row r="254" spans="1:3" x14ac:dyDescent="0.25">
      <c r="A254" s="6"/>
      <c r="C254" t="str">
        <f>CONCATENATE("    ",B250)</f>
        <v xml:space="preserve">    Your COMT gene has no variants. A normal gene is referred to as a "wild-type" gene.</v>
      </c>
    </row>
    <row r="255" spans="1:3" x14ac:dyDescent="0.25">
      <c r="A255" s="6"/>
    </row>
    <row r="256" spans="1:3" x14ac:dyDescent="0.25">
      <c r="A256" s="6"/>
      <c r="C256" t="s">
        <v>718</v>
      </c>
    </row>
    <row r="257" spans="1:3" x14ac:dyDescent="0.25">
      <c r="A257" s="6"/>
    </row>
    <row r="258" spans="1:3" x14ac:dyDescent="0.25">
      <c r="A258" s="6"/>
      <c r="C258" t="str">
        <f>CONCATENATE("    ",B251)</f>
        <v xml:space="preserve">    Your variant is not associated with any loss of function.</v>
      </c>
    </row>
    <row r="259" spans="1:3" x14ac:dyDescent="0.25">
      <c r="A259" s="5"/>
    </row>
    <row r="260" spans="1:3" x14ac:dyDescent="0.25">
      <c r="A260" s="5"/>
      <c r="C260" t="s">
        <v>719</v>
      </c>
    </row>
    <row r="261" spans="1:3" x14ac:dyDescent="0.25">
      <c r="A261" s="5"/>
    </row>
    <row r="262" spans="1:3" x14ac:dyDescent="0.25">
      <c r="A262" s="5"/>
      <c r="C262" t="str">
        <f>CONCATENATE( "    &lt;piechart percentage=",B252," /&gt;")</f>
        <v xml:space="preserve">    &lt;piechart percentage=46.9 /&gt;</v>
      </c>
    </row>
    <row r="263" spans="1:3" x14ac:dyDescent="0.25">
      <c r="A263" s="5"/>
      <c r="C263" t="str">
        <f>"  &lt;/Genotype&gt;"</f>
        <v xml:space="preserve">  &lt;/Genotype&gt;</v>
      </c>
    </row>
    <row r="264" spans="1:3" x14ac:dyDescent="0.25">
      <c r="A264" s="5"/>
      <c r="C264" t="s">
        <v>721</v>
      </c>
    </row>
    <row r="265" spans="1:3" x14ac:dyDescent="0.25">
      <c r="A265" s="5" t="s">
        <v>52</v>
      </c>
      <c r="B265" s="27" t="str">
        <f>CONCATENATE("Your ",B11," gene has an unknown variant.")</f>
        <v>Your COMT gene has an unknown variant.</v>
      </c>
      <c r="C265" t="str">
        <f>CONCATENATE("  &lt;Genotype hgvs=",CHAR(34),"unknown",CHAR(34),"&gt; ")</f>
        <v xml:space="preserve">  &lt;Genotype hgvs="unknown"&gt; </v>
      </c>
    </row>
    <row r="266" spans="1:3" x14ac:dyDescent="0.25">
      <c r="A266" s="6" t="s">
        <v>52</v>
      </c>
      <c r="B266" s="27" t="s">
        <v>154</v>
      </c>
      <c r="C266" t="s">
        <v>17</v>
      </c>
    </row>
    <row r="267" spans="1:3" x14ac:dyDescent="0.25">
      <c r="A267" s="6" t="s">
        <v>47</v>
      </c>
      <c r="C267" t="s">
        <v>717</v>
      </c>
    </row>
    <row r="268" spans="1:3" x14ac:dyDescent="0.25">
      <c r="A268" s="6"/>
    </row>
    <row r="269" spans="1:3" x14ac:dyDescent="0.25">
      <c r="A269" s="6"/>
      <c r="C269" t="str">
        <f>CONCATENATE("    ",B265)</f>
        <v xml:space="preserve">    Your COMT gene has an unknown variant.</v>
      </c>
    </row>
    <row r="270" spans="1:3" x14ac:dyDescent="0.25">
      <c r="A270" s="6"/>
    </row>
    <row r="271" spans="1:3" x14ac:dyDescent="0.25">
      <c r="A271" s="6"/>
      <c r="C271" t="s">
        <v>718</v>
      </c>
    </row>
    <row r="272" spans="1:3" x14ac:dyDescent="0.25">
      <c r="A272" s="6"/>
    </row>
    <row r="273" spans="1:3" x14ac:dyDescent="0.25">
      <c r="A273" s="5"/>
      <c r="C273" t="str">
        <f>CONCATENATE("    ",B266)</f>
        <v xml:space="preserve">    The effect is unknown.</v>
      </c>
    </row>
    <row r="274" spans="1:3" x14ac:dyDescent="0.25">
      <c r="A274" s="6"/>
    </row>
    <row r="275" spans="1:3" x14ac:dyDescent="0.25">
      <c r="A275" s="5"/>
      <c r="C275" t="s">
        <v>719</v>
      </c>
    </row>
    <row r="276" spans="1:3" x14ac:dyDescent="0.25">
      <c r="A276" s="5"/>
    </row>
    <row r="277" spans="1:3" x14ac:dyDescent="0.25">
      <c r="A277" s="5"/>
      <c r="C277" t="str">
        <f>CONCATENATE( "    &lt;piechart percentage=",B267," /&gt;")</f>
        <v xml:space="preserve">    &lt;piechart percentage= /&gt;</v>
      </c>
    </row>
    <row r="278" spans="1:3" x14ac:dyDescent="0.25">
      <c r="A278" s="5"/>
      <c r="C278" t="str">
        <f>"  &lt;/Genotype&gt;"</f>
        <v xml:space="preserve">  &lt;/Genotype&gt;</v>
      </c>
    </row>
    <row r="279" spans="1:3" x14ac:dyDescent="0.25">
      <c r="A279" s="5"/>
      <c r="C279" t="s">
        <v>722</v>
      </c>
    </row>
    <row r="280" spans="1:3" x14ac:dyDescent="0.25">
      <c r="A280" s="5" t="s">
        <v>50</v>
      </c>
      <c r="B280" s="27" t="str">
        <f>CONCATENATE("Your ",B11," gene has no variants. A normal gene is referred to as a ",CHAR(34),"wild-type",CHAR(34)," gene.")</f>
        <v>Your COMT gene has no variants. A normal gene is referred to as a "wild-type" gene.</v>
      </c>
      <c r="C280" t="str">
        <f>CONCATENATE("  &lt;Genotype hgvs=",CHAR(34),"wildtype",CHAR(34),"&gt;")</f>
        <v xml:space="preserve">  &lt;Genotype hgvs="wildtype"&gt;</v>
      </c>
    </row>
    <row r="281" spans="1:3" x14ac:dyDescent="0.25">
      <c r="A281" s="6" t="s">
        <v>51</v>
      </c>
      <c r="B281" s="27" t="s">
        <v>152</v>
      </c>
      <c r="C281" t="s">
        <v>17</v>
      </c>
    </row>
    <row r="282" spans="1:3" x14ac:dyDescent="0.25">
      <c r="A282" s="6" t="s">
        <v>47</v>
      </c>
      <c r="C282" t="s">
        <v>717</v>
      </c>
    </row>
    <row r="283" spans="1:3" x14ac:dyDescent="0.25">
      <c r="A283" s="6"/>
    </row>
    <row r="284" spans="1:3" x14ac:dyDescent="0.25">
      <c r="A284" s="6"/>
      <c r="C284" t="str">
        <f>CONCATENATE("    ",B280)</f>
        <v xml:space="preserve">    Your COMT gene has no variants. A normal gene is referred to as a "wild-type" gene.</v>
      </c>
    </row>
    <row r="285" spans="1:3" x14ac:dyDescent="0.25">
      <c r="A285" s="6"/>
    </row>
    <row r="286" spans="1:3" x14ac:dyDescent="0.25">
      <c r="A286" s="6"/>
      <c r="C286" t="s">
        <v>718</v>
      </c>
    </row>
    <row r="287" spans="1:3" x14ac:dyDescent="0.25">
      <c r="A287" s="6"/>
    </row>
    <row r="288" spans="1:3" x14ac:dyDescent="0.25">
      <c r="A288" s="6"/>
      <c r="C288" t="str">
        <f>CONCATENATE("    ",B281)</f>
        <v xml:space="preserve">    This variant is not associated with increased risk.</v>
      </c>
    </row>
    <row r="289" spans="1:3" x14ac:dyDescent="0.25">
      <c r="A289" s="6"/>
    </row>
    <row r="290" spans="1:3" x14ac:dyDescent="0.25">
      <c r="A290" s="6"/>
      <c r="C290" t="s">
        <v>719</v>
      </c>
    </row>
    <row r="291" spans="1:3" x14ac:dyDescent="0.25">
      <c r="A291" s="5"/>
    </row>
    <row r="292" spans="1:3" x14ac:dyDescent="0.25">
      <c r="A292" s="6"/>
      <c r="C292" t="str">
        <f>CONCATENATE( "    &lt;piechart percentage=",B282," /&gt;")</f>
        <v xml:space="preserve">    &lt;piechart percentage= /&gt;</v>
      </c>
    </row>
    <row r="293" spans="1:3" x14ac:dyDescent="0.25">
      <c r="A293" s="6"/>
      <c r="C293" t="str">
        <f>"  &lt;/Genotype&gt;"</f>
        <v xml:space="preserve">  &lt;/Genotype&gt;</v>
      </c>
    </row>
    <row r="294" spans="1:3" x14ac:dyDescent="0.25">
      <c r="A294" s="6"/>
      <c r="C294" t="str">
        <f>"&lt;/GeneAnalysis&gt;"</f>
        <v>&lt;/GeneAnalysis&gt;</v>
      </c>
    </row>
    <row r="295" spans="1:3" s="33" customFormat="1" x14ac:dyDescent="0.25">
      <c r="A295" s="34"/>
      <c r="B295" s="32"/>
    </row>
    <row r="296" spans="1:3" x14ac:dyDescent="0.25">
      <c r="A296" s="5"/>
      <c r="C296" t="str">
        <f>CONCATENATE("# How do changes in ",B11," affect people?")</f>
        <v># How do changes in COMT affect people?</v>
      </c>
    </row>
    <row r="297" spans="1:3" x14ac:dyDescent="0.25">
      <c r="A297" s="5"/>
    </row>
    <row r="298" spans="1:3" x14ac:dyDescent="0.25">
      <c r="A298" s="5" t="s">
        <v>54</v>
      </c>
      <c r="B298"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COMT variants is small and does not impact treatment. It is possible that variants in this gene interact with other gene variants, which is the reason for our inclusion of this gene.</v>
      </c>
      <c r="C298" t="str">
        <f>B298</f>
        <v>For the vast majority of people, the overall risk associated with the common COMT variants is small and does not impact treatment. It is possible that variants in this gene interact with other gene variants, which is the reason for our inclusion of this gene.</v>
      </c>
    </row>
    <row r="299" spans="1:3" s="33" customFormat="1" x14ac:dyDescent="0.25">
      <c r="A299" s="31"/>
      <c r="B299" s="32"/>
    </row>
    <row r="300" spans="1:3" s="33" customFormat="1" x14ac:dyDescent="0.25">
      <c r="A300" s="34"/>
      <c r="B300" s="32"/>
      <c r="C300" s="6" t="s">
        <v>209</v>
      </c>
    </row>
    <row r="301" spans="1:3" s="33" customFormat="1" x14ac:dyDescent="0.25">
      <c r="A301" s="34"/>
      <c r="B301" s="32"/>
      <c r="C301" s="6"/>
    </row>
    <row r="302" spans="1:3" x14ac:dyDescent="0.25">
      <c r="A302" s="5"/>
      <c r="C302" t="s">
        <v>156</v>
      </c>
    </row>
    <row r="303" spans="1:3" x14ac:dyDescent="0.25">
      <c r="A303" s="5"/>
    </row>
    <row r="304" spans="1:3" x14ac:dyDescent="0.25">
      <c r="A304" s="5" t="s">
        <v>17</v>
      </c>
      <c r="B304" s="27" t="s">
        <v>724</v>
      </c>
      <c r="C304" t="str">
        <f>B304</f>
        <v>Although this is the wild-type form with no variants, it is associated with a greater incidence of [type 2 diabetes mellitus]( https://www.ncbi.nlm.nih.gov/pubmed/25927430). Risk factors to develop diabetes include being [overweight, high blood pressure, high cholesterol, an inactive lifestyle, heart attack or stroke, depression, polycystic ovary syndrome (PCOS), and smoking](https://medlineplus.gov/howtopreventdiabetes.html).</v>
      </c>
    </row>
    <row r="305" spans="1:3" x14ac:dyDescent="0.25">
      <c r="A305" s="5"/>
    </row>
    <row r="306" spans="1:3" x14ac:dyDescent="0.25">
      <c r="A306" s="5"/>
      <c r="C306" t="s">
        <v>55</v>
      </c>
    </row>
    <row r="307" spans="1:3" x14ac:dyDescent="0.25">
      <c r="A307" s="5"/>
    </row>
    <row r="308" spans="1:3" x14ac:dyDescent="0.25">
      <c r="A308" s="5"/>
      <c r="B308" s="27" t="s">
        <v>725</v>
      </c>
      <c r="C308" t="str">
        <f>B308</f>
        <v xml:space="preserve">* Test your [blood sugar levels](https://medlineplus.gov/howtopreventdiabetes.html) to monitor diabetes risk. 
* If overweight, lose [weight](https://medlineplus.gov/howtopreventdiabetes.html) and keep it off. 
* Follow a [healthy eating plan](https://medlineplus.gov/howtopreventdiabetes.html) with less fat and sugar, a large amount of whole grains, fruits, and vegetables, and minimal red and processed meats.
* [Exercise](https://medlineplus.gov/howtopreventdiabetes.html) 30 minutes 5 days a week. 
* Do not [smoke](https://medlineplus.gov/howtopreventdiabetes.html). 
</v>
      </c>
    </row>
    <row r="309" spans="1:3" s="33" customFormat="1" x14ac:dyDescent="0.25">
      <c r="A309" s="31"/>
      <c r="B309" s="32"/>
    </row>
    <row r="310" spans="1:3" s="33" customFormat="1" x14ac:dyDescent="0.25">
      <c r="A310" s="34"/>
      <c r="B310" s="32"/>
      <c r="C310" s="6" t="s">
        <v>201</v>
      </c>
    </row>
    <row r="311" spans="1:3" s="33" customFormat="1" x14ac:dyDescent="0.25">
      <c r="A311" s="34"/>
      <c r="B311" s="32"/>
      <c r="C311" s="6"/>
    </row>
    <row r="312" spans="1:3" x14ac:dyDescent="0.25">
      <c r="A312" s="5"/>
    </row>
    <row r="313" spans="1:3" x14ac:dyDescent="0.25">
      <c r="A313" s="5"/>
      <c r="C313" t="s">
        <v>156</v>
      </c>
    </row>
    <row r="314" spans="1:3" x14ac:dyDescent="0.25">
      <c r="A314" s="5"/>
    </row>
    <row r="315" spans="1:3" x14ac:dyDescent="0.25">
      <c r="A315" s="5" t="s">
        <v>17</v>
      </c>
      <c r="B315" s="27" t="s">
        <v>539</v>
      </c>
      <c r="C315" t="str">
        <f>B315</f>
        <v>The normal dopamine levels allow for good [pain tolerance](https://www.ncbi.nlm.nih.gov/pubmed/12595695?dopt=Abstract) and better thinking under stress. However, thinking ability is reduced in normal circumstances. It may also reduce the chance of nicotine dependence in Asian males and African American females. Other issues include:
* [1.4X increased risk of breast cancer](https://www.ncbi.nlm.nih.gov/pubmed/18194538?dopt=Abstract)
* [2X risk of schizophrenia](https://www.ncbi.nlm.nih.gov/pubmed/15866551?dopt=Abstract)
* [Alcohol-dependency]( https://www.ncbi.nlm.nih.gov/pubmed/22208661?dopt=Abstract)
* [Greater risk of psychotic symptoms and schizophrenia when using cannabis]( https://www.ncbi.nlm.nih.gov/pubmed/22208661?dopt=Abstract) 
* [Poor response to the antidepressant paroxetine](https://www.ncbi.nlm.nih.gov/pubmed/18989660?dopt=Abstract)</v>
      </c>
    </row>
    <row r="316" spans="1:3" x14ac:dyDescent="0.25">
      <c r="A316" s="5"/>
    </row>
    <row r="317" spans="1:3" x14ac:dyDescent="0.25">
      <c r="A317" s="5"/>
      <c r="C317" t="s">
        <v>55</v>
      </c>
    </row>
    <row r="318" spans="1:3" x14ac:dyDescent="0.25">
      <c r="A318" s="5"/>
    </row>
    <row r="319" spans="1:3" x14ac:dyDescent="0.25">
      <c r="A319" s="5"/>
      <c r="B319" s="27" t="s">
        <v>540</v>
      </c>
      <c r="C319" t="str">
        <f>B319</f>
        <v>Consider using other antidepressant medications than paroxetine. Do not drink alcohol or use cannabis.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20" spans="1:3" s="33" customFormat="1" x14ac:dyDescent="0.25">
      <c r="A320" s="31"/>
      <c r="B320" s="32"/>
    </row>
    <row r="321" spans="1:3" s="33" customFormat="1" x14ac:dyDescent="0.25">
      <c r="A321" s="34"/>
      <c r="B321" s="32"/>
      <c r="C321" s="6" t="s">
        <v>202</v>
      </c>
    </row>
    <row r="322" spans="1:3" s="33" customFormat="1" x14ac:dyDescent="0.25">
      <c r="A322" s="34"/>
      <c r="B322" s="32"/>
      <c r="C322" s="6"/>
    </row>
    <row r="323" spans="1:3" x14ac:dyDescent="0.25">
      <c r="A323" s="5"/>
      <c r="C323" t="s">
        <v>203</v>
      </c>
    </row>
    <row r="324" spans="1:3" x14ac:dyDescent="0.25">
      <c r="A324" s="5"/>
    </row>
    <row r="325" spans="1:3" ht="409.5" x14ac:dyDescent="0.25">
      <c r="A325" s="5" t="s">
        <v>17</v>
      </c>
      <c r="B325" s="41" t="s">
        <v>726</v>
      </c>
      <c r="C325" t="str">
        <f>B325</f>
        <v xml:space="preserve">
This variant decreases COMT enzymatic activity by as much as 25% and increases dopamine levels. It also decreases the [pain tolerance with higher pain ratings](https://www.ncbi.nlm.nih.gov/pubmed/12595695?dopt=Abstract) and increases sensitivity to [thermal and pressure pain](https://www.ncbi.nlm.nih.gov/pubmed/22528689?dopt=Abstract).  Although it causes worse thinking under stress, information processing is better than average under non-stressful conditions. Other issues include:
* [Greater COMT gene activation after moderate exercise causing muscle fatigue and pain](https://www.ncbi.nlm.nih.gov/pubmed/19647494)
* Higher risk of daytime [sleepiness](https://www.ncbi.nlm.nih.gov/pubmed/23728717?dopt=Abstract)
* Higher risk of metabolic syndrome for women taking antipsychotics like [clozapine ](https://www.ncbi.nlm.nih.gov/pubmed/24448899?dopt=Abstract)
* [Intermediate response to antidepressant paroxetine](https://www.ncbi.nlm.nih.gov/pubmed/18989660?dopt=Abstract)
* [Increased susceptibility for cocaine dependence]( https://www.ncbi.nlm.nih.gov/pubmed/18704099?dopt=Abstract)
* Greater risk for [nicotine dependence]( https://www.ncbi.nlm.nih.gov/pubmed/16395295?dopt=Abstract) in Asian males and African American females
* [ 1.3X increased risk of breast cancer](https://www.ncbi.nlm.nih.gov/pubmed/18194538?dopt=Abstract)</v>
      </c>
    </row>
    <row r="326" spans="1:3" x14ac:dyDescent="0.25">
      <c r="A326" s="5"/>
    </row>
    <row r="327" spans="1:3" x14ac:dyDescent="0.25">
      <c r="A327" s="5"/>
      <c r="C327" t="s">
        <v>55</v>
      </c>
    </row>
    <row r="328" spans="1:3" x14ac:dyDescent="0.25">
      <c r="A328" s="5"/>
    </row>
    <row r="329" spans="1:3" x14ac:dyDescent="0.25">
      <c r="A329" s="5"/>
      <c r="B329" s="27" t="s">
        <v>541</v>
      </c>
      <c r="C329" t="str">
        <f>B329</f>
        <v>To improve cognition, people should avoid stress and consider [meditation, tai-chi, yoga, and stretching](https://medlineplus.gov/stress.html#cat_78). Avoid moderate levels of exercise, and practice pacing or monitoring to reduce muscle fatigue and pain. Consider medications other than clozapine and paroxetine, and avoid cocaine and nicotine. People should be checked regularly for breast cancer and consider [drinking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31" spans="1:3" s="33" customFormat="1" x14ac:dyDescent="0.25">
      <c r="A331" s="31"/>
      <c r="B331" s="32"/>
    </row>
    <row r="332" spans="1:3" s="33" customFormat="1" x14ac:dyDescent="0.25">
      <c r="A332" s="34"/>
      <c r="B332" s="32"/>
      <c r="C332" s="6" t="s">
        <v>204</v>
      </c>
    </row>
    <row r="333" spans="1:3" s="33" customFormat="1" x14ac:dyDescent="0.25">
      <c r="A333" s="34"/>
      <c r="B333" s="32"/>
      <c r="C333" s="6"/>
    </row>
    <row r="334" spans="1:3" x14ac:dyDescent="0.25">
      <c r="A334" s="5"/>
      <c r="C334" t="s">
        <v>205</v>
      </c>
    </row>
    <row r="335" spans="1:3" x14ac:dyDescent="0.25">
      <c r="A335" s="5"/>
    </row>
    <row r="336" spans="1:3" x14ac:dyDescent="0.25">
      <c r="A336" s="5" t="s">
        <v>17</v>
      </c>
      <c r="B336" s="27" t="s">
        <v>727</v>
      </c>
      <c r="C336" t="str">
        <f>B336</f>
        <v>The double adenine (A) missense variant changes the amino acid to a methionine, reducing enzymatic activity by 25% and greatly increasing dopamine levels. [78% of people with A;A experience chronic pain](https://www.ncbi.nlm.nih.gov/pubmed/21120493?dopt=Abstract) compared to 28% of the general population, and the associated  [pain threshold](https://www.ncbi.nlm.nih.gov/pubmed/12595695?dopt=Abstract) is greatly reduced. Although [thinking is very poor under stress](https://www.ncbi.nlm.nih.gov/pubmed/12595695?dopt=Abstract), information processing is better than average under non-stressful conditions. 
This variant also is more common in [CFS patients](https://www.ncbi.nlm.nih.gov/pubmed/21059181). After excercise, the COMT gene in CFS patients showed [more activation](https://www.ncbi.nlm.nih.gov/pubmed/22110941) than in healthy patients. CFS patients have [higher cortisol levels, enhanced IgE levels, diminished IgG3 levels, and an increased susceptibility to respiratory tract infections](https://www.ncbi.nlm.nih.gov/pubmed/26272340). It is linked to increased [postural orthostatic tachycardia syndrome (POTS)](https://www.ncbi.nlm.nih.gov/pubmed/21059181) during tilt table testing in CFS patients, daytime [sleepiness](https://www.ncbi.nlm.nih.gov/pubmed/23728717?dopt=Abstract), and fatigue. 
Other issues include:
* [Greatest COMT gene activation after moderate exercise causing muscle fatigue and pain](https://www.ncbi.nlm.nih.gov/pubmed/19647494)
* Highest sensitivity to [thermal and pressure pain](https://www.ncbi.nlm.nih.gov/pubmed/22528689?dopt=Abstract) and worst [psychological and functional response to pain](https://www.ncbi.nlm.nih.gov/pubmed/21895373?dopt=Abstract)
* [10.4% increase in homocysteine, and increased risk of venous thrombosis](https://www.ncbi.nlm.nih.gov/pubmed/18064318?dopt=Abstract)
* Highest risk of metabolic syndrome for women taking antipsychotics like [clozapine](https://www.ncbi.nlm.nih.gov/pubmed/24448899?dopt=Abstract)
* [Highest susceptibility for cocaine dependence]( https://www.ncbi.nlm.nih.gov/pubmed/18704099?dopt=Abstract)
* Greatest chance of [nicotine dependence]( https://www.ncbi.nlm.nih.gov/pubmed/16395295?dopt=Abstract) in Asian males and African American females</v>
      </c>
    </row>
    <row r="337" spans="1:3" x14ac:dyDescent="0.25">
      <c r="A337" s="5"/>
    </row>
    <row r="338" spans="1:3" x14ac:dyDescent="0.25">
      <c r="A338" s="5"/>
      <c r="C338" t="s">
        <v>55</v>
      </c>
    </row>
    <row r="339" spans="1:3" x14ac:dyDescent="0.25">
      <c r="A339" s="5"/>
    </row>
    <row r="340" spans="1:3" x14ac:dyDescent="0.25">
      <c r="A340" s="5"/>
      <c r="B340" s="27" t="s">
        <v>728</v>
      </c>
      <c r="C340" t="str">
        <f>B340</f>
        <v>* Avoid all stress and moderate exercise to improve pain sensitivity, muscle fatigue and thinking. Consider using [meditation, tai-chi, yoga, and stretching.](https://medlineplus.gov/stress.html#cat_78)
* Consider using [light therapy](https://www.ncbi.nlm.nih.gov/pubmed/23728717?dopt=Abstract) to regulate sleep.
* Do not use antipsychotics like clozapine, nicotine, or cocaine.
* Avoid taking [clonidine](https://www.ncbi.nlm.nih.gov/pubmed/27457818), which is linked to lower numbers of daily steps, poor sleep quality, and low quality of life.
* To relieve postural orthostatic tachycardia syndrome (POTS), remain well hydrated, and take [3-5g of salt daily.](https://www.ncbi.nlm.nih.gov/pmc/articles/PMC2600095/)
* Check homocysteine levels, and consider taking [folate]( https://medlineplus.gov/druginfo/natural/1017.html) if elevated.
* Check [IgE and IgG3 levels](https://www.ncbi.nlm.nih.gov/pubmed/26272340). If IgG deficiency is caused by immunodeficiency, consider [early use of antibiotics](http://www.piduk.org/static/media/up/IgG%20subclass%20Patient%20Information%20Sheet.pdf) and a home supply of antibiotics. For patients with frequent severe infections, regular [low dose (prophylactic) antibiotics]( http://www.piduk.org/static/media/up/IgG%20subclass%20Patient%20Information%20Sheet.pdf) may prevent development of infections.
* Check [cortisol levels](https://www.ncbi.nlm.nih.gov/pubmed/26272340). If elevated consider [magnesium](https://www.ncbi.nlm.nih.gov/pubmed/18500945), [omega-3 fish oil]( https://www.ncbi.nlm.nih.gov/pubmed/12909818), [massage](https://www.ncbi.nlm.nih.gov/pubmed/16162447), [Withania somnifera (ashwagandha) root extract](https://www.ncbi.nlm.nih.gov/pubmed/23439798), and [high-dose vitamin C](https://www.ncbi.nlm.nih.gov/pubmed/11862365).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41" spans="1:3" s="33" customFormat="1" x14ac:dyDescent="0.25">
      <c r="A341" s="31"/>
      <c r="B341" s="32"/>
    </row>
    <row r="342" spans="1:3" s="33" customFormat="1" x14ac:dyDescent="0.25">
      <c r="A342" s="34"/>
      <c r="B342" s="32"/>
      <c r="C342" s="6" t="s">
        <v>206</v>
      </c>
    </row>
    <row r="343" spans="1:3" s="33" customFormat="1" x14ac:dyDescent="0.25">
      <c r="A343" s="34"/>
      <c r="B343" s="32"/>
      <c r="C343" s="6"/>
    </row>
    <row r="344" spans="1:3" x14ac:dyDescent="0.25">
      <c r="A344" s="5"/>
      <c r="C344" t="s">
        <v>203</v>
      </c>
    </row>
    <row r="345" spans="1:3" x14ac:dyDescent="0.25">
      <c r="A345" s="5"/>
    </row>
    <row r="346" spans="1:3" x14ac:dyDescent="0.25">
      <c r="A346" s="5" t="s">
        <v>17</v>
      </c>
      <c r="B346" s="27" t="s">
        <v>542</v>
      </c>
      <c r="C346" t="str">
        <f>B346</f>
        <v>In estrogen metabolic pathways, the COMT enzyme is related to detoxification. The slightly impaired detoxification pathway may increase the risk for [endometrial](https://www.ncbi.nlm.nih.gov/pubmed/18324659?dopt=Abstract) and [breast cancer](https://www.ncbi.nlm.nih.gov/pubmed/18194538?dopt=Abstract).</v>
      </c>
    </row>
    <row r="347" spans="1:3" x14ac:dyDescent="0.25">
      <c r="A347" s="5"/>
    </row>
    <row r="348" spans="1:3" x14ac:dyDescent="0.25">
      <c r="A348" s="5"/>
      <c r="C348" t="s">
        <v>55</v>
      </c>
    </row>
    <row r="349" spans="1:3" x14ac:dyDescent="0.25">
      <c r="A349" s="5"/>
    </row>
    <row r="350" spans="1:3" x14ac:dyDescent="0.25">
      <c r="A350" s="5"/>
      <c r="B350" s="27" t="s">
        <v>729</v>
      </c>
      <c r="C350" t="str">
        <f>B350</f>
        <v>* Regularly check for endometrial and breast cancer.
* Consult with your doctor to ensure you maintain normal estrogen levels.
*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51" spans="1:3" s="33" customFormat="1" x14ac:dyDescent="0.25">
      <c r="A351" s="31"/>
      <c r="B351" s="32"/>
    </row>
    <row r="352" spans="1:3" s="33" customFormat="1" x14ac:dyDescent="0.25">
      <c r="A352" s="34"/>
      <c r="B352" s="32"/>
      <c r="C352" s="6" t="s">
        <v>207</v>
      </c>
    </row>
    <row r="353" spans="1:3" s="33" customFormat="1" x14ac:dyDescent="0.25">
      <c r="A353" s="34"/>
      <c r="B353" s="32"/>
      <c r="C353" s="6"/>
    </row>
    <row r="354" spans="1:3" x14ac:dyDescent="0.25">
      <c r="A354" s="5"/>
      <c r="C354" t="s">
        <v>205</v>
      </c>
    </row>
    <row r="355" spans="1:3" x14ac:dyDescent="0.25">
      <c r="A355" s="5"/>
    </row>
    <row r="356" spans="1:3" x14ac:dyDescent="0.25">
      <c r="A356" s="5" t="s">
        <v>17</v>
      </c>
      <c r="B356" s="27" t="s">
        <v>543</v>
      </c>
      <c r="C356" t="str">
        <f>B356</f>
        <v>In estrogen metabolic pathways, the COMT enzyme is related to detoxification. The TT genotype is [2.39X](https://www.ncbi.nlm.nih.gov/pubmed/18324659?dopt=Abstract) more common in endometrial cancer patients as compared to the general population. The impaired detoxification pathway may increase the risk for [endometrial](https://www.ncbi.nlm.nih.gov/pubmed/18324659?dopt=Abstract) and [breast cancer](https://www.ncbi.nlm.nih.gov/pubmed/18194538?dopt=Abstract).</v>
      </c>
    </row>
    <row r="357" spans="1:3" x14ac:dyDescent="0.25">
      <c r="A357" s="5"/>
    </row>
    <row r="358" spans="1:3" x14ac:dyDescent="0.25">
      <c r="A358" s="5"/>
      <c r="C358" t="s">
        <v>55</v>
      </c>
    </row>
    <row r="359" spans="1:3" x14ac:dyDescent="0.25">
      <c r="A359" s="5"/>
    </row>
    <row r="360" spans="1:3" x14ac:dyDescent="0.25">
      <c r="A360" s="5"/>
      <c r="B360" s="27" t="s">
        <v>730</v>
      </c>
      <c r="C360" t="str">
        <f>B360</f>
        <v>* Regularly check for endometrial and breast cancer.
* Consult with your doctor to reduce elevated estrogen levels.
* [Maintain a healthy weight, get adequate sleep, limit alcohol, avoid radiation](https://www.cdc.gov/cancer/breast/basic_info/prevention.htm), and [drink green tea](https://www.ncbi.nlm.nih.gov/pubmed/19074205?dopt=Abstract).
Medications indicated for use in treating COMT issues include: [Clonidine, BIA, Diethylstilbestrol, Dobutamine, Dopamine, Entacapone, Methyldopa, Micafungin, Nialamide, S-Adenosylmethionine, Testosterone Propionate, and Tolcapone.](http://www.uniprot.org/uniprot/P21964#pathology_and_biotech)</v>
      </c>
    </row>
    <row r="361" spans="1:3" s="33" customFormat="1" x14ac:dyDescent="0.25">
      <c r="A361" s="31"/>
      <c r="B361" s="32"/>
    </row>
    <row r="362" spans="1:3" s="33" customFormat="1" x14ac:dyDescent="0.25">
      <c r="A362" s="34"/>
      <c r="B362" s="32"/>
      <c r="C362" s="6" t="s">
        <v>214</v>
      </c>
    </row>
    <row r="363" spans="1:3" s="33" customFormat="1" x14ac:dyDescent="0.25">
      <c r="A363" s="34"/>
      <c r="B363" s="32"/>
      <c r="C363" s="6"/>
    </row>
    <row r="364" spans="1:3" x14ac:dyDescent="0.25">
      <c r="A364" s="5"/>
      <c r="C364" t="s">
        <v>159</v>
      </c>
    </row>
    <row r="365" spans="1:3" x14ac:dyDescent="0.25">
      <c r="A365" s="5"/>
    </row>
    <row r="366" spans="1:3" x14ac:dyDescent="0.25">
      <c r="A366" s="5" t="s">
        <v>17</v>
      </c>
      <c r="B366" s="27" t="s">
        <v>211</v>
      </c>
      <c r="C366" t="str">
        <f>B366</f>
        <v>This variant is associated with increased “oxidative stress,” which is caused by [free radicals](https://nccih.nih.gov/health/antioxidants/introduction.htm) triggering cell damage. The increased risk of oxidative stress also leads to [cancer](https://www.ncbi.nlm.nih.gov/pubmed/21716162).</v>
      </c>
    </row>
    <row r="367" spans="1:3" x14ac:dyDescent="0.25">
      <c r="A367" s="5"/>
    </row>
    <row r="368" spans="1:3" x14ac:dyDescent="0.25">
      <c r="A368" s="5"/>
      <c r="C368" t="s">
        <v>55</v>
      </c>
    </row>
    <row r="369" spans="1:3" x14ac:dyDescent="0.25">
      <c r="A369" s="5"/>
    </row>
    <row r="370" spans="1:3" x14ac:dyDescent="0.25">
      <c r="A370" s="5"/>
      <c r="B370" s="27" t="s">
        <v>731</v>
      </c>
      <c r="C370" t="str">
        <f>B370</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371" spans="1:3" s="33" customFormat="1" x14ac:dyDescent="0.25">
      <c r="A371" s="31"/>
      <c r="B371" s="32"/>
    </row>
    <row r="372" spans="1:3" s="33" customFormat="1" x14ac:dyDescent="0.25">
      <c r="A372" s="34"/>
      <c r="B372" s="32"/>
      <c r="C372" s="6" t="s">
        <v>208</v>
      </c>
    </row>
    <row r="373" spans="1:3" s="33" customFormat="1" x14ac:dyDescent="0.25">
      <c r="A373" s="34"/>
      <c r="B373" s="32"/>
      <c r="C373" s="6"/>
    </row>
    <row r="374" spans="1:3" x14ac:dyDescent="0.25">
      <c r="A374" s="5"/>
      <c r="C374" t="s">
        <v>158</v>
      </c>
    </row>
    <row r="375" spans="1:3" x14ac:dyDescent="0.25">
      <c r="A375" s="5"/>
    </row>
    <row r="376" spans="1:3" x14ac:dyDescent="0.25">
      <c r="A376" s="5" t="s">
        <v>17</v>
      </c>
      <c r="B376" s="27" t="s">
        <v>544</v>
      </c>
      <c r="C376" t="str">
        <f>B376</f>
        <v xml:space="preserve">This variant has a variety of effects:
* Much more common in [CFS](https://www.ncbi.nlm.nih.gov/pubmed/19772600) patients. 
* Lower scores in [attention tests, memory tests, and executive function](https://www.ncbi.nlm.nih.gov/pubmed/27091610). 
* Incorrect metabolism of [Tacrolimus]( https://www.ncbi.nlm.nih.gov/pubmed/24465960), a widely used immunosuppressive drug. 
* Increased [cold pain sensitivity](https://www.ncbi.nlm.nih.gov/pubmed/19559388) in women. 
* Protective against [type 2 diabetes]( https://www.ncbi.nlm.nih.gov/pubmed/25927430). 
</v>
      </c>
    </row>
    <row r="377" spans="1:3" x14ac:dyDescent="0.25">
      <c r="A377" s="5"/>
    </row>
    <row r="378" spans="1:3" x14ac:dyDescent="0.25">
      <c r="A378" s="5"/>
      <c r="C378" t="s">
        <v>55</v>
      </c>
    </row>
    <row r="379" spans="1:3" x14ac:dyDescent="0.25">
      <c r="A379" s="5"/>
    </row>
    <row r="380" spans="1:3" x14ac:dyDescent="0.25">
      <c r="A380" s="5"/>
      <c r="B380" s="27" t="s">
        <v>732</v>
      </c>
      <c r="C380" t="str">
        <f>B380</f>
        <v>Be careful if taking [Tacrolimus]( https://www.ncbi.nlm.nih.gov/pubmed/24465960). Avoid cold temperatures and temperature shock.</v>
      </c>
    </row>
    <row r="381" spans="1:3" s="33" customFormat="1" x14ac:dyDescent="0.25">
      <c r="A381" s="31"/>
      <c r="B381" s="32"/>
    </row>
    <row r="382" spans="1:3" s="33" customFormat="1" x14ac:dyDescent="0.25">
      <c r="A382" s="34"/>
      <c r="B382" s="32"/>
      <c r="C382" s="6" t="s">
        <v>210</v>
      </c>
    </row>
    <row r="383" spans="1:3" s="33" customFormat="1" x14ac:dyDescent="0.25">
      <c r="A383" s="34"/>
      <c r="B383" s="32"/>
      <c r="C383" s="6"/>
    </row>
    <row r="384" spans="1:3" x14ac:dyDescent="0.25">
      <c r="A384" s="5"/>
      <c r="C384" t="s">
        <v>158</v>
      </c>
    </row>
    <row r="385" spans="1:3" x14ac:dyDescent="0.25">
      <c r="A385" s="5"/>
    </row>
    <row r="386" spans="1:3" x14ac:dyDescent="0.25">
      <c r="A386" s="5" t="s">
        <v>17</v>
      </c>
      <c r="B386" s="27" t="s">
        <v>545</v>
      </c>
      <c r="C386" t="str">
        <f>B386</f>
        <v>This variant is associated with an increased risk of [CFS](https://www.ncbi.nlm.nih.gov/pubmed/19540336) as well as [major depressive disorder with melancholic features](https://www.ncbi.nlm.nih.gov/pubmed/19540336). This variant is associated with increased “oxidative stress,” which is caused by [free radicals](https://nccih.nih.gov/health/antioxidants/introduction.htm) triggering cell damage. The increased risk of oxidative stress also leads to [cancer](https://www.ncbi.nlm.nih.gov/pubmed/21716162).</v>
      </c>
    </row>
    <row r="387" spans="1:3" x14ac:dyDescent="0.25">
      <c r="A387" s="5"/>
    </row>
    <row r="388" spans="1:3" x14ac:dyDescent="0.25">
      <c r="A388" s="5"/>
      <c r="C388" t="s">
        <v>55</v>
      </c>
    </row>
    <row r="389" spans="1:3" x14ac:dyDescent="0.25">
      <c r="A389" s="5"/>
    </row>
    <row r="390" spans="1:3" x14ac:dyDescent="0.25">
      <c r="A390" s="5"/>
      <c r="B390" s="27" t="s">
        <v>731</v>
      </c>
      <c r="C390" t="str">
        <f>B390</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 red, blue, purple berries like blueberries and cranberries, orange and dark, leafy green vegetables like pumpkin and spinach, tomato, red grapes, and peanuts](https://www.fruitsandveggiesmorematters.org/what-are-phytochemicals).
</v>
      </c>
    </row>
    <row r="392" spans="1:3" s="33" customFormat="1" x14ac:dyDescent="0.25">
      <c r="A392" s="31"/>
      <c r="B392" s="32"/>
    </row>
    <row r="393" spans="1:3" s="33" customFormat="1" x14ac:dyDescent="0.25">
      <c r="A393" s="34"/>
      <c r="B393" s="32"/>
      <c r="C393" s="6" t="s">
        <v>212</v>
      </c>
    </row>
    <row r="394" spans="1:3" s="33" customFormat="1" x14ac:dyDescent="0.25">
      <c r="A394" s="34"/>
      <c r="B394" s="32"/>
      <c r="C394" s="6"/>
    </row>
    <row r="395" spans="1:3" x14ac:dyDescent="0.25">
      <c r="A395" s="5"/>
      <c r="C395" t="s">
        <v>158</v>
      </c>
    </row>
    <row r="396" spans="1:3" x14ac:dyDescent="0.25">
      <c r="A396" s="5"/>
    </row>
    <row r="397" spans="1:3" x14ac:dyDescent="0.25">
      <c r="A397" s="5" t="s">
        <v>17</v>
      </c>
      <c r="B397" s="27" t="s">
        <v>546</v>
      </c>
      <c r="C397" t="str">
        <f>B397</f>
        <v>This variant is associated with an increased risk of [CFS](https://www.ncbi.nlm.nih.gov/pubmed/19540336) as well as [major depressive disorder with melancholic features](https://www.ncbi.nlm.nih.gov/pubmed/19540336). This variant is also associated with lower [verbal learning and memory scores](https://www.ncbi.nlm.nih.gov/pubmed/27039372), and lower scores on a [cognitive control](https://www.ncbi.nlm.nih.gov/pubmed/27039372) tasks. The missense variant also causes increased “oxidative stress,” which is caused by [free radicals](https://nccih.nih.gov/health/antioxidants/introduction.htm) triggering cell damage. The increased risk of oxidative stress also leads to [cancer](https://www.ncbi.nlm.nih.gov/pubmed/21716162).</v>
      </c>
    </row>
    <row r="398" spans="1:3" x14ac:dyDescent="0.25">
      <c r="A398" s="5"/>
    </row>
    <row r="399" spans="1:3" x14ac:dyDescent="0.25">
      <c r="A399" s="5"/>
      <c r="C399" t="s">
        <v>55</v>
      </c>
    </row>
    <row r="400" spans="1:3" x14ac:dyDescent="0.25">
      <c r="A400" s="5"/>
    </row>
    <row r="401" spans="1:3" x14ac:dyDescent="0.25">
      <c r="A401" s="5"/>
      <c r="B401" s="27" t="s">
        <v>733</v>
      </c>
      <c r="C401" t="str">
        <f>B401</f>
        <v xml:space="preserve">Oxidative stress may be mitigated through environmental changes, [antioxidants](https://nccih.nih.gov/health/antioxidants/introduction.htm), and dietary changes.
* Avoid [ionizing radiation, smoking, metals, and high oxygen atmospheres](https://www.cancer.gov/about-cancer/causes-prevention/risk/diet/antioxidants-fact-sheet#q1). 
* Consider a diet higher in [antioxidants, including vitamins C and E, and selenium, as well as carotenoids, such as beta-carotene, lycopene, lutein, and zeaxanthin](https://nccih.nih.gov/health/antioxidants/introduction.htm).
* Consider eating [red, blue, and purple berries like blueberries and cranberries, orange and dark, leafy green vegetables like pumpkin and spinach, tomato, red grapes, and peanuts](https://www.fruitsandveggiesmorematters.org/what-are-phytochemicals).
</v>
      </c>
    </row>
    <row r="403" spans="1:3" s="33" customFormat="1" x14ac:dyDescent="0.25">
      <c r="B403" s="32"/>
    </row>
    <row r="405" spans="1:3" ht="60" x14ac:dyDescent="0.25">
      <c r="A405" t="s">
        <v>56</v>
      </c>
      <c r="B405" s="7" t="s">
        <v>213</v>
      </c>
      <c r="C405" t="str">
        <f>CONCATENATE("&lt;symptoms ",B405," /&gt;")</f>
        <v>&lt;symptoms pain muscle fatigue POTS stress problems with thinking or memor, brain fog post exertional malaise sleep disorder depression anxiety /&gt;</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511E5-CEC5-487A-9C34-80050F249FB3}">
  <dimension ref="A1:C174"/>
  <sheetViews>
    <sheetView tabSelected="1" workbookViewId="0">
      <selection activeCell="C174" sqref="C2:C174"/>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235</v>
      </c>
      <c r="C2" t="str">
        <f>CONCATENATE("# What does the ",B2," gene do?")</f>
        <v># What does the CHRNE gene do?</v>
      </c>
    </row>
    <row r="3" spans="1:3" x14ac:dyDescent="0.25">
      <c r="A3" s="6"/>
    </row>
    <row r="4" spans="1:3" ht="17.25" x14ac:dyDescent="0.3">
      <c r="A4" s="6" t="s">
        <v>22</v>
      </c>
      <c r="B4" s="28" t="s">
        <v>734</v>
      </c>
      <c r="C4" t="str">
        <f>B4</f>
        <v xml:space="preserve">The CHRNE gene encodes a protein found in neuromuscular junctions that opens ion-conducting channels across cell membranes. It is involved in [muscle contractions, response to nicotine, synaptic transmission, and transport](http://www.uniprot.org/uniprot/Q04844#function). Variants in CHRNE are associated with the autoimmune disorder [myasthenia gravis](https://www.omim.org/entry/254200) as well as congenital myasthenic syndrome [4a](https://www.omim.org/entry/605809), [4b](https://www.omim.org/entry/616324), and [4c](https://www.omim.org/entry/608931), which cause progressive muscle weakness. Other variants reduce natural killer cell function in the immune system and are associated with [CFS](https://www.ncbi.nlm.nih.gov/pubmed/27099524). </v>
      </c>
    </row>
    <row r="5" spans="1:3" ht="17.25" x14ac:dyDescent="0.3">
      <c r="A5" s="6"/>
      <c r="B5" s="28"/>
    </row>
    <row r="6" spans="1:3" x14ac:dyDescent="0.25">
      <c r="A6" s="6" t="s">
        <v>23</v>
      </c>
      <c r="B6" s="27">
        <v>17</v>
      </c>
      <c r="C6" t="str">
        <f>CONCATENATE("This gene is located on chromosome ",B6,". The ",B7," it creates acts in your ",B8)</f>
        <v>This gene is located on chromosome 17. The protein it creates acts in your immune system and muscles.</v>
      </c>
    </row>
    <row r="7" spans="1:3" x14ac:dyDescent="0.25">
      <c r="A7" s="6" t="s">
        <v>24</v>
      </c>
      <c r="B7" s="27" t="s">
        <v>25</v>
      </c>
    </row>
    <row r="8" spans="1:3" x14ac:dyDescent="0.25">
      <c r="A8" s="6" t="s">
        <v>21</v>
      </c>
      <c r="B8" s="27" t="s">
        <v>238</v>
      </c>
    </row>
    <row r="9" spans="1:3" x14ac:dyDescent="0.25">
      <c r="A9" s="5" t="s">
        <v>26</v>
      </c>
      <c r="B9" s="27" t="s">
        <v>239</v>
      </c>
      <c r="C9" t="str">
        <f>CONCATENATE("&lt;TissueList ",B9," /&gt;")</f>
        <v>&lt;TissueList brain immune circularity muscles D001921 D007107 D002319 D009132 /&gt;</v>
      </c>
    </row>
    <row r="10" spans="1:3" s="33" customFormat="1" x14ac:dyDescent="0.25">
      <c r="A10" s="34"/>
      <c r="B10" s="32"/>
    </row>
    <row r="11" spans="1:3" x14ac:dyDescent="0.25">
      <c r="A11" s="6" t="s">
        <v>4</v>
      </c>
      <c r="B11" s="27" t="s">
        <v>235</v>
      </c>
      <c r="C11" t="str">
        <f>CONCATENATE("&lt;GeneAnalysis gene=",CHAR(34),B11,CHAR(34)," interval=",CHAR(34),B12,CHAR(34),"&gt; ")</f>
        <v xml:space="preserve">&lt;GeneAnalysis gene="CHRNE" interval="NC_000017.11 :g.4897769_4905019"&gt; </v>
      </c>
    </row>
    <row r="12" spans="1:3" x14ac:dyDescent="0.25">
      <c r="A12" s="6" t="s">
        <v>27</v>
      </c>
      <c r="B12" s="27" t="s">
        <v>237</v>
      </c>
    </row>
    <row r="13" spans="1:3" x14ac:dyDescent="0.25">
      <c r="A13" s="6" t="s">
        <v>28</v>
      </c>
      <c r="B13" s="27" t="s">
        <v>351</v>
      </c>
      <c r="C13" t="str">
        <f>CONCATENATE("# What are some common mutations of ",B11,"?")</f>
        <v># What are some common mutations of CHRNE?</v>
      </c>
    </row>
    <row r="14" spans="1:3" x14ac:dyDescent="0.25">
      <c r="A14" s="6"/>
      <c r="C14" t="s">
        <v>17</v>
      </c>
    </row>
    <row r="15" spans="1:3" x14ac:dyDescent="0.25">
      <c r="C15" t="str">
        <f>CONCATENATE("There are ",B13," well-known variants in ",B11,": ",B22," and ",B28,".")</f>
        <v>There are two well-known variants in CHRNE: [G1074A](https://www.ncbi.nlm.nih.gov/clinvar/variation/128767/) and [C865T](https://www.ncbi.nlm.nih.gov/clinvar/variation/18344/).</v>
      </c>
    </row>
    <row r="17" spans="1:3" x14ac:dyDescent="0.25">
      <c r="A17" s="6"/>
      <c r="C17" t="str">
        <f>CONCATENATE("&lt;# ",B19," #&gt;")</f>
        <v>&lt;# G1074A #&gt;</v>
      </c>
    </row>
    <row r="18" spans="1:3" x14ac:dyDescent="0.25">
      <c r="A18" s="6" t="s">
        <v>29</v>
      </c>
      <c r="B18" s="1" t="s">
        <v>242</v>
      </c>
      <c r="C18" t="str">
        <f>CONCATENATE("  &lt;Variant hgvs=",CHAR(34),B18,CHAR(34)," name=",CHAR(34),B19,CHAR(34),"&gt; ")</f>
        <v xml:space="preserve">  &lt;Variant hgvs="NC_000017.11:g.4901607G&gt;A" name="G1074A"&gt; </v>
      </c>
    </row>
    <row r="19" spans="1:3" x14ac:dyDescent="0.25">
      <c r="A19" s="5" t="s">
        <v>30</v>
      </c>
      <c r="B19" s="1" t="s">
        <v>240</v>
      </c>
    </row>
    <row r="20" spans="1:3" x14ac:dyDescent="0.25">
      <c r="A20" s="5" t="s">
        <v>31</v>
      </c>
      <c r="B20" s="27" t="s">
        <v>38</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CHRNE gene from guanine (G) to adenine (A) resulting in incorrect protein function. This substitution of a single nucleotide is known as a missense variant.</v>
      </c>
    </row>
    <row r="21" spans="1:3" x14ac:dyDescent="0.25">
      <c r="A21" s="5" t="s">
        <v>32</v>
      </c>
      <c r="B21" s="27" t="s">
        <v>66</v>
      </c>
      <c r="C21" t="s">
        <v>17</v>
      </c>
    </row>
    <row r="22" spans="1:3" x14ac:dyDescent="0.25">
      <c r="A22" s="5" t="s">
        <v>40</v>
      </c>
      <c r="B22" s="30" t="s">
        <v>241</v>
      </c>
      <c r="C22" t="str">
        <f>"  &lt;/Variant&gt;"</f>
        <v xml:space="preserve">  &lt;/Variant&gt;</v>
      </c>
    </row>
    <row r="23" spans="1:3" x14ac:dyDescent="0.25">
      <c r="C23" t="str">
        <f>CONCATENATE("&lt;# ",B25," #&gt;")</f>
        <v>&lt;# C865T #&gt;</v>
      </c>
    </row>
    <row r="24" spans="1:3" x14ac:dyDescent="0.25">
      <c r="A24" s="6" t="s">
        <v>29</v>
      </c>
      <c r="B24" s="1" t="s">
        <v>244</v>
      </c>
      <c r="C24" t="str">
        <f>CONCATENATE("  &lt;Variant hgvs=",CHAR(34),B24,CHAR(34)," name=",CHAR(34),B25,CHAR(34),"&gt; ")</f>
        <v xml:space="preserve">  &lt;Variant hgvs="NC_000017.11:g.4900845G&gt;A" name="C865T"&gt; </v>
      </c>
    </row>
    <row r="25" spans="1:3" x14ac:dyDescent="0.25">
      <c r="A25" s="5" t="s">
        <v>30</v>
      </c>
      <c r="B25" s="30" t="s">
        <v>243</v>
      </c>
    </row>
    <row r="26" spans="1:3" x14ac:dyDescent="0.25">
      <c r="A26" s="5" t="s">
        <v>31</v>
      </c>
      <c r="B26" s="27" t="str">
        <f>"cytosine (C)"</f>
        <v>cytosine (C)</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CHRNE gene from cytosine (C) to thymine (T) resulting in incorrect protein function. This substitution of a single nucleotide is known as a missense variant.</v>
      </c>
    </row>
    <row r="27" spans="1:3" x14ac:dyDescent="0.25">
      <c r="A27" s="5" t="s">
        <v>32</v>
      </c>
      <c r="B27" s="27" t="s">
        <v>37</v>
      </c>
    </row>
    <row r="28" spans="1:3" x14ac:dyDescent="0.25">
      <c r="A28" s="6" t="s">
        <v>40</v>
      </c>
      <c r="B28" s="30" t="s">
        <v>250</v>
      </c>
      <c r="C28" t="str">
        <f>"  &lt;/Variant&gt;"</f>
        <v xml:space="preserve">  &lt;/Variant&gt;</v>
      </c>
    </row>
    <row r="29" spans="1:3" s="33" customFormat="1" x14ac:dyDescent="0.25">
      <c r="A29" s="31"/>
      <c r="B29" s="32"/>
    </row>
    <row r="30" spans="1:3" s="33" customFormat="1" x14ac:dyDescent="0.25">
      <c r="A30" s="31"/>
      <c r="B30" s="32"/>
      <c r="C30" t="str">
        <f>C17</f>
        <v>&lt;# G1074A #&gt;</v>
      </c>
    </row>
    <row r="31" spans="1:3" x14ac:dyDescent="0.25">
      <c r="A31" s="5" t="s">
        <v>39</v>
      </c>
      <c r="B31" s="1" t="s">
        <v>245</v>
      </c>
      <c r="C31" t="str">
        <f>CONCATENATE("  &lt;Genotype hgvs=",CHAR(34),B31,B32,";",B33,CHAR(34)," name=",CHAR(34),B19,CHAR(34),"&gt; ")</f>
        <v xml:space="preserve">  &lt;Genotype hgvs="NC_000017.11:g.[4901607G&gt;A];[4901607=]" name="G1074A"&gt; </v>
      </c>
    </row>
    <row r="32" spans="1:3" x14ac:dyDescent="0.25">
      <c r="A32" s="5" t="s">
        <v>40</v>
      </c>
      <c r="B32" s="27" t="s">
        <v>246</v>
      </c>
    </row>
    <row r="33" spans="1:3" x14ac:dyDescent="0.25">
      <c r="A33" s="5" t="s">
        <v>31</v>
      </c>
      <c r="B33" s="27" t="s">
        <v>247</v>
      </c>
      <c r="C33" t="s">
        <v>717</v>
      </c>
    </row>
    <row r="34" spans="1:3" x14ac:dyDescent="0.25">
      <c r="A34" s="5" t="s">
        <v>45</v>
      </c>
      <c r="B34" s="27" t="str">
        <f>CONCATENATE("People with this variant have one copy of the ",B22," variant. This substitution of a single nucleotide is known as a missense mutation.")</f>
        <v>People with this variant have one copy of the [G1074A](https://www.ncbi.nlm.nih.gov/clinvar/variation/128767/) variant. This substitution of a single nucleotide is known as a missense mutation.</v>
      </c>
      <c r="C34" t="s">
        <v>17</v>
      </c>
    </row>
    <row r="35" spans="1:3" x14ac:dyDescent="0.25">
      <c r="A35" s="6" t="s">
        <v>46</v>
      </c>
      <c r="B35" s="27" t="s">
        <v>227</v>
      </c>
      <c r="C35" t="str">
        <f>CONCATENATE("    ",B34)</f>
        <v xml:space="preserve">    People with this variant have one copy of the [G1074A](https://www.ncbi.nlm.nih.gov/clinvar/variation/128767/) variant. This substitution of a single nucleotide is known as a missense mutation.</v>
      </c>
    </row>
    <row r="36" spans="1:3" x14ac:dyDescent="0.25">
      <c r="A36" s="6" t="s">
        <v>47</v>
      </c>
      <c r="B36" s="27">
        <v>7.1</v>
      </c>
    </row>
    <row r="37" spans="1:3" x14ac:dyDescent="0.25">
      <c r="A37" s="5"/>
      <c r="C37" t="s">
        <v>718</v>
      </c>
    </row>
    <row r="38" spans="1:3" x14ac:dyDescent="0.25">
      <c r="A38" s="6"/>
    </row>
    <row r="39" spans="1:3" x14ac:dyDescent="0.25">
      <c r="A39" s="6"/>
      <c r="C39" t="str">
        <f>CONCATENATE("    ",B35)</f>
        <v xml:space="preserve">    Your variant is not associated with any loss of function.</v>
      </c>
    </row>
    <row r="40" spans="1:3" x14ac:dyDescent="0.25">
      <c r="A40" s="6"/>
    </row>
    <row r="41" spans="1:3" x14ac:dyDescent="0.25">
      <c r="A41" s="6"/>
      <c r="C41" t="s">
        <v>719</v>
      </c>
    </row>
    <row r="42" spans="1:3" x14ac:dyDescent="0.25">
      <c r="A42" s="5"/>
    </row>
    <row r="43" spans="1:3" x14ac:dyDescent="0.25">
      <c r="A43" s="5"/>
      <c r="C43" t="str">
        <f>CONCATENATE( "    &lt;piechart percentage=",B36," /&gt;")</f>
        <v xml:space="preserve">    &lt;piechart percentage=7.1 /&gt;</v>
      </c>
    </row>
    <row r="44" spans="1:3" x14ac:dyDescent="0.25">
      <c r="A44" s="5"/>
      <c r="C44" t="str">
        <f>"  &lt;/Genotype&gt;"</f>
        <v xml:space="preserve">  &lt;/Genotype&gt;</v>
      </c>
    </row>
    <row r="45" spans="1:3" x14ac:dyDescent="0.25">
      <c r="A45" s="5" t="s">
        <v>48</v>
      </c>
      <c r="B45" s="27" t="str">
        <f>CONCATENATE("People with this variant have two copies of the ",B22," variant. This substitution of a single nucleotide is known as a missense mutation.")</f>
        <v>People with this variant have two copies of the [G1074A](https://www.ncbi.nlm.nih.gov/clinvar/variation/128767/) variant. This substitution of a single nucleotide is known as a missense mutation.</v>
      </c>
      <c r="C45" t="str">
        <f>CONCATENATE("  &lt;Genotype hgvs=",CHAR(34),B31,B32,";",B32,CHAR(34)," name=",CHAR(34),B19,CHAR(34),"&gt; ")</f>
        <v xml:space="preserve">  &lt;Genotype hgvs="NC_000017.11:g.[4901607G&gt;A];[4901607G&gt;A]" name="G1074A"&gt; </v>
      </c>
    </row>
    <row r="46" spans="1:3" x14ac:dyDescent="0.25">
      <c r="A46" s="6" t="s">
        <v>49</v>
      </c>
      <c r="B46" s="27" t="s">
        <v>227</v>
      </c>
      <c r="C46" t="s">
        <v>17</v>
      </c>
    </row>
    <row r="47" spans="1:3" x14ac:dyDescent="0.25">
      <c r="A47" s="6" t="s">
        <v>47</v>
      </c>
      <c r="B47" s="27">
        <v>0.2</v>
      </c>
      <c r="C47" t="s">
        <v>717</v>
      </c>
    </row>
    <row r="48" spans="1:3" x14ac:dyDescent="0.25">
      <c r="A48" s="6"/>
    </row>
    <row r="49" spans="1:3" x14ac:dyDescent="0.25">
      <c r="A49" s="5"/>
      <c r="C49" t="str">
        <f>CONCATENATE("    ",B45)</f>
        <v xml:space="preserve">    People with this variant have two copies of the [G1074A](https://www.ncbi.nlm.nih.gov/clinvar/variation/128767/) variant. This substitution of a single nucleotide is known as a missense mutation.</v>
      </c>
    </row>
    <row r="50" spans="1:3" x14ac:dyDescent="0.25">
      <c r="A50" s="6"/>
    </row>
    <row r="51" spans="1:3" x14ac:dyDescent="0.25">
      <c r="A51" s="6"/>
      <c r="C51" t="s">
        <v>718</v>
      </c>
    </row>
    <row r="52" spans="1:3" x14ac:dyDescent="0.25">
      <c r="A52" s="6"/>
    </row>
    <row r="53" spans="1:3" x14ac:dyDescent="0.25">
      <c r="A53" s="6"/>
      <c r="C53" t="str">
        <f>CONCATENATE("    ",B46)</f>
        <v xml:space="preserve">    Your variant is not associated with any loss of function.</v>
      </c>
    </row>
    <row r="54" spans="1:3" x14ac:dyDescent="0.25">
      <c r="A54" s="6"/>
    </row>
    <row r="55" spans="1:3" x14ac:dyDescent="0.25">
      <c r="A55" s="5"/>
      <c r="C55" t="s">
        <v>719</v>
      </c>
    </row>
    <row r="56" spans="1:3" x14ac:dyDescent="0.25">
      <c r="A56" s="5"/>
    </row>
    <row r="57" spans="1:3" x14ac:dyDescent="0.25">
      <c r="A57" s="5"/>
      <c r="C57" t="str">
        <f>CONCATENATE( "    &lt;piechart percentage=",B47," /&gt;")</f>
        <v xml:space="preserve">    &lt;piechart percentage=0.2 /&gt;</v>
      </c>
    </row>
    <row r="58" spans="1:3" x14ac:dyDescent="0.25">
      <c r="A58" s="5"/>
      <c r="C58" t="str">
        <f>"  &lt;/Genotype&gt;"</f>
        <v xml:space="preserve">  &lt;/Genotype&gt;</v>
      </c>
    </row>
    <row r="59" spans="1:3" x14ac:dyDescent="0.25">
      <c r="A59" s="5" t="s">
        <v>50</v>
      </c>
      <c r="B59" s="27" t="str">
        <f>CONCATENATE("Your ",B11," gene has no variants. A normal gene is referred to as a ",CHAR(34),"wild-type",CHAR(34)," gene.")</f>
        <v>Your CHRNE gene has no variants. A normal gene is referred to as a "wild-type" gene.</v>
      </c>
      <c r="C59" t="str">
        <f>CONCATENATE("  &lt;Genotype hgvs=",CHAR(34),B31,B33,";",B33,CHAR(34)," name=",CHAR(34),B19,CHAR(34),"&gt; ")</f>
        <v xml:space="preserve">  &lt;Genotype hgvs="NC_000017.11:g.[4901607=];[4901607=]" name="G1074A"&gt; </v>
      </c>
    </row>
    <row r="60" spans="1:3" x14ac:dyDescent="0.25">
      <c r="A60" s="6" t="s">
        <v>51</v>
      </c>
      <c r="B60" s="27" t="s">
        <v>547</v>
      </c>
      <c r="C60" t="s">
        <v>17</v>
      </c>
    </row>
    <row r="61" spans="1:3" x14ac:dyDescent="0.25">
      <c r="A61" s="6" t="s">
        <v>47</v>
      </c>
      <c r="B61" s="27">
        <v>92.7</v>
      </c>
      <c r="C61" t="s">
        <v>717</v>
      </c>
    </row>
    <row r="62" spans="1:3" x14ac:dyDescent="0.25">
      <c r="A62" s="5"/>
    </row>
    <row r="63" spans="1:3" x14ac:dyDescent="0.25">
      <c r="A63" s="6"/>
      <c r="C63" t="str">
        <f>CONCATENATE("    ",B59)</f>
        <v xml:space="preserve">    Your CHRNE gene has no variants. A normal gene is referred to as a "wild-type" gene.</v>
      </c>
    </row>
    <row r="64" spans="1:3" x14ac:dyDescent="0.25">
      <c r="A64" s="6"/>
    </row>
    <row r="65" spans="1:3" x14ac:dyDescent="0.25">
      <c r="A65" s="6"/>
      <c r="C65" t="s">
        <v>718</v>
      </c>
    </row>
    <row r="66" spans="1:3" x14ac:dyDescent="0.25">
      <c r="A66" s="6"/>
    </row>
    <row r="67" spans="1:3" x14ac:dyDescent="0.25">
      <c r="A67" s="6"/>
      <c r="C67" t="str">
        <f>CONCATENATE("    ",B60)</f>
        <v xml:space="preserve">    This variant is associated with CFS. See below for more information.</v>
      </c>
    </row>
    <row r="68" spans="1:3" x14ac:dyDescent="0.25">
      <c r="A68" s="5"/>
    </row>
    <row r="69" spans="1:3" x14ac:dyDescent="0.25">
      <c r="A69" s="5"/>
      <c r="C69" t="s">
        <v>719</v>
      </c>
    </row>
    <row r="70" spans="1:3" x14ac:dyDescent="0.25">
      <c r="A70" s="5"/>
    </row>
    <row r="71" spans="1:3" x14ac:dyDescent="0.25">
      <c r="A71" s="5"/>
      <c r="C71" t="str">
        <f>CONCATENATE( "    &lt;piechart percentage=",B61," /&gt;")</f>
        <v xml:space="preserve">    &lt;piechart percentage=92.7 /&gt;</v>
      </c>
    </row>
    <row r="72" spans="1:3" x14ac:dyDescent="0.25">
      <c r="A72" s="5"/>
      <c r="C72" t="str">
        <f>"  &lt;/Genotype&gt;"</f>
        <v xml:space="preserve">  &lt;/Genotype&gt;</v>
      </c>
    </row>
    <row r="73" spans="1:3" x14ac:dyDescent="0.25">
      <c r="A73" s="5"/>
      <c r="C73" t="str">
        <f>C23</f>
        <v>&lt;# C865T #&gt;</v>
      </c>
    </row>
    <row r="74" spans="1:3" x14ac:dyDescent="0.25">
      <c r="A74" s="5" t="s">
        <v>39</v>
      </c>
      <c r="B74" s="1" t="s">
        <v>245</v>
      </c>
      <c r="C74" t="str">
        <f>CONCATENATE("  &lt;Genotype hgvs=",CHAR(34),B74,B75,";",B76,CHAR(34)," name=",CHAR(34),B25,CHAR(34),"&gt; ")</f>
        <v xml:space="preserve">  &lt;Genotype hgvs="NC_000017.11:g.[4900845G&gt;A];[4900845=]" name="C865T"&gt; </v>
      </c>
    </row>
    <row r="75" spans="1:3" x14ac:dyDescent="0.25">
      <c r="A75" s="5" t="s">
        <v>40</v>
      </c>
      <c r="B75" s="27" t="s">
        <v>248</v>
      </c>
    </row>
    <row r="76" spans="1:3" x14ac:dyDescent="0.25">
      <c r="A76" s="5" t="s">
        <v>31</v>
      </c>
      <c r="B76" s="27" t="s">
        <v>249</v>
      </c>
      <c r="C76" t="s">
        <v>717</v>
      </c>
    </row>
    <row r="77" spans="1:3" x14ac:dyDescent="0.25">
      <c r="A77" s="5" t="s">
        <v>45</v>
      </c>
      <c r="B77" s="27" t="str">
        <f>CONCATENATE("People with this variant have one copy of the ",B28," variant. This substitution of a single nucleotide is known as a missense mutation.")</f>
        <v>People with this variant have one copy of the [C865T](https://www.ncbi.nlm.nih.gov/clinvar/variation/18344/) variant. This substitution of a single nucleotide is known as a missense mutation.</v>
      </c>
      <c r="C77" t="s">
        <v>17</v>
      </c>
    </row>
    <row r="78" spans="1:3" x14ac:dyDescent="0.25">
      <c r="A78" s="6" t="s">
        <v>46</v>
      </c>
      <c r="B78" s="27" t="s">
        <v>227</v>
      </c>
      <c r="C78" t="str">
        <f>CONCATENATE("    ",B77)</f>
        <v xml:space="preserve">    People with this variant have one copy of the [C865T](https://www.ncbi.nlm.nih.gov/clinvar/variation/18344/) variant. This substitution of a single nucleotide is known as a missense mutation.</v>
      </c>
    </row>
    <row r="79" spans="1:3" x14ac:dyDescent="0.25">
      <c r="A79" s="6" t="s">
        <v>47</v>
      </c>
      <c r="B79" s="27" t="s">
        <v>17</v>
      </c>
    </row>
    <row r="80" spans="1:3" x14ac:dyDescent="0.25">
      <c r="A80" s="5"/>
      <c r="C80" t="s">
        <v>718</v>
      </c>
    </row>
    <row r="81" spans="1:3" x14ac:dyDescent="0.25">
      <c r="A81" s="6"/>
    </row>
    <row r="82" spans="1:3" x14ac:dyDescent="0.25">
      <c r="A82" s="6"/>
      <c r="C82" t="str">
        <f>CONCATENATE("    ",B78)</f>
        <v xml:space="preserve">    Your variant is not associated with any loss of function.</v>
      </c>
    </row>
    <row r="83" spans="1:3" x14ac:dyDescent="0.25">
      <c r="A83" s="6"/>
    </row>
    <row r="84" spans="1:3" x14ac:dyDescent="0.25">
      <c r="A84" s="6"/>
      <c r="C84" t="s">
        <v>719</v>
      </c>
    </row>
    <row r="85" spans="1:3" x14ac:dyDescent="0.25">
      <c r="A85" s="5"/>
    </row>
    <row r="86" spans="1:3" x14ac:dyDescent="0.25">
      <c r="A86" s="5"/>
      <c r="C86" t="str">
        <f>CONCATENATE( "    &lt;piechart percentage=",B79," /&gt;")</f>
        <v xml:space="preserve">    &lt;piechart percentage=  /&gt;</v>
      </c>
    </row>
    <row r="87" spans="1:3" x14ac:dyDescent="0.25">
      <c r="A87" s="5"/>
      <c r="C87" t="str">
        <f>"  &lt;/Genotype&gt;"</f>
        <v xml:space="preserve">  &lt;/Genotype&gt;</v>
      </c>
    </row>
    <row r="88" spans="1:3" x14ac:dyDescent="0.25">
      <c r="A88" s="5" t="s">
        <v>48</v>
      </c>
      <c r="B88" s="27" t="str">
        <f>CONCATENATE("People with this variant have two copies of the ",B28," variant. This substitution of a single nucleotide is known as a missense mutation.")</f>
        <v>People with this variant have two copies of the [C865T](https://www.ncbi.nlm.nih.gov/clinvar/variation/18344/) variant. This substitution of a single nucleotide is known as a missense mutation.</v>
      </c>
      <c r="C88" t="str">
        <f>CONCATENATE("  &lt;Genotype hgvs=",CHAR(34),B74,B75,";",B75,CHAR(34)," name=",CHAR(34),B25,CHAR(34),"&gt; ")</f>
        <v xml:space="preserve">  &lt;Genotype hgvs="NC_000017.11:g.[4900845G&gt;A];[4900845G&gt;A]" name="C865T"&gt; </v>
      </c>
    </row>
    <row r="89" spans="1:3" x14ac:dyDescent="0.25">
      <c r="A89" s="6" t="s">
        <v>49</v>
      </c>
      <c r="B89" s="27" t="s">
        <v>200</v>
      </c>
      <c r="C89" t="s">
        <v>17</v>
      </c>
    </row>
    <row r="90" spans="1:3" x14ac:dyDescent="0.25">
      <c r="A90" s="6" t="s">
        <v>47</v>
      </c>
      <c r="B90" s="27" t="s">
        <v>17</v>
      </c>
      <c r="C90" t="s">
        <v>717</v>
      </c>
    </row>
    <row r="91" spans="1:3" x14ac:dyDescent="0.25">
      <c r="A91" s="6"/>
    </row>
    <row r="92" spans="1:3" x14ac:dyDescent="0.25">
      <c r="A92" s="5"/>
      <c r="C92" t="str">
        <f>CONCATENATE("    ",B88)</f>
        <v xml:space="preserve">    People with this variant have two copies of the [C865T](https://www.ncbi.nlm.nih.gov/clinvar/variation/18344/) variant. This substitution of a single nucleotide is known as a missense mutation.</v>
      </c>
    </row>
    <row r="93" spans="1:3" x14ac:dyDescent="0.25">
      <c r="A93" s="6"/>
    </row>
    <row r="94" spans="1:3" x14ac:dyDescent="0.25">
      <c r="A94" s="6"/>
      <c r="C94" t="s">
        <v>718</v>
      </c>
    </row>
    <row r="95" spans="1:3" x14ac:dyDescent="0.25">
      <c r="A95" s="6"/>
    </row>
    <row r="96" spans="1:3" x14ac:dyDescent="0.25">
      <c r="A96" s="6"/>
      <c r="C96" t="str">
        <f>CONCATENATE("    ",B89)</f>
        <v xml:space="preserve">    You are in the Severe Loss of Function category. See below for more information.</v>
      </c>
    </row>
    <row r="97" spans="1:3" x14ac:dyDescent="0.25">
      <c r="A97" s="6"/>
    </row>
    <row r="98" spans="1:3" x14ac:dyDescent="0.25">
      <c r="A98" s="5"/>
      <c r="C98" t="s">
        <v>719</v>
      </c>
    </row>
    <row r="99" spans="1:3" x14ac:dyDescent="0.25">
      <c r="A99" s="5"/>
    </row>
    <row r="100" spans="1:3" x14ac:dyDescent="0.25">
      <c r="A100" s="5"/>
      <c r="C100" t="str">
        <f>CONCATENATE( "    &lt;piechart percentage=",B90," /&gt;")</f>
        <v xml:space="preserve">    &lt;piechart percentage=  /&gt;</v>
      </c>
    </row>
    <row r="101" spans="1:3" x14ac:dyDescent="0.25">
      <c r="A101" s="5"/>
      <c r="C101" t="str">
        <f>"  &lt;/Genotype&gt;"</f>
        <v xml:space="preserve">  &lt;/Genotype&gt;</v>
      </c>
    </row>
    <row r="102" spans="1:3" x14ac:dyDescent="0.25">
      <c r="A102" s="5" t="s">
        <v>50</v>
      </c>
      <c r="B102" s="27" t="str">
        <f>CONCATENATE("Your ",B11," gene has no variants. A normal gene is referred to as a ",CHAR(34),"wild-type",CHAR(34)," gene.")</f>
        <v>Your CHRNE gene has no variants. A normal gene is referred to as a "wild-type" gene.</v>
      </c>
      <c r="C102" t="str">
        <f>CONCATENATE("  &lt;Genotype hgvs=",CHAR(34),B74,B76,";",B76,CHAR(34)," name=",CHAR(34),B25,CHAR(34),"&gt; ")</f>
        <v xml:space="preserve">  &lt;Genotype hgvs="NC_000017.11:g.[4900845=];[4900845=]" name="C865T"&gt; </v>
      </c>
    </row>
    <row r="103" spans="1:3" x14ac:dyDescent="0.25">
      <c r="A103" s="6" t="s">
        <v>51</v>
      </c>
      <c r="B103" s="27" t="s">
        <v>227</v>
      </c>
      <c r="C103" t="s">
        <v>17</v>
      </c>
    </row>
    <row r="104" spans="1:3" x14ac:dyDescent="0.25">
      <c r="A104" s="6" t="s">
        <v>47</v>
      </c>
      <c r="B104" s="27" t="s">
        <v>17</v>
      </c>
      <c r="C104" t="s">
        <v>717</v>
      </c>
    </row>
    <row r="105" spans="1:3" x14ac:dyDescent="0.25">
      <c r="A105" s="5"/>
    </row>
    <row r="106" spans="1:3" x14ac:dyDescent="0.25">
      <c r="A106" s="6"/>
      <c r="C106" t="str">
        <f>CONCATENATE("    ",B102)</f>
        <v xml:space="preserve">    Your CHRNE gene has no variants. A normal gene is referred to as a "wild-type" gene.</v>
      </c>
    </row>
    <row r="107" spans="1:3" x14ac:dyDescent="0.25">
      <c r="A107" s="6"/>
    </row>
    <row r="108" spans="1:3" x14ac:dyDescent="0.25">
      <c r="A108" s="6"/>
      <c r="C108" t="s">
        <v>718</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719</v>
      </c>
    </row>
    <row r="113" spans="1:3" x14ac:dyDescent="0.25">
      <c r="A113" s="5"/>
    </row>
    <row r="114" spans="1:3" x14ac:dyDescent="0.25">
      <c r="A114" s="5"/>
      <c r="C114" t="str">
        <f>CONCATENATE( "    &lt;piechart percentage=",B104," /&gt;")</f>
        <v xml:space="preserve">    &lt;piechart percentage=  /&gt;</v>
      </c>
    </row>
    <row r="115" spans="1:3" x14ac:dyDescent="0.25">
      <c r="A115" s="5"/>
      <c r="C115" t="str">
        <f>"  &lt;/Genotype&gt;"</f>
        <v xml:space="preserve">  &lt;/Genotype&gt;</v>
      </c>
    </row>
    <row r="116" spans="1:3" x14ac:dyDescent="0.25">
      <c r="A116" s="5"/>
      <c r="C116" t="s">
        <v>721</v>
      </c>
    </row>
    <row r="117" spans="1:3" x14ac:dyDescent="0.25">
      <c r="A117" s="5" t="s">
        <v>52</v>
      </c>
      <c r="B117" s="27" t="str">
        <f>CONCATENATE("Your ",B11," gene has an unknown variant.")</f>
        <v>Your CHRNE gene has an unknown variant.</v>
      </c>
      <c r="C117" t="str">
        <f>CONCATENATE("  &lt;Genotype hgvs=",CHAR(34),"unknown",CHAR(34),"&gt; ")</f>
        <v xml:space="preserve">  &lt;Genotype hgvs="unknown"&gt; </v>
      </c>
    </row>
    <row r="118" spans="1:3" x14ac:dyDescent="0.25">
      <c r="A118" s="6" t="s">
        <v>52</v>
      </c>
      <c r="B118" s="27" t="s">
        <v>154</v>
      </c>
      <c r="C118" t="s">
        <v>17</v>
      </c>
    </row>
    <row r="119" spans="1:3" x14ac:dyDescent="0.25">
      <c r="A119" s="6" t="s">
        <v>47</v>
      </c>
      <c r="C119" t="s">
        <v>717</v>
      </c>
    </row>
    <row r="120" spans="1:3" x14ac:dyDescent="0.25">
      <c r="A120" s="6"/>
    </row>
    <row r="121" spans="1:3" x14ac:dyDescent="0.25">
      <c r="A121" s="6"/>
      <c r="C121" t="str">
        <f>CONCATENATE("    ",B117)</f>
        <v xml:space="preserve">    Your CHRNE gene has an unknown variant.</v>
      </c>
    </row>
    <row r="122" spans="1:3" x14ac:dyDescent="0.25">
      <c r="A122" s="6"/>
    </row>
    <row r="123" spans="1:3" x14ac:dyDescent="0.25">
      <c r="A123" s="6"/>
      <c r="C123" t="s">
        <v>718</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719</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722</v>
      </c>
    </row>
    <row r="132" spans="1:3" x14ac:dyDescent="0.25">
      <c r="A132" s="5" t="s">
        <v>50</v>
      </c>
      <c r="B132" s="27" t="str">
        <f>CONCATENATE("Your ",B11," gene has no variants. A normal gene is referred to as a ",CHAR(34),"wild-type",CHAR(34)," gene.")</f>
        <v>Your CHRNE gene has no variants. A normal gene is referred to as a "wild-type" gene.</v>
      </c>
      <c r="C132" t="str">
        <f>CONCATENATE("  &lt;Genotype hgvs=",CHAR(34),"wildtype",CHAR(34),"&gt;")</f>
        <v xml:space="preserve">  &lt;Genotype hgvs="wildtype"&gt;</v>
      </c>
    </row>
    <row r="133" spans="1:3" x14ac:dyDescent="0.25">
      <c r="A133" s="6" t="s">
        <v>51</v>
      </c>
      <c r="B133" s="27" t="s">
        <v>152</v>
      </c>
      <c r="C133" t="s">
        <v>17</v>
      </c>
    </row>
    <row r="134" spans="1:3" x14ac:dyDescent="0.25">
      <c r="A134" s="6" t="s">
        <v>47</v>
      </c>
      <c r="C134" t="s">
        <v>717</v>
      </c>
    </row>
    <row r="135" spans="1:3" x14ac:dyDescent="0.25">
      <c r="A135" s="6"/>
    </row>
    <row r="136" spans="1:3" x14ac:dyDescent="0.25">
      <c r="A136" s="6"/>
      <c r="C136" t="str">
        <f>CONCATENATE("    ",B132)</f>
        <v xml:space="preserve">    Your CHRNE gene has no variants. A normal gene is referred to as a "wild-type" gene.</v>
      </c>
    </row>
    <row r="137" spans="1:3" x14ac:dyDescent="0.25">
      <c r="A137" s="6"/>
    </row>
    <row r="138" spans="1:3" x14ac:dyDescent="0.25">
      <c r="A138" s="6"/>
      <c r="C138" t="s">
        <v>718</v>
      </c>
    </row>
    <row r="139" spans="1:3" x14ac:dyDescent="0.25">
      <c r="A139" s="6"/>
    </row>
    <row r="140" spans="1:3" x14ac:dyDescent="0.25">
      <c r="A140" s="6"/>
      <c r="C140" t="str">
        <f>CONCATENATE("    ",B133)</f>
        <v xml:space="preserve">    This variant is not associated with increased risk.</v>
      </c>
    </row>
    <row r="141" spans="1:3" x14ac:dyDescent="0.25">
      <c r="A141" s="6"/>
    </row>
    <row r="142" spans="1:3" x14ac:dyDescent="0.25">
      <c r="A142" s="6"/>
      <c r="C142" t="s">
        <v>719</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s="33" customFormat="1" x14ac:dyDescent="0.25">
      <c r="A148" s="34"/>
      <c r="B148" s="32"/>
      <c r="C148" s="6" t="s">
        <v>251</v>
      </c>
    </row>
    <row r="149" spans="1:3" s="33" customFormat="1" x14ac:dyDescent="0.25">
      <c r="A149" s="34"/>
      <c r="B149" s="32"/>
      <c r="C149" s="6"/>
    </row>
    <row r="150" spans="1:3" x14ac:dyDescent="0.25">
      <c r="A150" s="5"/>
      <c r="C150" t="str">
        <f>CONCATENATE("# How do changes in ",B11," affect people?")</f>
        <v># How do changes in CHRNE affect people?</v>
      </c>
    </row>
    <row r="151" spans="1:3" x14ac:dyDescent="0.25">
      <c r="A151" s="5"/>
    </row>
    <row r="152" spans="1:3" x14ac:dyDescent="0.25">
      <c r="A152" s="5" t="s">
        <v>54</v>
      </c>
      <c r="B152"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CHRNE variants is small and does not impact treatment. It is possible that variants in this gene interact with other gene variants, which is the reason for our inclusion of this gene.</v>
      </c>
      <c r="C152" t="str">
        <f>B152</f>
        <v>For the vast majority of people, the overall risk associated with the common CHRNE variants is small and does not impact treatment. It is possible that variants in this gene interact with other gene variants, which is the reason for our inclusion of this gene.</v>
      </c>
    </row>
    <row r="153" spans="1:3" s="33" customFormat="1" x14ac:dyDescent="0.25">
      <c r="A153" s="31"/>
      <c r="B153" s="32"/>
    </row>
    <row r="154" spans="1:3" x14ac:dyDescent="0.25">
      <c r="A154" s="5"/>
      <c r="C154" t="s">
        <v>205</v>
      </c>
    </row>
    <row r="155" spans="1:3" x14ac:dyDescent="0.25">
      <c r="A155" s="5"/>
    </row>
    <row r="156" spans="1:3" x14ac:dyDescent="0.25">
      <c r="A156" s="5" t="s">
        <v>17</v>
      </c>
      <c r="B156" s="27" t="s">
        <v>735</v>
      </c>
      <c r="C156" t="str">
        <f>B156</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A1074G variant decreases gene expression in both the DNA and RNA, causing significant reduction in NKC activity. This variant is twice as common in [CFS patients at 62.1% with an odds ratio of 4.36.](https://www.ncbi.nlm.nih.gov/pubmed/27099524)</v>
      </c>
    </row>
    <row r="157" spans="1:3" x14ac:dyDescent="0.25">
      <c r="A157" s="5"/>
    </row>
    <row r="158" spans="1:3" x14ac:dyDescent="0.25">
      <c r="A158" s="5"/>
      <c r="C158" t="s">
        <v>55</v>
      </c>
    </row>
    <row r="159" spans="1:3" x14ac:dyDescent="0.25">
      <c r="A159" s="5"/>
    </row>
    <row r="160" spans="1:3" x14ac:dyDescent="0.25">
      <c r="A160" s="5"/>
      <c r="B160" s="27" t="s">
        <v>736</v>
      </c>
      <c r="C160" t="str">
        <f>B160</f>
        <v>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v>
      </c>
    </row>
    <row r="161" spans="1:3" s="33" customFormat="1" x14ac:dyDescent="0.25">
      <c r="A161" s="31"/>
      <c r="B161" s="32"/>
    </row>
    <row r="162" spans="1:3" s="33" customFormat="1" x14ac:dyDescent="0.25">
      <c r="A162" s="34"/>
      <c r="B162" s="32"/>
      <c r="C162" s="6" t="s">
        <v>252</v>
      </c>
    </row>
    <row r="163" spans="1:3" s="33" customFormat="1" x14ac:dyDescent="0.25">
      <c r="A163" s="34"/>
      <c r="B163" s="32"/>
      <c r="C163" s="6"/>
    </row>
    <row r="164" spans="1:3" x14ac:dyDescent="0.25">
      <c r="A164" s="5"/>
      <c r="C164" t="s">
        <v>158</v>
      </c>
    </row>
    <row r="165" spans="1:3" x14ac:dyDescent="0.25">
      <c r="A165" s="5"/>
    </row>
    <row r="166" spans="1:3" x14ac:dyDescent="0.25">
      <c r="A166" s="5" t="s">
        <v>17</v>
      </c>
      <c r="B166" s="27" t="s">
        <v>253</v>
      </c>
      <c r="C166" t="str">
        <f>B166</f>
        <v>Congenital myasthenic syndromes are a group of rare disorders that affects the proteins at the neuromuscular junctions and may cause
[abnormalities in the CHRME receptors](https://www.ncbi.nlm.nih.gov/pubmed/16156017). It causes easy tiredness, muscle weakness, [scoliosis, and repetitive-compound muscle action.](https://www.ncbi.nlm.nih.gov/pubmed/27779167) Symptoms may worsen during [pregnancy](https://www.ncbi.nlm.nih.gov/pubmed/23108489). Other variants associated with myasthenic syndrome include the [AA epsilon1267delG deletion variant](https://www.ncbi.nlm.nih.gov/projects/SNP/snp_ref.cgi?rs=244116), [1033-1G&amp;gt;C: splice acceptor variant](https://www.ncbi.nlm.nih.gov/projects/SNP/snp_ref.cgi?rs=410057), [971delT deletion variant](https://www.ncbi.nlm.nih.gov/projects/SNP/snp_ref.cgi?rs=33387), and [130dupG duplication variant](https://www.ncbi.nlm.nih.gov/projects/SNP/snp_ref.cgi?rs=244117).</v>
      </c>
    </row>
    <row r="167" spans="1:3" x14ac:dyDescent="0.25">
      <c r="A167" s="5"/>
    </row>
    <row r="168" spans="1:3" x14ac:dyDescent="0.25">
      <c r="A168" s="5"/>
      <c r="C168" t="s">
        <v>55</v>
      </c>
    </row>
    <row r="169" spans="1:3" x14ac:dyDescent="0.25">
      <c r="A169" s="5"/>
    </row>
    <row r="170" spans="1:3" x14ac:dyDescent="0.25">
      <c r="A170" s="5"/>
      <c r="B170" s="27" t="s">
        <v>254</v>
      </c>
      <c r="C170" t="str">
        <f>B170</f>
        <v>Consult [a neurologist](https://www.ncbi.nlm.nih.gov/pubmed/23108489) during and after pregnancy. It afflicted with slow channel syndrome, consider adding [salbutamol in addition to fluoxetine](https://www.ncbi.nlm.nih.gov/pubmed/23281026). [Galantamine](http://www.uniprot.org/uniprot/Q04844) is also used in treatment.</v>
      </c>
    </row>
    <row r="172" spans="1:3" s="33" customFormat="1" x14ac:dyDescent="0.25">
      <c r="B172" s="32"/>
    </row>
    <row r="174" spans="1:3" x14ac:dyDescent="0.25">
      <c r="A174" t="s">
        <v>56</v>
      </c>
      <c r="B174" s="7" t="s">
        <v>255</v>
      </c>
      <c r="C174" t="str">
        <f>CONCATENATE("&lt;symptoms ",B174," /&gt;")</f>
        <v>&lt;symptoms fatigue D005221 /&gt;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724FF-20EE-495B-804E-61A45DC5BF84}">
  <dimension ref="A1:C199"/>
  <sheetViews>
    <sheetView topLeftCell="A145" workbookViewId="0">
      <selection activeCell="C131" sqref="C131:C161"/>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215</v>
      </c>
      <c r="C2" t="str">
        <f>CONCATENATE("# What does the ",B2," gene do?")</f>
        <v># What does the MTHFR gene do?</v>
      </c>
    </row>
    <row r="3" spans="1:3" x14ac:dyDescent="0.25">
      <c r="A3" s="6"/>
    </row>
    <row r="4" spans="1:3" x14ac:dyDescent="0.25">
      <c r="A4" s="6" t="s">
        <v>22</v>
      </c>
      <c r="B4" s="27" t="s">
        <v>548</v>
      </c>
      <c r="C4" t="str">
        <f>B4</f>
        <v>MTHFR is involved in the production of folate (also known as B9). Folate is a precursor to the amino acid
methionine. The body uses [methionine](https://ghr.nlm.nih.gov/condition/hypermethioninemia) to make proteins, red and white blood cells, DNA, and other important compounds, including neurotransmitters such as serotonin, dopamine, and norepinephrine. Folate deficiency may cause [fatigue, 
pins and needles (paraesthesia), muscle weakness, disturbed vision, depression, confusion, and memory problems](https://medlineplus.gov/ency/article/000354.htm).</v>
      </c>
    </row>
    <row r="5" spans="1:3" ht="17.25" x14ac:dyDescent="0.3">
      <c r="A5" s="6"/>
      <c r="B5" s="28"/>
    </row>
    <row r="6" spans="1:3" x14ac:dyDescent="0.25">
      <c r="A6" s="6" t="s">
        <v>23</v>
      </c>
      <c r="B6" s="27">
        <v>1</v>
      </c>
      <c r="C6" t="str">
        <f>CONCATENATE("This gene is located on chromosome ",B6,". The ",B7," it creates acts in your ",B8)</f>
        <v>This gene is located on chromosome 1. The enzyme it creates acts in your endocrine system and pancreas.</v>
      </c>
    </row>
    <row r="7" spans="1:3" x14ac:dyDescent="0.25">
      <c r="A7" s="6" t="s">
        <v>24</v>
      </c>
      <c r="B7" s="27" t="s">
        <v>178</v>
      </c>
    </row>
    <row r="8" spans="1:3" x14ac:dyDescent="0.25">
      <c r="A8" s="6" t="s">
        <v>21</v>
      </c>
      <c r="B8" s="27" t="s">
        <v>216</v>
      </c>
    </row>
    <row r="9" spans="1:3" x14ac:dyDescent="0.25">
      <c r="A9" s="5" t="s">
        <v>26</v>
      </c>
      <c r="B9" s="27" t="s">
        <v>233</v>
      </c>
      <c r="C9" t="str">
        <f>CONCATENATE("&lt;TissueList ",B9," /&gt;")</f>
        <v>&lt;TissueList D004703 D010179 endocrine pancreas /&gt;</v>
      </c>
    </row>
    <row r="10" spans="1:3" s="33" customFormat="1" x14ac:dyDescent="0.25">
      <c r="A10" s="34"/>
      <c r="B10" s="32"/>
    </row>
    <row r="11" spans="1:3" x14ac:dyDescent="0.25">
      <c r="A11" s="6" t="s">
        <v>4</v>
      </c>
      <c r="B11" s="27" t="s">
        <v>215</v>
      </c>
      <c r="C11" t="str">
        <f>CONCATENATE("&lt;GeneAnalysis gene=",CHAR(34),B11,CHAR(34)," interval=",CHAR(34),B12,CHAR(34),"&gt; ")</f>
        <v xml:space="preserve">&lt;GeneAnalysis gene="MTHFR" interval="NC_000001.11 :g.11785730_11806103"&gt; </v>
      </c>
    </row>
    <row r="12" spans="1:3" x14ac:dyDescent="0.25">
      <c r="A12" s="6" t="s">
        <v>27</v>
      </c>
      <c r="B12" s="27" t="s">
        <v>234</v>
      </c>
    </row>
    <row r="13" spans="1:3" x14ac:dyDescent="0.25">
      <c r="A13" s="6" t="s">
        <v>28</v>
      </c>
      <c r="B13" s="27" t="s">
        <v>351</v>
      </c>
      <c r="C13" t="str">
        <f>CONCATENATE("# What are some common mutations of ",B11,"?")</f>
        <v># What are some common mutations of MTHFR?</v>
      </c>
    </row>
    <row r="14" spans="1:3" x14ac:dyDescent="0.25">
      <c r="A14" s="6"/>
      <c r="C14" t="s">
        <v>17</v>
      </c>
    </row>
    <row r="15" spans="1:3" x14ac:dyDescent="0.25">
      <c r="C15" t="str">
        <f>CONCATENATE("There are ",B13," well-known variants in ",B11,": ",B22," and ",B28,".")</f>
        <v>There are two well-known variants in MTHFR: [C677T](http://gnomad.broadinstitute.org/variant/1-11856378-G-A) and [A1298C](https://www.ncbi.nlm.nih.gov/projects/SNP/snp_ref.cgi?rs=1801131).</v>
      </c>
    </row>
    <row r="17" spans="1:3" x14ac:dyDescent="0.25">
      <c r="A17" s="6"/>
      <c r="C17" t="str">
        <f>CONCATENATE("&lt;# ",B19," #&gt;")</f>
        <v>&lt;# C677T #&gt;</v>
      </c>
    </row>
    <row r="18" spans="1:3" x14ac:dyDescent="0.25">
      <c r="A18" s="6" t="s">
        <v>29</v>
      </c>
      <c r="B18" s="1" t="s">
        <v>184</v>
      </c>
      <c r="C18" t="str">
        <f>CONCATENATE("  &lt;Variant hgvs=",CHAR(34),B18,CHAR(34)," name=",CHAR(34),B19,CHAR(34),"&gt; ")</f>
        <v xml:space="preserve">  &lt;Variant hgvs="NC_000022.11:g.19963748G&gt;A" name="C677T"&gt; </v>
      </c>
    </row>
    <row r="19" spans="1:3" x14ac:dyDescent="0.25">
      <c r="A19" s="5" t="s">
        <v>30</v>
      </c>
      <c r="B19" s="1" t="s">
        <v>218</v>
      </c>
    </row>
    <row r="20" spans="1:3" x14ac:dyDescent="0.25">
      <c r="A20" s="5" t="s">
        <v>31</v>
      </c>
      <c r="B20" s="27" t="s">
        <v>217</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MTHFR gene from cytosine (C) to thymine (T) resulting in incorrect enzyme function. This substitution of a single nucleotide is known as a missense variant.</v>
      </c>
    </row>
    <row r="21" spans="1:3" x14ac:dyDescent="0.25">
      <c r="A21" s="5" t="s">
        <v>32</v>
      </c>
      <c r="B21" s="27" t="s">
        <v>37</v>
      </c>
      <c r="C21" t="s">
        <v>17</v>
      </c>
    </row>
    <row r="22" spans="1:3" x14ac:dyDescent="0.25">
      <c r="A22" s="5" t="s">
        <v>40</v>
      </c>
      <c r="B22" s="30" t="s">
        <v>220</v>
      </c>
      <c r="C22" t="str">
        <f>"  &lt;/Variant&gt;"</f>
        <v xml:space="preserve">  &lt;/Variant&gt;</v>
      </c>
    </row>
    <row r="23" spans="1:3" x14ac:dyDescent="0.25">
      <c r="C23" t="str">
        <f>CONCATENATE("&lt;# ",B25," #&gt;")</f>
        <v>&lt;# A1298C #&gt;</v>
      </c>
    </row>
    <row r="24" spans="1:3" x14ac:dyDescent="0.25">
      <c r="A24" s="6" t="s">
        <v>29</v>
      </c>
      <c r="B24" s="1" t="s">
        <v>183</v>
      </c>
      <c r="C24" t="str">
        <f>CONCATENATE("  &lt;Variant hgvs=",CHAR(34),B24,CHAR(34)," name=",CHAR(34),B25,CHAR(34),"&gt; ")</f>
        <v xml:space="preserve">  &lt;Variant hgvs="NC_000022.11:g.19962712C&gt;T" name="A1298C"&gt; </v>
      </c>
    </row>
    <row r="25" spans="1:3" x14ac:dyDescent="0.25">
      <c r="A25" s="5" t="s">
        <v>30</v>
      </c>
      <c r="B25" s="30" t="s">
        <v>236</v>
      </c>
    </row>
    <row r="26" spans="1:3" x14ac:dyDescent="0.25">
      <c r="A26" s="5" t="s">
        <v>31</v>
      </c>
      <c r="B26" s="27" t="s">
        <v>66</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MTHFR gene from adenine (A) to cytosine (C) resulting in incorrect enzyme function. This substitution of a single nucleotide is known as a missense variant.</v>
      </c>
    </row>
    <row r="27" spans="1:3" x14ac:dyDescent="0.25">
      <c r="A27" s="5" t="s">
        <v>32</v>
      </c>
      <c r="B27" s="27" t="str">
        <f>"cytosine (C)"</f>
        <v>cytosine (C)</v>
      </c>
    </row>
    <row r="28" spans="1:3" x14ac:dyDescent="0.25">
      <c r="A28" s="6" t="s">
        <v>40</v>
      </c>
      <c r="B28" s="30" t="s">
        <v>524</v>
      </c>
      <c r="C28" t="str">
        <f>"  &lt;/Variant&gt;"</f>
        <v xml:space="preserve">  &lt;/Variant&gt;</v>
      </c>
    </row>
    <row r="29" spans="1:3" s="33" customFormat="1" x14ac:dyDescent="0.25">
      <c r="A29" s="31"/>
      <c r="B29" s="32"/>
    </row>
    <row r="30" spans="1:3" s="33" customFormat="1" x14ac:dyDescent="0.25">
      <c r="A30" s="31"/>
      <c r="B30" s="32"/>
      <c r="C30" t="str">
        <f>C17</f>
        <v>&lt;# C677T #&gt;</v>
      </c>
    </row>
    <row r="31" spans="1:3" x14ac:dyDescent="0.25">
      <c r="A31" s="5" t="s">
        <v>39</v>
      </c>
      <c r="B31" s="30" t="s">
        <v>221</v>
      </c>
      <c r="C31" t="str">
        <f>CONCATENATE("  &lt;Genotype hgvs=",CHAR(34),B31,B32,";",B33,CHAR(34)," name=",CHAR(34),B19,CHAR(34),"&gt; ")</f>
        <v xml:space="preserve">  &lt;Genotype hgvs="NC_00001.11:g.[12345C&gt;T];[12345=]" name="C677T"&gt; </v>
      </c>
    </row>
    <row r="32" spans="1:3" x14ac:dyDescent="0.25">
      <c r="A32" s="5" t="s">
        <v>40</v>
      </c>
      <c r="B32" s="27" t="s">
        <v>222</v>
      </c>
    </row>
    <row r="33" spans="1:3" x14ac:dyDescent="0.25">
      <c r="A33" s="5" t="s">
        <v>31</v>
      </c>
      <c r="B33" s="27" t="s">
        <v>223</v>
      </c>
      <c r="C33" t="s">
        <v>717</v>
      </c>
    </row>
    <row r="34" spans="1:3" x14ac:dyDescent="0.25">
      <c r="A34" s="5" t="s">
        <v>45</v>
      </c>
      <c r="B34" s="27" t="str">
        <f>CONCATENATE("People with this variant have one copy of the ",B22," variant. This substitution of a single nucleotide is known as a missense mutation.")</f>
        <v>People with this variant have one copy of the [C677T](http://gnomad.broadinstitute.org/variant/1-11856378-G-A) variant. This substitution of a single nucleotide is known as a missense mutation.</v>
      </c>
      <c r="C34" t="s">
        <v>17</v>
      </c>
    </row>
    <row r="35" spans="1:3" x14ac:dyDescent="0.25">
      <c r="A35" s="6" t="s">
        <v>46</v>
      </c>
      <c r="B35" s="27" t="s">
        <v>226</v>
      </c>
      <c r="C35" t="str">
        <f>CONCATENATE("    ",B34)</f>
        <v xml:space="preserve">    People with this variant have one copy of the [C677T](http://gnomad.broadinstitute.org/variant/1-11856378-G-A) variant. This substitution of a single nucleotide is known as a missense mutation.</v>
      </c>
    </row>
    <row r="36" spans="1:3" x14ac:dyDescent="0.25">
      <c r="A36" s="6" t="s">
        <v>47</v>
      </c>
      <c r="B36" s="27">
        <v>30</v>
      </c>
    </row>
    <row r="37" spans="1:3" x14ac:dyDescent="0.25">
      <c r="A37" s="5"/>
      <c r="C37" t="s">
        <v>718</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719</v>
      </c>
    </row>
    <row r="42" spans="1:3" x14ac:dyDescent="0.25">
      <c r="A42" s="5"/>
    </row>
    <row r="43" spans="1:3" x14ac:dyDescent="0.25">
      <c r="A43" s="5"/>
      <c r="C43" t="str">
        <f>CONCATENATE( "    &lt;piechart percentage=",B36," /&gt;")</f>
        <v xml:space="preserve">    &lt;piechart percentage=30 /&gt;</v>
      </c>
    </row>
    <row r="44" spans="1:3" x14ac:dyDescent="0.25">
      <c r="A44" s="5"/>
      <c r="C44" t="str">
        <f>"  &lt;/Genotype&gt;"</f>
        <v xml:space="preserve">  &lt;/Genotype&gt;</v>
      </c>
    </row>
    <row r="45" spans="1:3" x14ac:dyDescent="0.25">
      <c r="A45" s="5" t="s">
        <v>48</v>
      </c>
      <c r="B45" s="27" t="str">
        <f>CONCATENATE("People with this variant have two copies of the ",B22," variant. This substitution of a single nucleotide is known as a missense mutation.")</f>
        <v>People with this variant have two copies of the [C677T](http://gnomad.broadinstitute.org/variant/1-11856378-G-A) variant. This substitution of a single nucleotide is known as a missense mutation.</v>
      </c>
      <c r="C45" t="str">
        <f>CONCATENATE("  &lt;Genotype hgvs=",CHAR(34),B31,B32,";",B32,CHAR(34)," name=",CHAR(34),B19,CHAR(34),"&gt; ")</f>
        <v xml:space="preserve">  &lt;Genotype hgvs="NC_00001.11:g.[12345C&gt;T];[12345C&gt;T]" name="C677T"&gt; </v>
      </c>
    </row>
    <row r="46" spans="1:3" x14ac:dyDescent="0.25">
      <c r="A46" s="6" t="s">
        <v>49</v>
      </c>
      <c r="B46" s="27" t="s">
        <v>199</v>
      </c>
      <c r="C46" t="s">
        <v>17</v>
      </c>
    </row>
    <row r="47" spans="1:3" x14ac:dyDescent="0.25">
      <c r="A47" s="6" t="s">
        <v>47</v>
      </c>
      <c r="B47" s="27">
        <v>9</v>
      </c>
      <c r="C47" t="s">
        <v>717</v>
      </c>
    </row>
    <row r="48" spans="1:3" x14ac:dyDescent="0.25">
      <c r="A48" s="6"/>
    </row>
    <row r="49" spans="1:3" x14ac:dyDescent="0.25">
      <c r="A49" s="5"/>
      <c r="C49" t="str">
        <f>CONCATENATE("    ",B45)</f>
        <v xml:space="preserve">    People with this variant have two copies of the [C677T](http://gnomad.broadinstitute.org/variant/1-11856378-G-A) variant. This substitution of a single nucleotide is known as a missense mutation.</v>
      </c>
    </row>
    <row r="50" spans="1:3" x14ac:dyDescent="0.25">
      <c r="A50" s="6"/>
    </row>
    <row r="51" spans="1:3" x14ac:dyDescent="0.25">
      <c r="A51" s="6"/>
      <c r="C51" t="s">
        <v>718</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719</v>
      </c>
    </row>
    <row r="56" spans="1:3" x14ac:dyDescent="0.25">
      <c r="A56" s="5"/>
    </row>
    <row r="57" spans="1:3" x14ac:dyDescent="0.25">
      <c r="A57" s="5"/>
      <c r="C57" t="str">
        <f>CONCATENATE( "    &lt;piechart percentage=",B47," /&gt;")</f>
        <v xml:space="preserve">    &lt;piechart percentage=9 /&gt;</v>
      </c>
    </row>
    <row r="58" spans="1:3" x14ac:dyDescent="0.25">
      <c r="A58" s="5"/>
      <c r="C58" t="str">
        <f>"  &lt;/Genotype&gt;"</f>
        <v xml:space="preserve">  &lt;/Genotype&gt;</v>
      </c>
    </row>
    <row r="59" spans="1:3" x14ac:dyDescent="0.25">
      <c r="A59" s="5" t="s">
        <v>50</v>
      </c>
      <c r="B59" s="27" t="str">
        <f>CONCATENATE("Your ",B11," gene has no variants. A normal gene is referred to as a ",CHAR(34),"wild-type",CHAR(34)," gene.")</f>
        <v>Your MTHFR gene has no variants. A normal gene is referred to as a "wild-type" gene.</v>
      </c>
      <c r="C59" t="str">
        <f>CONCATENATE("  &lt;Genotype hgvs=",CHAR(34),B31,B33,";",B33,CHAR(34)," name=",CHAR(34),B19,CHAR(34),"&gt; ")</f>
        <v xml:space="preserve">  &lt;Genotype hgvs="NC_00001.11:g.[12345=];[12345=]" name="C677T"&gt; </v>
      </c>
    </row>
    <row r="60" spans="1:3" x14ac:dyDescent="0.25">
      <c r="A60" s="6" t="s">
        <v>51</v>
      </c>
      <c r="B60" s="27" t="s">
        <v>227</v>
      </c>
      <c r="C60" t="s">
        <v>17</v>
      </c>
    </row>
    <row r="61" spans="1:3" x14ac:dyDescent="0.25">
      <c r="A61" s="6" t="s">
        <v>47</v>
      </c>
      <c r="B61" s="27">
        <v>61</v>
      </c>
      <c r="C61" t="s">
        <v>717</v>
      </c>
    </row>
    <row r="62" spans="1:3" x14ac:dyDescent="0.25">
      <c r="A62" s="5"/>
    </row>
    <row r="63" spans="1:3" x14ac:dyDescent="0.25">
      <c r="A63" s="6"/>
      <c r="C63" t="str">
        <f>CONCATENATE("    ",B59)</f>
        <v xml:space="preserve">    Your MTHFR gene has no variants. A normal gene is referred to as a "wild-type" gene.</v>
      </c>
    </row>
    <row r="64" spans="1:3" x14ac:dyDescent="0.25">
      <c r="A64" s="6"/>
    </row>
    <row r="65" spans="1:3" x14ac:dyDescent="0.25">
      <c r="A65" s="6"/>
      <c r="C65" t="s">
        <v>718</v>
      </c>
    </row>
    <row r="66" spans="1:3" x14ac:dyDescent="0.25">
      <c r="A66" s="6"/>
    </row>
    <row r="67" spans="1:3" x14ac:dyDescent="0.25">
      <c r="A67" s="6"/>
      <c r="C67" t="str">
        <f>CONCATENATE("    ",B60)</f>
        <v xml:space="preserve">    Your variant is not associated with any loss of function.</v>
      </c>
    </row>
    <row r="68" spans="1:3" x14ac:dyDescent="0.25">
      <c r="A68" s="5"/>
    </row>
    <row r="69" spans="1:3" x14ac:dyDescent="0.25">
      <c r="A69" s="5"/>
      <c r="C69" t="s">
        <v>719</v>
      </c>
    </row>
    <row r="70" spans="1:3" x14ac:dyDescent="0.25">
      <c r="A70" s="5"/>
    </row>
    <row r="71" spans="1:3" x14ac:dyDescent="0.25">
      <c r="A71" s="5"/>
      <c r="C71" t="str">
        <f>CONCATENATE( "    &lt;piechart percentage=",B61," /&gt;")</f>
        <v xml:space="preserve">    &lt;piechart percentage=61 /&gt;</v>
      </c>
    </row>
    <row r="72" spans="1:3" x14ac:dyDescent="0.25">
      <c r="A72" s="5"/>
      <c r="C72" t="str">
        <f>"  &lt;/Genotype&gt;"</f>
        <v xml:space="preserve">  &lt;/Genotype&gt;</v>
      </c>
    </row>
    <row r="73" spans="1:3" x14ac:dyDescent="0.25">
      <c r="A73" s="5"/>
      <c r="C73" t="str">
        <f>C23</f>
        <v>&lt;# A1298C #&gt;</v>
      </c>
    </row>
    <row r="74" spans="1:3" x14ac:dyDescent="0.25">
      <c r="A74" s="5" t="s">
        <v>39</v>
      </c>
      <c r="B74" s="30" t="s">
        <v>61</v>
      </c>
      <c r="C74" t="str">
        <f>CONCATENATE("  &lt;Genotype hgvs=",CHAR(34),B74,B75,";",B76,CHAR(34)," name=",CHAR(34),B25,CHAR(34),"&gt; ")</f>
        <v xml:space="preserve">  &lt;Genotype hgvs="NC_000001.11:g.[11794419T&gt;G];[11794419T=]" name="A1298C"&gt; </v>
      </c>
    </row>
    <row r="75" spans="1:3" x14ac:dyDescent="0.25">
      <c r="A75" s="5" t="s">
        <v>40</v>
      </c>
      <c r="B75" s="27" t="s">
        <v>224</v>
      </c>
    </row>
    <row r="76" spans="1:3" x14ac:dyDescent="0.25">
      <c r="A76" s="5" t="s">
        <v>31</v>
      </c>
      <c r="B76" s="27" t="s">
        <v>225</v>
      </c>
      <c r="C76" t="s">
        <v>717</v>
      </c>
    </row>
    <row r="77" spans="1:3" x14ac:dyDescent="0.25">
      <c r="A77" s="5" t="s">
        <v>45</v>
      </c>
      <c r="B77" s="27" t="str">
        <f>CONCATENATE("People with this variant have one copy of the ",B28," variant. This substitution of a single nucleotide is known as a missense mutation.")</f>
        <v>People with this variant have one copy of the [A1298C](https://www.ncbi.nlm.nih.gov/projects/SNP/snp_ref.cgi?rs=1801131) variant. This substitution of a single nucleotide is known as a missense mutation.</v>
      </c>
      <c r="C77" t="s">
        <v>17</v>
      </c>
    </row>
    <row r="78" spans="1:3" x14ac:dyDescent="0.25">
      <c r="A78" s="6" t="s">
        <v>46</v>
      </c>
      <c r="B78" s="27" t="s">
        <v>199</v>
      </c>
      <c r="C78" t="str">
        <f>CONCATENATE("    ",B77)</f>
        <v xml:space="preserve">    People with this variant have one copy of the [A1298C](https://www.ncbi.nlm.nih.gov/projects/SNP/snp_ref.cgi?rs=1801131) variant. This substitution of a single nucleotide is known as a missense mutation.</v>
      </c>
    </row>
    <row r="79" spans="1:3" x14ac:dyDescent="0.25">
      <c r="A79" s="6" t="s">
        <v>47</v>
      </c>
      <c r="B79" s="27">
        <v>20</v>
      </c>
    </row>
    <row r="80" spans="1:3" x14ac:dyDescent="0.25">
      <c r="A80" s="5"/>
      <c r="C80" t="s">
        <v>718</v>
      </c>
    </row>
    <row r="81" spans="1:3" x14ac:dyDescent="0.25">
      <c r="A81" s="6"/>
    </row>
    <row r="82" spans="1:3" x14ac:dyDescent="0.25">
      <c r="A82" s="6"/>
      <c r="C82" t="str">
        <f>CONCATENATE("    ",B78)</f>
        <v xml:space="preserve">    You are in the Moderate Loss of Function category. See below for more information.</v>
      </c>
    </row>
    <row r="83" spans="1:3" x14ac:dyDescent="0.25">
      <c r="A83" s="6"/>
    </row>
    <row r="84" spans="1:3" x14ac:dyDescent="0.25">
      <c r="A84" s="6"/>
      <c r="C84" t="s">
        <v>719</v>
      </c>
    </row>
    <row r="85" spans="1:3" x14ac:dyDescent="0.25">
      <c r="A85" s="5"/>
    </row>
    <row r="86" spans="1:3" x14ac:dyDescent="0.25">
      <c r="A86" s="5"/>
      <c r="C86" t="str">
        <f>CONCATENATE( "    &lt;piechart percentage=",B79," /&gt;")</f>
        <v xml:space="preserve">    &lt;piechart percentage=20 /&gt;</v>
      </c>
    </row>
    <row r="87" spans="1:3" x14ac:dyDescent="0.25">
      <c r="A87" s="5"/>
      <c r="C87" t="str">
        <f>"  &lt;/Genotype&gt;"</f>
        <v xml:space="preserve">  &lt;/Genotype&gt;</v>
      </c>
    </row>
    <row r="88" spans="1:3" x14ac:dyDescent="0.25">
      <c r="A88" s="5" t="s">
        <v>48</v>
      </c>
      <c r="B88" s="27" t="str">
        <f>CONCATENATE("People with this variant have two copies of the ",B28," variant. This substitution of a single nucleotide is known as a missense mutation.")</f>
        <v>People with this variant have two copies of the [A1298C](https://www.ncbi.nlm.nih.gov/projects/SNP/snp_ref.cgi?rs=1801131) variant. This substitution of a single nucleotide is known as a missense mutation.</v>
      </c>
      <c r="C88" t="str">
        <f>CONCATENATE("  &lt;Genotype hgvs=",CHAR(34),B74,B75,";",B75,CHAR(34)," name=",CHAR(34),B25,CHAR(34),"&gt; ")</f>
        <v xml:space="preserve">  &lt;Genotype hgvs="NC_000001.11:g.[11794419T&gt;G];[11794419T&gt;G]" name="A1298C"&gt; </v>
      </c>
    </row>
    <row r="89" spans="1:3" x14ac:dyDescent="0.25">
      <c r="A89" s="6" t="s">
        <v>49</v>
      </c>
      <c r="B89" s="27" t="s">
        <v>226</v>
      </c>
      <c r="C89" t="s">
        <v>17</v>
      </c>
    </row>
    <row r="90" spans="1:3" x14ac:dyDescent="0.25">
      <c r="A90" s="6" t="s">
        <v>47</v>
      </c>
      <c r="B90" s="27">
        <v>4</v>
      </c>
      <c r="C90" t="s">
        <v>717</v>
      </c>
    </row>
    <row r="91" spans="1:3" x14ac:dyDescent="0.25">
      <c r="A91" s="6"/>
    </row>
    <row r="92" spans="1:3" x14ac:dyDescent="0.25">
      <c r="A92" s="5"/>
      <c r="C92" t="str">
        <f>CONCATENATE("    ",B88)</f>
        <v xml:space="preserve">    People with this variant have two copies of the [A1298C](https://www.ncbi.nlm.nih.gov/projects/SNP/snp_ref.cgi?rs=1801131) variant. This substitution of a single nucleotide is known as a missense mutation.</v>
      </c>
    </row>
    <row r="93" spans="1:3" x14ac:dyDescent="0.25">
      <c r="A93" s="6"/>
    </row>
    <row r="94" spans="1:3" x14ac:dyDescent="0.25">
      <c r="A94" s="6"/>
      <c r="C94" t="s">
        <v>718</v>
      </c>
    </row>
    <row r="95" spans="1:3" x14ac:dyDescent="0.25">
      <c r="A95" s="6"/>
    </row>
    <row r="96" spans="1:3" x14ac:dyDescent="0.25">
      <c r="A96" s="6"/>
      <c r="C96" t="str">
        <f>CONCATENATE("    ",B89)</f>
        <v xml:space="preserve">    You are in the Mild Loss of Function category. See below for more information.</v>
      </c>
    </row>
    <row r="97" spans="1:3" x14ac:dyDescent="0.25">
      <c r="A97" s="6"/>
    </row>
    <row r="98" spans="1:3" x14ac:dyDescent="0.25">
      <c r="A98" s="5"/>
      <c r="C98" t="s">
        <v>719</v>
      </c>
    </row>
    <row r="99" spans="1:3" x14ac:dyDescent="0.25">
      <c r="A99" s="5"/>
    </row>
    <row r="100" spans="1:3" x14ac:dyDescent="0.25">
      <c r="A100" s="5"/>
      <c r="C100" t="str">
        <f>CONCATENATE( "    &lt;piechart percentage=",B90," /&gt;")</f>
        <v xml:space="preserve">    &lt;piechart percentage=4 /&gt;</v>
      </c>
    </row>
    <row r="101" spans="1:3" x14ac:dyDescent="0.25">
      <c r="A101" s="5"/>
      <c r="C101" t="str">
        <f>"  &lt;/Genotype&gt;"</f>
        <v xml:space="preserve">  &lt;/Genotype&gt;</v>
      </c>
    </row>
    <row r="102" spans="1:3" x14ac:dyDescent="0.25">
      <c r="A102" s="5" t="s">
        <v>50</v>
      </c>
      <c r="B102" s="27" t="str">
        <f>CONCATENATE("Your ",B11," gene has no variants. A normal gene is referred to as a ",CHAR(34),"wild-type",CHAR(34)," gene.")</f>
        <v>Your MTHFR gene has no variants. A normal gene is referred to as a "wild-type" gene.</v>
      </c>
      <c r="C102" t="str">
        <f>CONCATENATE("  &lt;Genotype hgvs=",CHAR(34),B74,B76,";",B76,CHAR(34)," name=",CHAR(34),B25,CHAR(34),"&gt; ")</f>
        <v xml:space="preserve">  &lt;Genotype hgvs="NC_000001.11:g.[11794419T=];[11794419T=]" name="A1298C"&gt; </v>
      </c>
    </row>
    <row r="103" spans="1:3" x14ac:dyDescent="0.25">
      <c r="A103" s="6" t="s">
        <v>51</v>
      </c>
      <c r="B103" s="27" t="s">
        <v>227</v>
      </c>
      <c r="C103" t="s">
        <v>17</v>
      </c>
    </row>
    <row r="104" spans="1:3" x14ac:dyDescent="0.25">
      <c r="A104" s="6" t="s">
        <v>47</v>
      </c>
      <c r="B104" s="27">
        <v>76</v>
      </c>
      <c r="C104" t="s">
        <v>717</v>
      </c>
    </row>
    <row r="105" spans="1:3" x14ac:dyDescent="0.25">
      <c r="A105" s="5"/>
    </row>
    <row r="106" spans="1:3" x14ac:dyDescent="0.25">
      <c r="A106" s="6"/>
      <c r="C106" t="str">
        <f>CONCATENATE("    ",B102)</f>
        <v xml:space="preserve">    Your MTHFR gene has no variants. A normal gene is referred to as a "wild-type" gene.</v>
      </c>
    </row>
    <row r="107" spans="1:3" x14ac:dyDescent="0.25">
      <c r="A107" s="6"/>
    </row>
    <row r="108" spans="1:3" x14ac:dyDescent="0.25">
      <c r="A108" s="6"/>
      <c r="C108" t="s">
        <v>718</v>
      </c>
    </row>
    <row r="109" spans="1:3" x14ac:dyDescent="0.25">
      <c r="A109" s="6"/>
    </row>
    <row r="110" spans="1:3" x14ac:dyDescent="0.25">
      <c r="A110" s="6"/>
      <c r="C110" t="str">
        <f>CONCATENATE("    ",B103)</f>
        <v xml:space="preserve">    Your variant is not associated with any loss of function.</v>
      </c>
    </row>
    <row r="111" spans="1:3" x14ac:dyDescent="0.25">
      <c r="A111" s="5"/>
    </row>
    <row r="112" spans="1:3" x14ac:dyDescent="0.25">
      <c r="A112" s="5"/>
      <c r="C112" t="s">
        <v>719</v>
      </c>
    </row>
    <row r="113" spans="1:3" x14ac:dyDescent="0.25">
      <c r="A113" s="5"/>
    </row>
    <row r="114" spans="1:3" x14ac:dyDescent="0.25">
      <c r="A114" s="5"/>
      <c r="C114" t="str">
        <f>CONCATENATE( "    &lt;piechart percentage=",B104," /&gt;")</f>
        <v xml:space="preserve">    &lt;piechart percentage=76 /&gt;</v>
      </c>
    </row>
    <row r="115" spans="1:3" x14ac:dyDescent="0.25">
      <c r="A115" s="5"/>
      <c r="C115" t="str">
        <f>"  &lt;/Genotype&gt;"</f>
        <v xml:space="preserve">  &lt;/Genotype&gt;</v>
      </c>
    </row>
    <row r="116" spans="1:3" x14ac:dyDescent="0.25">
      <c r="A116" s="5"/>
      <c r="C116" t="s">
        <v>219</v>
      </c>
    </row>
    <row r="117" spans="1:3" x14ac:dyDescent="0.25">
      <c r="A117" s="5" t="s">
        <v>39</v>
      </c>
      <c r="B117" s="1" t="str">
        <f>B31</f>
        <v>NC_00001.11:g.</v>
      </c>
      <c r="C117" t="str">
        <f>CONCATENATE("  &lt;Genotype hgvs=",CHAR(34),B117,B118,";",B119,CHAR(34)," hgvs=",CHAR(34),B120,B121,";",B122,CHAR(34)," name=",CHAR(34),B19, " ",B25,CHAR(34),"&gt; ")</f>
        <v xml:space="preserve">  &lt;Genotype hgvs="NC_00001.11:g.[12345C&gt;T];[12345=]" hgvs="NC_000001.11:g.[11794419T&gt;G];[11794419T=]" name="C677T A1298C"&gt; </v>
      </c>
    </row>
    <row r="118" spans="1:3" x14ac:dyDescent="0.25">
      <c r="A118" s="5" t="s">
        <v>40</v>
      </c>
      <c r="B118" s="1" t="str">
        <f>B32</f>
        <v>[12345C&gt;T]</v>
      </c>
    </row>
    <row r="119" spans="1:3" x14ac:dyDescent="0.25">
      <c r="A119" s="5" t="s">
        <v>31</v>
      </c>
      <c r="B119" s="1" t="str">
        <f>B33</f>
        <v>[12345=]</v>
      </c>
      <c r="C119" t="s">
        <v>717</v>
      </c>
    </row>
    <row r="120" spans="1:3" x14ac:dyDescent="0.25">
      <c r="A120" s="5" t="s">
        <v>39</v>
      </c>
      <c r="B120" s="1" t="str">
        <f>B74</f>
        <v>NC_000001.11:g.</v>
      </c>
      <c r="C120" t="s">
        <v>17</v>
      </c>
    </row>
    <row r="121" spans="1:3" x14ac:dyDescent="0.25">
      <c r="A121" s="5" t="s">
        <v>40</v>
      </c>
      <c r="B121" s="1" t="str">
        <f>B75</f>
        <v>[11794419T&gt;G]</v>
      </c>
      <c r="C121" t="str">
        <f>CONCATENATE("    ",B123)</f>
        <v xml:space="preserve">    People with this variant have one copy of the C677T variant and the A1298C variant. This substitution of a single nucleotide is known as a missense mutation.</v>
      </c>
    </row>
    <row r="122" spans="1:3" x14ac:dyDescent="0.25">
      <c r="A122" s="5" t="s">
        <v>31</v>
      </c>
      <c r="B122" s="1" t="str">
        <f>B76</f>
        <v>[11794419T=]</v>
      </c>
    </row>
    <row r="123" spans="1:3" x14ac:dyDescent="0.25">
      <c r="A123" s="5" t="s">
        <v>45</v>
      </c>
      <c r="B123" s="27" t="str">
        <f>CONCATENATE("People with this variant have one copy of the ",B19," variant and the ",B25," variant. This substitution of a single nucleotide is known as a missense mutation.")</f>
        <v>People with this variant have one copy of the C677T variant and the A1298C variant. This substitution of a single nucleotide is known as a missense mutation.</v>
      </c>
      <c r="C123" t="s">
        <v>718</v>
      </c>
    </row>
    <row r="124" spans="1:3" x14ac:dyDescent="0.25">
      <c r="A124" s="6" t="s">
        <v>46</v>
      </c>
      <c r="B124" s="27" t="s">
        <v>200</v>
      </c>
      <c r="C124" t="s">
        <v>17</v>
      </c>
    </row>
    <row r="125" spans="1:3" x14ac:dyDescent="0.25">
      <c r="A125" s="6" t="s">
        <v>47</v>
      </c>
      <c r="B125" s="27">
        <v>6</v>
      </c>
      <c r="C125" t="str">
        <f>CONCATENATE("    ",B124)</f>
        <v xml:space="preserve">    You are in the Severe Loss of Function category. See below for more information.</v>
      </c>
    </row>
    <row r="126" spans="1:3" x14ac:dyDescent="0.25">
      <c r="A126" s="6"/>
    </row>
    <row r="127" spans="1:3" x14ac:dyDescent="0.25">
      <c r="A127" s="6"/>
      <c r="C127" t="s">
        <v>719</v>
      </c>
    </row>
    <row r="128" spans="1:3" x14ac:dyDescent="0.25">
      <c r="A128" s="5"/>
    </row>
    <row r="129" spans="1:3" x14ac:dyDescent="0.25">
      <c r="A129" s="5"/>
      <c r="C129" t="str">
        <f>CONCATENATE( "    &lt;piechart percentage=",B125," /&gt;")</f>
        <v xml:space="preserve">    &lt;piechart percentage=6 /&gt;</v>
      </c>
    </row>
    <row r="130" spans="1:3" x14ac:dyDescent="0.25">
      <c r="A130" s="5"/>
      <c r="C130" t="str">
        <f>"  &lt;/Genotype&gt;"</f>
        <v xml:space="preserve">  &lt;/Genotype&gt;</v>
      </c>
    </row>
    <row r="131" spans="1:3" x14ac:dyDescent="0.25">
      <c r="A131" s="5"/>
      <c r="C131" t="s">
        <v>721</v>
      </c>
    </row>
    <row r="132" spans="1:3" x14ac:dyDescent="0.25">
      <c r="A132" s="5" t="s">
        <v>52</v>
      </c>
      <c r="B132" s="27" t="str">
        <f>CONCATENATE("Your ",B11," gene has an unknown variant.")</f>
        <v>Your MTHFR gene has an unknown variant.</v>
      </c>
      <c r="C132" t="str">
        <f>CONCATENATE("  &lt;Genotype hgvs=",CHAR(34),"unknown",CHAR(34),"&gt; ")</f>
        <v xml:space="preserve">  &lt;Genotype hgvs="unknown"&gt; </v>
      </c>
    </row>
    <row r="133" spans="1:3" x14ac:dyDescent="0.25">
      <c r="A133" s="6" t="s">
        <v>52</v>
      </c>
      <c r="B133" s="27" t="s">
        <v>154</v>
      </c>
      <c r="C133" t="s">
        <v>17</v>
      </c>
    </row>
    <row r="134" spans="1:3" x14ac:dyDescent="0.25">
      <c r="A134" s="6" t="s">
        <v>47</v>
      </c>
      <c r="C134" t="s">
        <v>717</v>
      </c>
    </row>
    <row r="135" spans="1:3" x14ac:dyDescent="0.25">
      <c r="A135" s="6"/>
    </row>
    <row r="136" spans="1:3" x14ac:dyDescent="0.25">
      <c r="A136" s="6"/>
      <c r="C136" t="str">
        <f>CONCATENATE("    ",B132)</f>
        <v xml:space="preserve">    Your MTHFR gene has an unknown variant.</v>
      </c>
    </row>
    <row r="137" spans="1:3" x14ac:dyDescent="0.25">
      <c r="A137" s="6"/>
    </row>
    <row r="138" spans="1:3" x14ac:dyDescent="0.25">
      <c r="A138" s="6"/>
      <c r="C138" t="s">
        <v>718</v>
      </c>
    </row>
    <row r="139" spans="1:3" x14ac:dyDescent="0.25">
      <c r="A139" s="6"/>
    </row>
    <row r="140" spans="1:3" x14ac:dyDescent="0.25">
      <c r="A140" s="5"/>
      <c r="C140" t="str">
        <f>CONCATENATE("    ",B133)</f>
        <v xml:space="preserve">    The effect is unknown.</v>
      </c>
    </row>
    <row r="141" spans="1:3" x14ac:dyDescent="0.25">
      <c r="A141" s="6"/>
    </row>
    <row r="142" spans="1:3" x14ac:dyDescent="0.25">
      <c r="A142" s="5"/>
      <c r="C142" t="s">
        <v>719</v>
      </c>
    </row>
    <row r="143" spans="1:3" x14ac:dyDescent="0.25">
      <c r="A143" s="5"/>
    </row>
    <row r="144" spans="1:3" x14ac:dyDescent="0.25">
      <c r="A144" s="5"/>
      <c r="C144" t="str">
        <f>CONCATENATE( "    &lt;piechart percentage=",B134," /&gt;")</f>
        <v xml:space="preserve">    &lt;piechart percentage= /&gt;</v>
      </c>
    </row>
    <row r="145" spans="1:3" x14ac:dyDescent="0.25">
      <c r="A145" s="5"/>
      <c r="C145" t="str">
        <f>"  &lt;/Genotype&gt;"</f>
        <v xml:space="preserve">  &lt;/Genotype&gt;</v>
      </c>
    </row>
    <row r="146" spans="1:3" x14ac:dyDescent="0.25">
      <c r="A146" s="5"/>
      <c r="C146" t="s">
        <v>722</v>
      </c>
    </row>
    <row r="147" spans="1:3" x14ac:dyDescent="0.25">
      <c r="A147" s="5" t="s">
        <v>50</v>
      </c>
      <c r="B147" s="27" t="str">
        <f>CONCATENATE("Your ",B11," gene has no variants. A normal gene is referred to as a ",CHAR(34),"wild-type",CHAR(34)," gene.")</f>
        <v>Your MTHFR gene has no variants. A normal gene is referred to as a "wild-type" gene.</v>
      </c>
      <c r="C147" t="str">
        <f>CONCATENATE("  &lt;Genotype hgvs=",CHAR(34),"wildtype",CHAR(34),"&gt;")</f>
        <v xml:space="preserve">  &lt;Genotype hgvs="wildtype"&gt;</v>
      </c>
    </row>
    <row r="148" spans="1:3" x14ac:dyDescent="0.25">
      <c r="A148" s="6" t="s">
        <v>51</v>
      </c>
      <c r="B148" s="27" t="s">
        <v>152</v>
      </c>
      <c r="C148" t="s">
        <v>17</v>
      </c>
    </row>
    <row r="149" spans="1:3" x14ac:dyDescent="0.25">
      <c r="A149" s="6" t="s">
        <v>47</v>
      </c>
      <c r="C149" t="s">
        <v>717</v>
      </c>
    </row>
    <row r="150" spans="1:3" x14ac:dyDescent="0.25">
      <c r="A150" s="6"/>
    </row>
    <row r="151" spans="1:3" x14ac:dyDescent="0.25">
      <c r="A151" s="6"/>
      <c r="C151" t="str">
        <f>CONCATENATE("    ",B147)</f>
        <v xml:space="preserve">    Your MTHFR gene has no variants. A normal gene is referred to as a "wild-type" gene.</v>
      </c>
    </row>
    <row r="152" spans="1:3" x14ac:dyDescent="0.25">
      <c r="A152" s="6"/>
    </row>
    <row r="153" spans="1:3" x14ac:dyDescent="0.25">
      <c r="A153" s="6"/>
      <c r="C153" t="s">
        <v>718</v>
      </c>
    </row>
    <row r="154" spans="1:3" x14ac:dyDescent="0.25">
      <c r="A154" s="6"/>
    </row>
    <row r="155" spans="1:3" x14ac:dyDescent="0.25">
      <c r="A155" s="6"/>
      <c r="C155" t="str">
        <f>CONCATENATE("    ",B148)</f>
        <v xml:space="preserve">    This variant is not associated with increased risk.</v>
      </c>
    </row>
    <row r="156" spans="1:3" x14ac:dyDescent="0.25">
      <c r="A156" s="6"/>
    </row>
    <row r="157" spans="1:3" x14ac:dyDescent="0.25">
      <c r="A157" s="6"/>
      <c r="C157" t="s">
        <v>719</v>
      </c>
    </row>
    <row r="158" spans="1:3" x14ac:dyDescent="0.25">
      <c r="A158" s="5"/>
    </row>
    <row r="159" spans="1:3" x14ac:dyDescent="0.25">
      <c r="A159" s="6"/>
      <c r="C159" t="str">
        <f>CONCATENATE( "    &lt;piechart percentage=",B149," /&gt;")</f>
        <v xml:space="preserve">    &lt;piechart percentage= /&gt;</v>
      </c>
    </row>
    <row r="160" spans="1:3" x14ac:dyDescent="0.25">
      <c r="A160" s="6"/>
      <c r="C160" t="str">
        <f>"  &lt;/Genotype&gt;"</f>
        <v xml:space="preserve">  &lt;/Genotype&gt;</v>
      </c>
    </row>
    <row r="161" spans="1:3" x14ac:dyDescent="0.25">
      <c r="A161" s="6"/>
      <c r="C161" t="str">
        <f>"&lt;/GeneAnalysis&gt;"</f>
        <v>&lt;/GeneAnalysis&gt;</v>
      </c>
    </row>
    <row r="162" spans="1:3" s="33" customFormat="1" x14ac:dyDescent="0.25">
      <c r="A162" s="31"/>
      <c r="B162" s="32"/>
    </row>
    <row r="163" spans="1:3" s="33" customFormat="1" x14ac:dyDescent="0.25">
      <c r="A163" s="34"/>
      <c r="B163" s="32"/>
      <c r="C163" s="6" t="s">
        <v>228</v>
      </c>
    </row>
    <row r="164" spans="1:3" s="33" customFormat="1" x14ac:dyDescent="0.25">
      <c r="A164" s="34"/>
      <c r="B164" s="32"/>
      <c r="C164" s="6"/>
    </row>
    <row r="165" spans="1:3" x14ac:dyDescent="0.25">
      <c r="A165" s="5"/>
      <c r="C165" t="str">
        <f>CONCATENATE("# How do changes in ",B11," affect people?")</f>
        <v># How do changes in MTHFR affect people?</v>
      </c>
    </row>
    <row r="166" spans="1:3" x14ac:dyDescent="0.25">
      <c r="A166" s="5"/>
    </row>
    <row r="167" spans="1:3" x14ac:dyDescent="0.25">
      <c r="A167" s="5" t="s">
        <v>54</v>
      </c>
      <c r="B167"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MTHFR variants is small and does not impact treatment. It is possible that variants in this gene interact with other gene variants, which is the reason for our inclusion of this gene.</v>
      </c>
      <c r="C167" t="str">
        <f>B167</f>
        <v>For the vast majority of people, the overall risk associated with the common MTHFR variants is small and does not impact treatment. It is possible that variants in this gene interact with other gene variants, which is the reason for our inclusion of this gene.</v>
      </c>
    </row>
    <row r="168" spans="1:3" s="33" customFormat="1" x14ac:dyDescent="0.25">
      <c r="A168" s="31"/>
      <c r="B168" s="32"/>
    </row>
    <row r="169" spans="1:3" x14ac:dyDescent="0.25">
      <c r="A169" s="5"/>
      <c r="C169" t="s">
        <v>229</v>
      </c>
    </row>
    <row r="170" spans="1:3" x14ac:dyDescent="0.25">
      <c r="A170" s="5"/>
    </row>
    <row r="171" spans="1:3" x14ac:dyDescent="0.25">
      <c r="A171" s="5" t="s">
        <v>17</v>
      </c>
      <c r="B171" s="27" t="s">
        <v>549</v>
      </c>
      <c r="C171" t="str">
        <f>B171</f>
        <v>People with the following variants have a slightly reduced efficacy of processing folate [(82% of normal](https://www.ncbi.nlm.nih.gov/pubmed/25902009)).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v>
      </c>
    </row>
    <row r="172" spans="1:3" x14ac:dyDescent="0.25">
      <c r="A172" s="5"/>
    </row>
    <row r="173" spans="1:3" x14ac:dyDescent="0.25">
      <c r="A173" s="5"/>
      <c r="C173" t="s">
        <v>55</v>
      </c>
    </row>
    <row r="174" spans="1:3" x14ac:dyDescent="0.25">
      <c r="A174" s="5"/>
    </row>
    <row r="175" spans="1:3" x14ac:dyDescent="0.25">
      <c r="A175" s="5"/>
      <c r="B175" s="27" t="s">
        <v>231</v>
      </c>
      <c r="C175" t="str">
        <f>B175</f>
        <v xml:space="preserve">Some people with mild loss of function variant may benefit from supplementing their diets with an [oral folic acid](https://www.ncbi.nlm.nih.gov/pubmed/25902009) supplement. Consult your physician. </v>
      </c>
    </row>
    <row r="176" spans="1:3" s="33" customFormat="1" x14ac:dyDescent="0.25">
      <c r="A176" s="31"/>
      <c r="B176" s="32"/>
    </row>
    <row r="177" spans="1:3" s="33" customFormat="1" x14ac:dyDescent="0.25">
      <c r="A177" s="34"/>
      <c r="B177" s="32"/>
      <c r="C177" s="6" t="s">
        <v>230</v>
      </c>
    </row>
    <row r="178" spans="1:3" s="33" customFormat="1" x14ac:dyDescent="0.25">
      <c r="A178" s="34"/>
      <c r="B178" s="32"/>
      <c r="C178" s="6"/>
    </row>
    <row r="179" spans="1:3" x14ac:dyDescent="0.25">
      <c r="A179" s="5"/>
      <c r="C179" t="s">
        <v>203</v>
      </c>
    </row>
    <row r="180" spans="1:3" x14ac:dyDescent="0.25">
      <c r="A180" s="5"/>
    </row>
    <row r="181" spans="1:3" x14ac:dyDescent="0.25">
      <c r="A181" s="5" t="s">
        <v>17</v>
      </c>
      <c r="B181" s="27" t="s">
        <v>550</v>
      </c>
      <c r="C181" t="str">
        <f>B181</f>
        <v>People with the following mutations have a drastically reduced efficcacy of processing folate ([30% of normal](https://www.ncbi.nlm.nih.gov/pubmed/25902009)).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v>
      </c>
    </row>
    <row r="182" spans="1:3" x14ac:dyDescent="0.25">
      <c r="A182" s="5"/>
    </row>
    <row r="183" spans="1:3" x14ac:dyDescent="0.25">
      <c r="A183" s="5"/>
      <c r="C183" t="s">
        <v>55</v>
      </c>
    </row>
    <row r="184" spans="1:3" x14ac:dyDescent="0.25">
      <c r="A184" s="5"/>
    </row>
    <row r="185" spans="1:3" x14ac:dyDescent="0.25">
      <c r="A185" s="5"/>
      <c r="B185" s="27" t="s">
        <v>551</v>
      </c>
      <c r="C185" t="str">
        <f>B185</f>
        <v xml:space="preserve">Most people with moderate loss of function variant may benefit from supplementing their diets with an [oral folic acid](https://www.ncbi.nlm.nih.gov/pubmed/25902009) supplement. However, opioid analgesics and other drugs that have to be demethylated (the removal of one methyl CH3 group) as part of their metabolism cause worse MTHRF function.  Consult your physician. </v>
      </c>
    </row>
    <row r="187" spans="1:3" s="33" customFormat="1" x14ac:dyDescent="0.25">
      <c r="A187" s="31"/>
      <c r="B187" s="32"/>
    </row>
    <row r="188" spans="1:3" s="33" customFormat="1" x14ac:dyDescent="0.25">
      <c r="A188" s="34"/>
      <c r="B188" s="32"/>
      <c r="C188" s="6" t="s">
        <v>219</v>
      </c>
    </row>
    <row r="189" spans="1:3" s="33" customFormat="1" x14ac:dyDescent="0.25">
      <c r="A189" s="34"/>
      <c r="B189" s="32"/>
      <c r="C189" s="6"/>
    </row>
    <row r="190" spans="1:3" x14ac:dyDescent="0.25">
      <c r="A190" s="5"/>
      <c r="C190" t="s">
        <v>205</v>
      </c>
    </row>
    <row r="191" spans="1:3" x14ac:dyDescent="0.25">
      <c r="A191" s="5"/>
    </row>
    <row r="192" spans="1:3" ht="375" x14ac:dyDescent="0.25">
      <c r="A192" s="5" t="s">
        <v>17</v>
      </c>
      <c r="B192" s="41" t="s">
        <v>552</v>
      </c>
      <c r="C192" t="str">
        <f>B192</f>
        <v>People with the following mutations have a drastically reduced efficiency of processing folate ([15% of normal](https://www.ncbi.nlm.nih.gov/pubmed/25902009)).  The elevated levels of homocysteine levels are associated with low thyroid hormones (hypothyroidism), chronic conditions like obesity, diabetes, high cholesterol, physical inactivity, and high blood pressure. However, very high homocysteine levels rarely result from having the common variants alone. 
In ME/CFS, [hypomethylation](http://dx.doi.org/10.4172/2155-9899.1000228), which is greatly affected by the vitamins B12 and folate, is seen in a majority of certain immune cells. The low B12 and homocysteine levels correlated significantly with ratings of [mental fatigue](https://www.ncbi.nlm.nih.gov/pubmed/25902009).</v>
      </c>
    </row>
    <row r="193" spans="1:3" x14ac:dyDescent="0.25">
      <c r="A193" s="5"/>
    </row>
    <row r="194" spans="1:3" x14ac:dyDescent="0.25">
      <c r="A194" s="5"/>
      <c r="C194" t="s">
        <v>55</v>
      </c>
    </row>
    <row r="195" spans="1:3" x14ac:dyDescent="0.25">
      <c r="A195" s="5"/>
    </row>
    <row r="196" spans="1:3" ht="375" x14ac:dyDescent="0.25">
      <c r="A196" s="5"/>
      <c r="B196" s="41" t="s">
        <v>553</v>
      </c>
      <c r="C196" t="str">
        <f>B196</f>
        <v>It is strongly recommended that people in this group take an [oral folic acid](https://www.ncbi.nlm.nih.gov/pubmed/25902009) supplement on a daily basis to provide blood saturations high enough to be a remedy for good and safe relief in CFS patients. However, 
opioid analgesics and other drugs that have to be demethylated (the removal of one methyl CH3 group) as part of their metabolism cause worse MTHRF function. You should also be carefully evaluated for other factors known to affect [homocysteine](https://medlineplus.gov/druginfo/natural/1017.html), such as:
* Eye lens dislocations
* Unusual (Marfan type) body shape
* Stroke
* Blood clotting abnormalities
* Low thyroid hormones (hypothyroidism)</v>
      </c>
    </row>
    <row r="197" spans="1:3" s="33" customFormat="1" x14ac:dyDescent="0.25">
      <c r="B197" s="32"/>
    </row>
    <row r="199" spans="1:3" ht="30" x14ac:dyDescent="0.25">
      <c r="A199" t="s">
        <v>56</v>
      </c>
      <c r="B199" s="7" t="s">
        <v>232</v>
      </c>
      <c r="C199" t="str">
        <f>CONCATENATE("&lt;symptoms ",B199," /&gt;")</f>
        <v>&lt;symptoms fatigue D005221 memory problems D008569 inflamation D007249 /&gt;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7056E-74CB-4CC4-B199-C02011225347}">
  <dimension ref="A1:C470"/>
  <sheetViews>
    <sheetView topLeftCell="A381" workbookViewId="0">
      <selection activeCell="A362" sqref="A362:XFD392"/>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256</v>
      </c>
      <c r="C2" t="str">
        <f>CONCATENATE("# What does the ",B2," gene do?")</f>
        <v># What does the SLCA4 gene do?</v>
      </c>
    </row>
    <row r="3" spans="1:3" x14ac:dyDescent="0.25">
      <c r="A3" s="6"/>
    </row>
    <row r="4" spans="1:3" ht="17.25" x14ac:dyDescent="0.3">
      <c r="A4" s="6" t="s">
        <v>22</v>
      </c>
      <c r="B4" s="28" t="s">
        <v>257</v>
      </c>
      <c r="C4" t="str">
        <f>B4</f>
        <v>The SLC6A4 gene creates a protein targeted by many SSRI antidepressants that transports serotonin to be recycled. Variants in this gene cause 5%-95% loss of function for the protein, causing brain fog, anxiety, and post-exertional malaise. It is linked to [alcoholism](https://www.ncbi.nlm.nih.gov/pubmed/22355291?dopt=Abstract), [increased susceptibility to CFS](https://www.ncbi.nlm.nih.gov/pubmed/14592408), and [mood disorders](https://www.ncbi.nlm.nih.gov/pubmed/12130784) like [OCD,](https://www.ncbi.nlm.nih.gov/pubmed/16642437) [depression,](https://www.ncbi.nlm.nih.gov/pubmed/26979101) and [bipolar disorder.](http://www.uniprot.org/uniprot/P31645#pathology_and_biotech)</v>
      </c>
    </row>
    <row r="5" spans="1:3" ht="17.25" x14ac:dyDescent="0.3">
      <c r="A5" s="6"/>
      <c r="B5" s="28"/>
    </row>
    <row r="6" spans="1:3" x14ac:dyDescent="0.25">
      <c r="A6" s="6" t="s">
        <v>23</v>
      </c>
      <c r="B6" s="27">
        <v>17</v>
      </c>
      <c r="C6" t="str">
        <f>CONCATENATE("This gene is located on chromosome ",B6,". The ",B7," it creates acts in your ",B8)</f>
        <v>This gene is located on chromosome 17. The protein it creates acts in your brain and nervous system.</v>
      </c>
    </row>
    <row r="7" spans="1:3" x14ac:dyDescent="0.25">
      <c r="A7" s="6" t="s">
        <v>24</v>
      </c>
      <c r="B7" s="27" t="s">
        <v>25</v>
      </c>
    </row>
    <row r="8" spans="1:3" x14ac:dyDescent="0.25">
      <c r="A8" s="6" t="s">
        <v>21</v>
      </c>
      <c r="B8" s="27" t="s">
        <v>16</v>
      </c>
    </row>
    <row r="9" spans="1:3" x14ac:dyDescent="0.25">
      <c r="A9" s="5" t="s">
        <v>26</v>
      </c>
      <c r="B9" s="27" t="s">
        <v>258</v>
      </c>
      <c r="C9" t="str">
        <f>CONCATENATE("&lt;TissueList ",B9," /&gt;")</f>
        <v>&lt;TissueList brain D001921 /&gt;</v>
      </c>
    </row>
    <row r="10" spans="1:3" s="33" customFormat="1" x14ac:dyDescent="0.25">
      <c r="A10" s="34"/>
      <c r="B10" s="32"/>
    </row>
    <row r="11" spans="1:3" x14ac:dyDescent="0.25">
      <c r="A11" s="6" t="s">
        <v>4</v>
      </c>
      <c r="B11" s="27" t="s">
        <v>256</v>
      </c>
      <c r="C11" t="str">
        <f>CONCATENATE("&lt;GeneAnalysis gene=",CHAR(34),B11,CHAR(34)," interval=",CHAR(34),B12,CHAR(34),"&gt; ")</f>
        <v xml:space="preserve">&lt;GeneAnalysis gene="SLCA4" interval="NC_000017.11:g.30194319_30235968"&gt; </v>
      </c>
    </row>
    <row r="12" spans="1:3" x14ac:dyDescent="0.25">
      <c r="A12" s="6" t="s">
        <v>27</v>
      </c>
      <c r="B12" s="27" t="s">
        <v>294</v>
      </c>
    </row>
    <row r="13" spans="1:3" x14ac:dyDescent="0.25">
      <c r="A13" s="6" t="s">
        <v>28</v>
      </c>
      <c r="B13" s="27" t="s">
        <v>352</v>
      </c>
      <c r="C13" t="str">
        <f>CONCATENATE("# What are some common mutations of ",B11,"?")</f>
        <v># What are some common mutations of SLCA4?</v>
      </c>
    </row>
    <row r="14" spans="1:3" x14ac:dyDescent="0.25">
      <c r="A14" s="6"/>
      <c r="C14" t="s">
        <v>17</v>
      </c>
    </row>
    <row r="15" spans="1:3" x14ac:dyDescent="0.25">
      <c r="C15" t="str">
        <f>CONCATENATE("There are ",B13," well-known variants in ",B11,": ",B22,", ",B28,", ",B34,", ",B40,", ",B46," , ",B52,", and ",B58,".")</f>
        <v>There are seven well-known variants in SLCA4: [5-HTTLPR](https://www.ncbi.nlm.nih.gov/pubmed/26473596), [A3609G](https://www.ncbi.nlm.nih.gov/projects/SNP/snp_ref.cgi?rs=25531), [T463G](https://www.ncbi.nlm.nih.gov/projects/SNP/snp_ref.cgi?rs=1042173), [T30199457C](https://www.ncbi.nlm.nih.gov/pubmed/18986552), [C30219896T](http://institutferran.org/documentos/estudio_genetico/JCR%20106%20140408.pdf) , [C30204775T](http://institutferran.org/documentos/estudio_genetico/JCR%20106%20140408.pdf), and [C1748A](https://www.ncbi.nlm.nih.gov/pubmed/20981038).</v>
      </c>
    </row>
    <row r="17" spans="1:3" x14ac:dyDescent="0.25">
      <c r="A17" s="6"/>
      <c r="C17" t="str">
        <f>CONCATENATE("&lt;# ",B19," #&gt;")</f>
        <v>&lt;# 5-HTTLPR #&gt;</v>
      </c>
    </row>
    <row r="18" spans="1:3" x14ac:dyDescent="0.25">
      <c r="A18" s="6" t="s">
        <v>29</v>
      </c>
      <c r="B18" s="1" t="s">
        <v>262</v>
      </c>
      <c r="C18" t="str">
        <f>CONCATENATE("  &lt;Variant hgvs=",CHAR(34),B18,CHAR(34)," name=",CHAR(34),B19,CHAR(34),"&gt; ")</f>
        <v xml:space="preserve">  &lt;Variant hgvs="NC_000017.11:g.30237328T&gt;C" name="5-HTTLPR"&gt; </v>
      </c>
    </row>
    <row r="19" spans="1:3" x14ac:dyDescent="0.25">
      <c r="A19" s="5" t="s">
        <v>30</v>
      </c>
      <c r="B19" s="30" t="s">
        <v>259</v>
      </c>
    </row>
    <row r="20" spans="1:3" x14ac:dyDescent="0.25">
      <c r="A20" s="5" t="s">
        <v>31</v>
      </c>
      <c r="B20" s="27" t="s">
        <v>300</v>
      </c>
      <c r="C20" t="s">
        <v>554</v>
      </c>
    </row>
    <row r="21" spans="1:3" x14ac:dyDescent="0.25">
      <c r="A21" s="5" t="s">
        <v>32</v>
      </c>
      <c r="B21" s="27" t="s">
        <v>301</v>
      </c>
      <c r="C21" t="s">
        <v>17</v>
      </c>
    </row>
    <row r="22" spans="1:3" x14ac:dyDescent="0.25">
      <c r="A22" s="5" t="s">
        <v>40</v>
      </c>
      <c r="B22" s="30" t="s">
        <v>264</v>
      </c>
      <c r="C22" t="str">
        <f>"  &lt;/Variant&gt;"</f>
        <v xml:space="preserve">  &lt;/Variant&gt;</v>
      </c>
    </row>
    <row r="23" spans="1:3" x14ac:dyDescent="0.25">
      <c r="C23" t="str">
        <f>CONCATENATE("&lt;# ",B25," #&gt;")</f>
        <v>&lt;# A3609G #&gt;</v>
      </c>
    </row>
    <row r="24" spans="1:3" x14ac:dyDescent="0.25">
      <c r="A24" s="6" t="s">
        <v>29</v>
      </c>
      <c r="B24" s="1" t="s">
        <v>262</v>
      </c>
      <c r="C24" t="str">
        <f>CONCATENATE("  &lt;Variant hgvs=",CHAR(34),B24,CHAR(34)," name=",CHAR(34),B25,CHAR(34),"&gt; ")</f>
        <v xml:space="preserve">  &lt;Variant hgvs="NC_000017.11:g.30237328T&gt;C" name="A3609G"&gt; </v>
      </c>
    </row>
    <row r="25" spans="1:3" x14ac:dyDescent="0.25">
      <c r="A25" s="5" t="s">
        <v>30</v>
      </c>
      <c r="B25" s="30" t="s">
        <v>260</v>
      </c>
    </row>
    <row r="26" spans="1:3" x14ac:dyDescent="0.25">
      <c r="A26" s="5" t="s">
        <v>31</v>
      </c>
      <c r="B26" s="27" t="s">
        <v>66</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SLCA4 gene from adenine (A) to guanine (G) resulting in incorrect protein function. This substitution of a single nucleotide is known as a missense variant.</v>
      </c>
    </row>
    <row r="27" spans="1:3" x14ac:dyDescent="0.25">
      <c r="A27" s="5" t="s">
        <v>32</v>
      </c>
      <c r="B27" s="27" t="s">
        <v>38</v>
      </c>
    </row>
    <row r="28" spans="1:3" x14ac:dyDescent="0.25">
      <c r="A28" s="6" t="s">
        <v>40</v>
      </c>
      <c r="B28" s="30" t="s">
        <v>263</v>
      </c>
      <c r="C28" t="str">
        <f>"  &lt;/Variant&gt;"</f>
        <v xml:space="preserve">  &lt;/Variant&gt;</v>
      </c>
    </row>
    <row r="29" spans="1:3" x14ac:dyDescent="0.25">
      <c r="C29" t="str">
        <f>CONCATENATE("&lt;# ",B31," #&gt;")</f>
        <v>&lt;# T463G #&gt;</v>
      </c>
    </row>
    <row r="30" spans="1:3" x14ac:dyDescent="0.25">
      <c r="A30" s="6" t="s">
        <v>29</v>
      </c>
      <c r="B30" s="1" t="s">
        <v>136</v>
      </c>
      <c r="C30" t="str">
        <f>CONCATENATE("  &lt;Variant hgvs=",CHAR(34),B30,CHAR(34)," name=",CHAR(34),B31,CHAR(34),"&gt; ")</f>
        <v xml:space="preserve">  &lt;Variant hgvs="NC_000002.12:g.233945906G&gt;C" name="T463G"&gt; </v>
      </c>
    </row>
    <row r="31" spans="1:3" x14ac:dyDescent="0.25">
      <c r="A31" s="5" t="s">
        <v>30</v>
      </c>
      <c r="B31" s="1" t="s">
        <v>261</v>
      </c>
    </row>
    <row r="32" spans="1:3" x14ac:dyDescent="0.25">
      <c r="A32" s="5" t="s">
        <v>31</v>
      </c>
      <c r="B32" s="27" t="s">
        <v>37</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SLCA4 gene from thymine (T) to guanine (G) resulting in incorrect protein function. This substitution of a single nucleotide is known as a missense variant.</v>
      </c>
    </row>
    <row r="33" spans="1:3" x14ac:dyDescent="0.25">
      <c r="A33" s="5" t="s">
        <v>32</v>
      </c>
      <c r="B33" s="27" t="s">
        <v>38</v>
      </c>
    </row>
    <row r="34" spans="1:3" x14ac:dyDescent="0.25">
      <c r="A34" s="5" t="s">
        <v>40</v>
      </c>
      <c r="B34" s="1" t="s">
        <v>265</v>
      </c>
      <c r="C34" t="str">
        <f>"  &lt;/Variant&gt;"</f>
        <v xml:space="preserve">  &lt;/Variant&gt;</v>
      </c>
    </row>
    <row r="35" spans="1:3" x14ac:dyDescent="0.25">
      <c r="A35" s="5"/>
      <c r="C35" t="str">
        <f>CONCATENATE("&lt;# ",B37," #&gt;")</f>
        <v>&lt;# T30199457C #&gt;</v>
      </c>
    </row>
    <row r="36" spans="1:3" x14ac:dyDescent="0.25">
      <c r="A36" s="6" t="s">
        <v>29</v>
      </c>
      <c r="B36" s="1" t="s">
        <v>291</v>
      </c>
      <c r="C36" t="str">
        <f>CONCATENATE("  &lt;Variant hgvs=",CHAR(34),B36,CHAR(34)," name=",CHAR(34),B37,CHAR(34),"&gt; ")</f>
        <v xml:space="preserve">  &lt;Variant hgvs="NC_000017.11:g.30199457T&gt;C" name="T30199457C"&gt; </v>
      </c>
    </row>
    <row r="37" spans="1:3" x14ac:dyDescent="0.25">
      <c r="A37" s="5" t="s">
        <v>30</v>
      </c>
      <c r="B37" s="30" t="s">
        <v>274</v>
      </c>
    </row>
    <row r="38" spans="1:3" x14ac:dyDescent="0.25">
      <c r="A38" s="5" t="s">
        <v>31</v>
      </c>
      <c r="B38" s="27" t="s">
        <v>37</v>
      </c>
      <c r="C38" t="str">
        <f>CONCATENATE("    This variant is a change at a specific point in the ",B11," gene from ",B38," to ",B39," resulting in incorrect ",B7," function. This substitution of a single nucleotide is known as a missense variant.")</f>
        <v xml:space="preserve">    This variant is a change at a specific point in the SLCA4 gene from thymine (T) to cytosine (C) resulting in incorrect protein function. This substitution of a single nucleotide is known as a missense variant.</v>
      </c>
    </row>
    <row r="39" spans="1:3" x14ac:dyDescent="0.25">
      <c r="A39" s="5" t="s">
        <v>32</v>
      </c>
      <c r="B39" s="27" t="str">
        <f>"cytosine (C)"</f>
        <v>cytosine (C)</v>
      </c>
    </row>
    <row r="40" spans="1:3" x14ac:dyDescent="0.25">
      <c r="A40" s="5" t="s">
        <v>40</v>
      </c>
      <c r="B40" s="30" t="s">
        <v>275</v>
      </c>
      <c r="C40" t="str">
        <f>"  &lt;/Variant&gt;"</f>
        <v xml:space="preserve">  &lt;/Variant&gt;</v>
      </c>
    </row>
    <row r="41" spans="1:3" x14ac:dyDescent="0.25">
      <c r="A41" s="6"/>
      <c r="C41" t="str">
        <f>CONCATENATE("&lt;# ",B43," #&gt;")</f>
        <v>&lt;# C30219896T #&gt;</v>
      </c>
    </row>
    <row r="42" spans="1:3" x14ac:dyDescent="0.25">
      <c r="A42" s="6" t="s">
        <v>29</v>
      </c>
      <c r="B42" s="35" t="s">
        <v>292</v>
      </c>
      <c r="C42" t="str">
        <f>CONCATENATE("  &lt;Variant hgvs=",CHAR(34),B42,CHAR(34)," name=",CHAR(34),B43,CHAR(34),"&gt; ")</f>
        <v xml:space="preserve">  &lt;Variant hgvs="NC_000017.11:g.30219896C&gt;T" name="C30219896T"&gt; </v>
      </c>
    </row>
    <row r="43" spans="1:3" x14ac:dyDescent="0.25">
      <c r="A43" s="5" t="s">
        <v>30</v>
      </c>
      <c r="B43" s="27" t="s">
        <v>276</v>
      </c>
    </row>
    <row r="44" spans="1:3" x14ac:dyDescent="0.25">
      <c r="A44" s="5" t="s">
        <v>31</v>
      </c>
      <c r="B44" s="27" t="str">
        <f>"cytosine (C)"</f>
        <v>cytosine (C)</v>
      </c>
      <c r="C44" t="str">
        <f>CONCATENATE("    This variant is a change at a specific point in the ",B11," gene from ",B44," to ",B45," resulting in incorrect ",B7," function. This substitution of a single nucleotide is known as a missense variant.")</f>
        <v xml:space="preserve">    This variant is a change at a specific point in the SLCA4 gene from cytosine (C) to thymine (T) resulting in incorrect protein function. This substitution of a single nucleotide is known as a missense variant.</v>
      </c>
    </row>
    <row r="45" spans="1:3" x14ac:dyDescent="0.25">
      <c r="A45" s="5" t="s">
        <v>32</v>
      </c>
      <c r="B45" s="27" t="s">
        <v>37</v>
      </c>
    </row>
    <row r="46" spans="1:3" x14ac:dyDescent="0.25">
      <c r="A46" s="5" t="s">
        <v>40</v>
      </c>
      <c r="B46" s="27" t="s">
        <v>277</v>
      </c>
      <c r="C46" t="str">
        <f>"  &lt;/Variant&gt;"</f>
        <v xml:space="preserve">  &lt;/Variant&gt;</v>
      </c>
    </row>
    <row r="47" spans="1:3" ht="15.75" thickBot="1" x14ac:dyDescent="0.3">
      <c r="A47" s="5"/>
      <c r="C47" t="str">
        <f>CONCATENATE("&lt;# ",B49," #&gt;")</f>
        <v>&lt;# C30204775T #&gt;</v>
      </c>
    </row>
    <row r="48" spans="1:3" ht="15.75" thickBot="1" x14ac:dyDescent="0.3">
      <c r="A48" s="6" t="s">
        <v>29</v>
      </c>
      <c r="B48" s="36" t="s">
        <v>293</v>
      </c>
      <c r="C48" t="str">
        <f>CONCATENATE("  &lt;Variant hgvs=",CHAR(34),B48,CHAR(34)," name=",CHAR(34),B49,CHAR(34),"&gt; ")</f>
        <v xml:space="preserve">  &lt;Variant hgvs="NC_000017.11:g.30204775C&gt;T" name="C30204775T"&gt; </v>
      </c>
    </row>
    <row r="49" spans="1:3" x14ac:dyDescent="0.25">
      <c r="A49" s="5" t="s">
        <v>30</v>
      </c>
      <c r="B49" s="30" t="s">
        <v>278</v>
      </c>
    </row>
    <row r="50" spans="1:3" x14ac:dyDescent="0.25">
      <c r="A50" s="5" t="s">
        <v>31</v>
      </c>
      <c r="B50" s="27" t="str">
        <f>"cytosine (C)"</f>
        <v>cytosine (C)</v>
      </c>
      <c r="C50" t="str">
        <f>CONCATENATE("    This variant is a change at a specific point in the ",B11," gene from ",B50," to ",B51," resulting in incorrect ",B20," function. This substitution of a single nucleotide is known as a missense variant.")</f>
        <v xml:space="preserve">    This variant is a change at a specific point in the SLCA4 gene from cytosine (C) to thymine (T) resulting in incorrect Short function. This substitution of a single nucleotide is known as a missense variant.</v>
      </c>
    </row>
    <row r="51" spans="1:3" x14ac:dyDescent="0.25">
      <c r="A51" s="5" t="s">
        <v>32</v>
      </c>
      <c r="B51" s="27" t="s">
        <v>37</v>
      </c>
    </row>
    <row r="52" spans="1:3" x14ac:dyDescent="0.25">
      <c r="A52" s="5" t="s">
        <v>40</v>
      </c>
      <c r="B52" s="30" t="s">
        <v>279</v>
      </c>
      <c r="C52" t="str">
        <f>"  &lt;/Variant&gt;"</f>
        <v xml:space="preserve">  &lt;/Variant&gt;</v>
      </c>
    </row>
    <row r="53" spans="1:3" x14ac:dyDescent="0.25">
      <c r="A53" s="6"/>
      <c r="C53" t="str">
        <f>CONCATENATE("&lt;# ",B55," #&gt;")</f>
        <v>&lt;# C1748A #&gt;</v>
      </c>
    </row>
    <row r="54" spans="1:3" x14ac:dyDescent="0.25">
      <c r="A54" s="6" t="s">
        <v>29</v>
      </c>
      <c r="B54" s="35" t="s">
        <v>272</v>
      </c>
      <c r="C54" t="str">
        <f>CONCATENATE("  &lt;Variant hgvs=",CHAR(34),B54,CHAR(34)," name=",CHAR(34),B55,CHAR(34),"&gt; ")</f>
        <v xml:space="preserve">  &lt;Variant hgvs="NC_000017.11:g.30196708G&gt;T" name="C1748A"&gt; </v>
      </c>
    </row>
    <row r="55" spans="1:3" x14ac:dyDescent="0.25">
      <c r="A55" s="5" t="s">
        <v>30</v>
      </c>
      <c r="B55" s="27" t="s">
        <v>271</v>
      </c>
    </row>
    <row r="56" spans="1:3" x14ac:dyDescent="0.25">
      <c r="A56" s="5" t="s">
        <v>31</v>
      </c>
      <c r="B56" s="27" t="str">
        <f>"cytosine (C)"</f>
        <v>cytosine (C)</v>
      </c>
      <c r="C56" t="str">
        <f>CONCATENATE("    This variant is a change at a specific point in the ",B11," gene from ",B56," to ",B57," resulting in incorrect ",B20," function. This substitution of a single nucleotide is known as a missense variant.")</f>
        <v xml:space="preserve">    This variant is a change at a specific point in the SLCA4 gene from cytosine (C) to adenine (A) resulting in incorrect Short function. This substitution of a single nucleotide is known as a missense variant.</v>
      </c>
    </row>
    <row r="57" spans="1:3" x14ac:dyDescent="0.25">
      <c r="A57" s="5" t="s">
        <v>32</v>
      </c>
      <c r="B57" s="27" t="s">
        <v>66</v>
      </c>
    </row>
    <row r="58" spans="1:3" x14ac:dyDescent="0.25">
      <c r="A58" s="5" t="s">
        <v>40</v>
      </c>
      <c r="B58" s="27" t="s">
        <v>273</v>
      </c>
      <c r="C58" t="str">
        <f>"  &lt;/Variant&gt;"</f>
        <v xml:space="preserve">  &lt;/Variant&gt;</v>
      </c>
    </row>
    <row r="59" spans="1:3" s="33" customFormat="1" x14ac:dyDescent="0.25">
      <c r="A59" s="31"/>
      <c r="B59" s="32"/>
    </row>
    <row r="60" spans="1:3" s="33" customFormat="1" x14ac:dyDescent="0.25">
      <c r="A60" s="31"/>
      <c r="B60" s="32"/>
      <c r="C60" t="str">
        <f>C17</f>
        <v>&lt;# 5-HTTLPR #&gt;</v>
      </c>
    </row>
    <row r="61" spans="1:3" x14ac:dyDescent="0.25">
      <c r="A61" s="5" t="s">
        <v>39</v>
      </c>
      <c r="B61" s="1" t="s">
        <v>245</v>
      </c>
      <c r="C61" t="str">
        <f>CONCATENATE("  &lt;Genotype hgvs=",CHAR(34),B61,B62,";",B63,CHAR(34)," name=",CHAR(34),B19,CHAR(34),"&gt; ")</f>
        <v xml:space="preserve">  &lt;Genotype hgvs="NC_000017.11:g.[30237328T&gt;C];[30237328=]" name="5-HTTLPR"&gt; </v>
      </c>
    </row>
    <row r="62" spans="1:3" x14ac:dyDescent="0.25">
      <c r="A62" s="5" t="s">
        <v>40</v>
      </c>
      <c r="B62" s="27" t="s">
        <v>266</v>
      </c>
    </row>
    <row r="63" spans="1:3" x14ac:dyDescent="0.25">
      <c r="A63" s="5" t="s">
        <v>31</v>
      </c>
      <c r="B63" s="27" t="s">
        <v>267</v>
      </c>
      <c r="C63" t="s">
        <v>717</v>
      </c>
    </row>
    <row r="64" spans="1:3" x14ac:dyDescent="0.25">
      <c r="A64" s="5" t="s">
        <v>45</v>
      </c>
      <c r="B64" s="27" t="s">
        <v>555</v>
      </c>
      <c r="C64" t="s">
        <v>17</v>
      </c>
    </row>
    <row r="65" spans="1:3" x14ac:dyDescent="0.25">
      <c r="A65" s="6" t="s">
        <v>46</v>
      </c>
      <c r="B65" s="27" t="s">
        <v>290</v>
      </c>
      <c r="C65" t="str">
        <f>CONCATENATE("    ",B64)</f>
        <v xml:space="preserve">    People with this variant have the 5-HTTLPR variant with 16 and 14 repeated sections. It is called a variable number tandem repeats variant (VNTR).</v>
      </c>
    </row>
    <row r="66" spans="1:3" x14ac:dyDescent="0.25">
      <c r="A66" s="6" t="s">
        <v>47</v>
      </c>
      <c r="B66" s="27">
        <v>23.7</v>
      </c>
    </row>
    <row r="67" spans="1:3" x14ac:dyDescent="0.25">
      <c r="A67" s="5"/>
      <c r="C67" t="s">
        <v>718</v>
      </c>
    </row>
    <row r="68" spans="1:3" x14ac:dyDescent="0.25">
      <c r="A68" s="6"/>
    </row>
    <row r="69" spans="1:3" x14ac:dyDescent="0.25">
      <c r="A69" s="6"/>
      <c r="C69" t="str">
        <f>CONCATENATE("    ",B65)</f>
        <v xml:space="preserve">    You have slightly increased serotonin. See below for more information.</v>
      </c>
    </row>
    <row r="70" spans="1:3" x14ac:dyDescent="0.25">
      <c r="A70" s="6"/>
    </row>
    <row r="71" spans="1:3" x14ac:dyDescent="0.25">
      <c r="A71" s="6"/>
      <c r="C71" t="s">
        <v>719</v>
      </c>
    </row>
    <row r="72" spans="1:3" x14ac:dyDescent="0.25">
      <c r="A72" s="5"/>
    </row>
    <row r="73" spans="1:3" x14ac:dyDescent="0.25">
      <c r="A73" s="5"/>
      <c r="C73" t="str">
        <f>CONCATENATE( "    &lt;piechart percentage=",B66," /&gt;")</f>
        <v xml:space="preserve">    &lt;piechart percentage=23.7 /&gt;</v>
      </c>
    </row>
    <row r="74" spans="1:3" x14ac:dyDescent="0.25">
      <c r="A74" s="5"/>
      <c r="C74" t="str">
        <f>"  &lt;/Genotype&gt;"</f>
        <v xml:space="preserve">  &lt;/Genotype&gt;</v>
      </c>
    </row>
    <row r="75" spans="1:3" x14ac:dyDescent="0.25">
      <c r="A75" s="5" t="s">
        <v>48</v>
      </c>
      <c r="B75" s="27" t="s">
        <v>288</v>
      </c>
      <c r="C75" t="str">
        <f>CONCATENATE("  &lt;Genotype hgvs=",CHAR(34),B61,B62,";",B62,CHAR(34)," name=",CHAR(34),B19,CHAR(34),"&gt; ")</f>
        <v xml:space="preserve">  &lt;Genotype hgvs="NC_000017.11:g.[30237328T&gt;C];[30237328T&gt;C]" name="5-HTTLPR"&gt; </v>
      </c>
    </row>
    <row r="76" spans="1:3" x14ac:dyDescent="0.25">
      <c r="A76" s="6" t="s">
        <v>49</v>
      </c>
      <c r="B76" s="27" t="s">
        <v>268</v>
      </c>
      <c r="C76" t="s">
        <v>17</v>
      </c>
    </row>
    <row r="77" spans="1:3" x14ac:dyDescent="0.25">
      <c r="A77" s="6" t="s">
        <v>47</v>
      </c>
      <c r="B77" s="27">
        <v>63.2</v>
      </c>
      <c r="C77" t="s">
        <v>717</v>
      </c>
    </row>
    <row r="78" spans="1:3" x14ac:dyDescent="0.25">
      <c r="A78" s="6"/>
    </row>
    <row r="79" spans="1:3" x14ac:dyDescent="0.25">
      <c r="A79" s="5"/>
      <c r="C79" t="str">
        <f>CONCATENATE("    ",B75)</f>
        <v xml:space="preserve">    People with this variant have two copies of the 5-HTTLPR variant with 16 repeated sections inserting 44 base pairs. It is called a variable number tandem repeats variant (VNTR).</v>
      </c>
    </row>
    <row r="80" spans="1:3" x14ac:dyDescent="0.25">
      <c r="A80" s="6"/>
    </row>
    <row r="81" spans="1:3" x14ac:dyDescent="0.25">
      <c r="A81" s="6"/>
      <c r="C81" t="s">
        <v>718</v>
      </c>
    </row>
    <row r="82" spans="1:3" x14ac:dyDescent="0.25">
      <c r="A82" s="6"/>
    </row>
    <row r="83" spans="1:3" x14ac:dyDescent="0.25">
      <c r="A83" s="6"/>
      <c r="C83" t="str">
        <f>CONCATENATE("    ",B76)</f>
        <v xml:space="preserve">    You are predisposed to lower levels of serotonin. See below for more information.</v>
      </c>
    </row>
    <row r="84" spans="1:3" x14ac:dyDescent="0.25">
      <c r="A84" s="6"/>
    </row>
    <row r="85" spans="1:3" x14ac:dyDescent="0.25">
      <c r="A85" s="5"/>
      <c r="C85" t="s">
        <v>719</v>
      </c>
    </row>
    <row r="86" spans="1:3" x14ac:dyDescent="0.25">
      <c r="A86" s="5"/>
    </row>
    <row r="87" spans="1:3" x14ac:dyDescent="0.25">
      <c r="A87" s="5"/>
      <c r="C87" t="str">
        <f>CONCATENATE( "    &lt;piechart percentage=",B77," /&gt;")</f>
        <v xml:space="preserve">    &lt;piechart percentage=63.2 /&gt;</v>
      </c>
    </row>
    <row r="88" spans="1:3" x14ac:dyDescent="0.25">
      <c r="A88" s="5"/>
      <c r="C88" t="str">
        <f>"  &lt;/Genotype&gt;"</f>
        <v xml:space="preserve">  &lt;/Genotype&gt;</v>
      </c>
    </row>
    <row r="89" spans="1:3" x14ac:dyDescent="0.25">
      <c r="A89" s="5" t="s">
        <v>50</v>
      </c>
      <c r="B89" s="27" t="s">
        <v>289</v>
      </c>
      <c r="C89" t="str">
        <f>CONCATENATE("  &lt;Genotype hgvs=",CHAR(34),B61,B63,";",B63,CHAR(34)," name=",CHAR(34),B19,CHAR(34),"&gt; ")</f>
        <v xml:space="preserve">  &lt;Genotype hgvs="NC_000017.11:g.[30237328=];[30237328=]" name="5-HTTLPR"&gt; </v>
      </c>
    </row>
    <row r="90" spans="1:3" x14ac:dyDescent="0.25">
      <c r="A90" s="6" t="s">
        <v>51</v>
      </c>
      <c r="B90" s="27" t="s">
        <v>269</v>
      </c>
      <c r="C90" t="s">
        <v>17</v>
      </c>
    </row>
    <row r="91" spans="1:3" x14ac:dyDescent="0.25">
      <c r="A91" s="6" t="s">
        <v>47</v>
      </c>
      <c r="B91" s="27">
        <v>13.1</v>
      </c>
      <c r="C91" t="s">
        <v>717</v>
      </c>
    </row>
    <row r="92" spans="1:3" x14ac:dyDescent="0.25">
      <c r="A92" s="5"/>
    </row>
    <row r="93" spans="1:3" x14ac:dyDescent="0.25">
      <c r="A93" s="6"/>
      <c r="C93" t="str">
        <f>CONCATENATE("    ",B89)</f>
        <v xml:space="preserve">    People with this variant have two copies of the 5-HTTLPR variant with 14 repeated sections. It is called a variable number tandem repeats variant (VNTR).</v>
      </c>
    </row>
    <row r="94" spans="1:3" x14ac:dyDescent="0.25">
      <c r="A94" s="6"/>
    </row>
    <row r="95" spans="1:3" x14ac:dyDescent="0.25">
      <c r="A95" s="6"/>
      <c r="C95" t="s">
        <v>718</v>
      </c>
    </row>
    <row r="96" spans="1:3" x14ac:dyDescent="0.25">
      <c r="A96" s="6"/>
    </row>
    <row r="97" spans="1:3" x14ac:dyDescent="0.25">
      <c r="A97" s="6"/>
      <c r="C97" t="str">
        <f>CONCATENATE("    ",B90)</f>
        <v xml:space="preserve">    You have greatly increased serotonin. See below for more information.</v>
      </c>
    </row>
    <row r="98" spans="1:3" x14ac:dyDescent="0.25">
      <c r="A98" s="5"/>
    </row>
    <row r="99" spans="1:3" x14ac:dyDescent="0.25">
      <c r="A99" s="5"/>
      <c r="C99" t="s">
        <v>719</v>
      </c>
    </row>
    <row r="100" spans="1:3" x14ac:dyDescent="0.25">
      <c r="A100" s="5"/>
    </row>
    <row r="101" spans="1:3" x14ac:dyDescent="0.25">
      <c r="A101" s="5"/>
      <c r="C101" t="str">
        <f>CONCATENATE( "    &lt;piechart percentage=",B91," /&gt;")</f>
        <v xml:space="preserve">    &lt;piechart percentage=13.1 /&gt;</v>
      </c>
    </row>
    <row r="102" spans="1:3" x14ac:dyDescent="0.25">
      <c r="A102" s="5"/>
      <c r="C102" t="str">
        <f>"  &lt;/Genotype&gt;"</f>
        <v xml:space="preserve">  &lt;/Genotype&gt;</v>
      </c>
    </row>
    <row r="103" spans="1:3" x14ac:dyDescent="0.25">
      <c r="A103" s="5"/>
      <c r="C103" t="str">
        <f>C23</f>
        <v>&lt;# A3609G #&gt;</v>
      </c>
    </row>
    <row r="104" spans="1:3" x14ac:dyDescent="0.25">
      <c r="A104" s="5" t="s">
        <v>39</v>
      </c>
      <c r="B104" s="1" t="s">
        <v>245</v>
      </c>
      <c r="C104" t="str">
        <f>CONCATENATE("  &lt;Genotype hgvs=",CHAR(34),B104,B105,";",B106,CHAR(34)," name=",CHAR(34),B25,CHAR(34),"&gt; ")</f>
        <v xml:space="preserve">  &lt;Genotype hgvs="NC_000017.11:g.[30237328T&gt;C];[30237328=]" name="A3609G"&gt; </v>
      </c>
    </row>
    <row r="105" spans="1:3" x14ac:dyDescent="0.25">
      <c r="A105" s="5" t="s">
        <v>40</v>
      </c>
      <c r="B105" s="27" t="s">
        <v>266</v>
      </c>
    </row>
    <row r="106" spans="1:3" x14ac:dyDescent="0.25">
      <c r="A106" s="5" t="s">
        <v>31</v>
      </c>
      <c r="B106" s="27" t="s">
        <v>267</v>
      </c>
      <c r="C106" t="s">
        <v>717</v>
      </c>
    </row>
    <row r="107" spans="1:3" x14ac:dyDescent="0.25">
      <c r="A107" s="5" t="s">
        <v>45</v>
      </c>
      <c r="B107" s="27" t="str">
        <f>CONCATENATE("People with this variant have one copy of the ",B28," variant. This substitution of a single nucleotide is known as a missense mutation.")</f>
        <v>People with this variant have one copy of the [A3609G](https://www.ncbi.nlm.nih.gov/projects/SNP/snp_ref.cgi?rs=25531) variant. This substitution of a single nucleotide is known as a missense mutation.</v>
      </c>
      <c r="C107" t="s">
        <v>17</v>
      </c>
    </row>
    <row r="108" spans="1:3" x14ac:dyDescent="0.25">
      <c r="A108" s="6" t="s">
        <v>46</v>
      </c>
      <c r="B108" s="27" t="s">
        <v>290</v>
      </c>
      <c r="C108" t="str">
        <f>CONCATENATE("    ",B107)</f>
        <v xml:space="preserve">    People with this variant have one copy of the [A3609G](https://www.ncbi.nlm.nih.gov/projects/SNP/snp_ref.cgi?rs=25531) variant. This substitution of a single nucleotide is known as a missense mutation.</v>
      </c>
    </row>
    <row r="109" spans="1:3" x14ac:dyDescent="0.25">
      <c r="A109" s="6" t="s">
        <v>47</v>
      </c>
      <c r="B109" s="27">
        <v>23.7</v>
      </c>
    </row>
    <row r="110" spans="1:3" x14ac:dyDescent="0.25">
      <c r="A110" s="5"/>
      <c r="C110" t="s">
        <v>718</v>
      </c>
    </row>
    <row r="111" spans="1:3" x14ac:dyDescent="0.25">
      <c r="A111" s="6"/>
    </row>
    <row r="112" spans="1:3" x14ac:dyDescent="0.25">
      <c r="A112" s="6"/>
      <c r="C112" t="str">
        <f>CONCATENATE("    ",B108)</f>
        <v xml:space="preserve">    You have slightly increased serotonin. See below for more information.</v>
      </c>
    </row>
    <row r="113" spans="1:3" x14ac:dyDescent="0.25">
      <c r="A113" s="6"/>
    </row>
    <row r="114" spans="1:3" x14ac:dyDescent="0.25">
      <c r="A114" s="6"/>
      <c r="C114" t="s">
        <v>719</v>
      </c>
    </row>
    <row r="115" spans="1:3" x14ac:dyDescent="0.25">
      <c r="A115" s="5"/>
    </row>
    <row r="116" spans="1:3" x14ac:dyDescent="0.25">
      <c r="A116" s="5"/>
      <c r="C116" t="str">
        <f>CONCATENATE( "    &lt;piechart percentage=",B109," /&gt;")</f>
        <v xml:space="preserve">    &lt;piechart percentage=23.7 /&gt;</v>
      </c>
    </row>
    <row r="117" spans="1:3" x14ac:dyDescent="0.25">
      <c r="A117" s="5"/>
      <c r="C117" t="str">
        <f>"  &lt;/Genotype&gt;"</f>
        <v xml:space="preserve">  &lt;/Genotype&gt;</v>
      </c>
    </row>
    <row r="118" spans="1:3" x14ac:dyDescent="0.25">
      <c r="A118" s="5" t="s">
        <v>48</v>
      </c>
      <c r="B118" s="27" t="str">
        <f>CONCATENATE("People with this variant have two copies of the ",B28," variant. This substitution of a single nucleotide is known as a missense mutation.")</f>
        <v>People with this variant have two copies of the [A3609G](https://www.ncbi.nlm.nih.gov/projects/SNP/snp_ref.cgi?rs=25531) variant. This substitution of a single nucleotide is known as a missense mutation.</v>
      </c>
      <c r="C118" t="str">
        <f>CONCATENATE("  &lt;Genotype hgvs=",CHAR(34),B104,B105,";",B105,CHAR(34)," name=",CHAR(34),B25,CHAR(34),"&gt; ")</f>
        <v xml:space="preserve">  &lt;Genotype hgvs="NC_000017.11:g.[30237328T&gt;C];[30237328T&gt;C]" name="A3609G"&gt; </v>
      </c>
    </row>
    <row r="119" spans="1:3" x14ac:dyDescent="0.25">
      <c r="A119" s="6" t="s">
        <v>49</v>
      </c>
      <c r="B119" s="27" t="s">
        <v>268</v>
      </c>
      <c r="C119" t="s">
        <v>17</v>
      </c>
    </row>
    <row r="120" spans="1:3" x14ac:dyDescent="0.25">
      <c r="A120" s="6" t="s">
        <v>47</v>
      </c>
      <c r="B120" s="27">
        <v>63.2</v>
      </c>
      <c r="C120" t="s">
        <v>717</v>
      </c>
    </row>
    <row r="121" spans="1:3" x14ac:dyDescent="0.25">
      <c r="A121" s="6"/>
    </row>
    <row r="122" spans="1:3" x14ac:dyDescent="0.25">
      <c r="A122" s="5"/>
      <c r="C122" t="str">
        <f>CONCATENATE("    ",B118)</f>
        <v xml:space="preserve">    People with this variant have two copies of the [A3609G](https://www.ncbi.nlm.nih.gov/projects/SNP/snp_ref.cgi?rs=25531) variant. This substitution of a single nucleotide is known as a missense mutation.</v>
      </c>
    </row>
    <row r="123" spans="1:3" x14ac:dyDescent="0.25">
      <c r="A123" s="6"/>
    </row>
    <row r="124" spans="1:3" x14ac:dyDescent="0.25">
      <c r="A124" s="6"/>
      <c r="C124" t="s">
        <v>718</v>
      </c>
    </row>
    <row r="125" spans="1:3" x14ac:dyDescent="0.25">
      <c r="A125" s="6"/>
    </row>
    <row r="126" spans="1:3" x14ac:dyDescent="0.25">
      <c r="A126" s="6"/>
      <c r="C126" t="str">
        <f>CONCATENATE("    ",B119)</f>
        <v xml:space="preserve">    You are predisposed to lower levels of serotonin. See below for more information.</v>
      </c>
    </row>
    <row r="127" spans="1:3" x14ac:dyDescent="0.25">
      <c r="A127" s="6"/>
    </row>
    <row r="128" spans="1:3" x14ac:dyDescent="0.25">
      <c r="A128" s="5"/>
      <c r="C128" t="s">
        <v>719</v>
      </c>
    </row>
    <row r="129" spans="1:3" x14ac:dyDescent="0.25">
      <c r="A129" s="5"/>
    </row>
    <row r="130" spans="1:3" x14ac:dyDescent="0.25">
      <c r="A130" s="5"/>
      <c r="C130" t="str">
        <f>CONCATENATE( "    &lt;piechart percentage=",B120," /&gt;")</f>
        <v xml:space="preserve">    &lt;piechart percentage=63.2 /&gt;</v>
      </c>
    </row>
    <row r="131" spans="1:3" x14ac:dyDescent="0.25">
      <c r="A131" s="5"/>
      <c r="C131" t="str">
        <f>"  &lt;/Genotype&gt;"</f>
        <v xml:space="preserve">  &lt;/Genotype&gt;</v>
      </c>
    </row>
    <row r="132" spans="1:3" x14ac:dyDescent="0.25">
      <c r="A132" s="5" t="s">
        <v>50</v>
      </c>
      <c r="B132" s="27" t="str">
        <f>CONCATENATE("Your ",B11," gene has no variants. A normal gene is referred to as a ",CHAR(34),"wild-type",CHAR(34)," gene.")</f>
        <v>Your SLCA4 gene has no variants. A normal gene is referred to as a "wild-type" gene.</v>
      </c>
      <c r="C132" t="str">
        <f>CONCATENATE("  &lt;Genotype hgvs=",CHAR(34),B104,B106,";",B106,CHAR(34)," name=",CHAR(34),B25,CHAR(34),"&gt; ")</f>
        <v xml:space="preserve">  &lt;Genotype hgvs="NC_000017.11:g.[30237328=];[30237328=]" name="A3609G"&gt; </v>
      </c>
    </row>
    <row r="133" spans="1:3" x14ac:dyDescent="0.25">
      <c r="A133" s="6" t="s">
        <v>51</v>
      </c>
      <c r="B133" s="27" t="s">
        <v>269</v>
      </c>
      <c r="C133" t="s">
        <v>17</v>
      </c>
    </row>
    <row r="134" spans="1:3" x14ac:dyDescent="0.25">
      <c r="A134" s="6" t="s">
        <v>47</v>
      </c>
      <c r="B134" s="27">
        <v>13.1</v>
      </c>
      <c r="C134" t="s">
        <v>717</v>
      </c>
    </row>
    <row r="135" spans="1:3" x14ac:dyDescent="0.25">
      <c r="A135" s="5"/>
    </row>
    <row r="136" spans="1:3" x14ac:dyDescent="0.25">
      <c r="A136" s="6"/>
      <c r="C136" t="str">
        <f>CONCATENATE("    ",B132)</f>
        <v xml:space="preserve">    Your SLCA4 gene has no variants. A normal gene is referred to as a "wild-type" gene.</v>
      </c>
    </row>
    <row r="137" spans="1:3" x14ac:dyDescent="0.25">
      <c r="A137" s="6"/>
    </row>
    <row r="138" spans="1:3" x14ac:dyDescent="0.25">
      <c r="A138" s="6"/>
      <c r="C138" t="s">
        <v>718</v>
      </c>
    </row>
    <row r="139" spans="1:3" x14ac:dyDescent="0.25">
      <c r="A139" s="6"/>
    </row>
    <row r="140" spans="1:3" x14ac:dyDescent="0.25">
      <c r="A140" s="6"/>
      <c r="C140" t="str">
        <f>CONCATENATE("    ",B133)</f>
        <v xml:space="preserve">    You have greatly increased serotonin. See below for more information.</v>
      </c>
    </row>
    <row r="141" spans="1:3" x14ac:dyDescent="0.25">
      <c r="A141" s="5"/>
    </row>
    <row r="142" spans="1:3" x14ac:dyDescent="0.25">
      <c r="A142" s="5"/>
      <c r="C142" t="s">
        <v>719</v>
      </c>
    </row>
    <row r="143" spans="1:3" x14ac:dyDescent="0.25">
      <c r="A143" s="5"/>
    </row>
    <row r="144" spans="1:3" x14ac:dyDescent="0.25">
      <c r="A144" s="5"/>
      <c r="C144" t="str">
        <f>CONCATENATE( "    &lt;piechart percentage=",B134," /&gt;")</f>
        <v xml:space="preserve">    &lt;piechart percentage=13.1 /&gt;</v>
      </c>
    </row>
    <row r="145" spans="1:3" x14ac:dyDescent="0.25">
      <c r="A145" s="5"/>
      <c r="C145" t="str">
        <f>"  &lt;/Genotype&gt;"</f>
        <v xml:space="preserve">  &lt;/Genotype&gt;</v>
      </c>
    </row>
    <row r="146" spans="1:3" x14ac:dyDescent="0.25">
      <c r="A146" s="5"/>
      <c r="C146" t="str">
        <f>C29</f>
        <v>&lt;# T463G #&gt;</v>
      </c>
    </row>
    <row r="147" spans="1:3" x14ac:dyDescent="0.25">
      <c r="A147" s="5" t="s">
        <v>39</v>
      </c>
      <c r="B147" s="1" t="s">
        <v>128</v>
      </c>
      <c r="C147" t="str">
        <f>CONCATENATE("  &lt;Genotype hgvs=",CHAR(34),B147,B148,";",B149,CHAR(34)," name=",CHAR(34),B31,CHAR(34),"&gt; ")</f>
        <v xml:space="preserve">  &lt;Genotype hgvs="NC_000002.12:g.[233945906G&gt;C];[233945906=]" name="T463G"&gt; </v>
      </c>
    </row>
    <row r="148" spans="1:3" x14ac:dyDescent="0.25">
      <c r="A148" s="5" t="s">
        <v>40</v>
      </c>
      <c r="B148" s="27" t="s">
        <v>141</v>
      </c>
    </row>
    <row r="149" spans="1:3" x14ac:dyDescent="0.25">
      <c r="A149" s="5" t="s">
        <v>31</v>
      </c>
      <c r="B149" s="27" t="s">
        <v>142</v>
      </c>
      <c r="C149" t="s">
        <v>717</v>
      </c>
    </row>
    <row r="150" spans="1:3" x14ac:dyDescent="0.25">
      <c r="A150" s="5" t="s">
        <v>45</v>
      </c>
      <c r="B150" s="27" t="str">
        <f>CONCATENATE("People with this variant have one copy of the ",B31," variant. This substitution of a single nucleotide is known as a missense mutation.")</f>
        <v>People with this variant have one copy of the T463G variant. This substitution of a single nucleotide is known as a missense mutation.</v>
      </c>
      <c r="C150" t="s">
        <v>17</v>
      </c>
    </row>
    <row r="151" spans="1:3" x14ac:dyDescent="0.25">
      <c r="A151" s="6" t="s">
        <v>46</v>
      </c>
      <c r="B151" s="27" t="s">
        <v>227</v>
      </c>
      <c r="C151" t="str">
        <f>CONCATENATE("    ",B150)</f>
        <v xml:space="preserve">    People with this variant have one copy of the T463G variant. This substitution of a single nucleotide is known as a missense mutation.</v>
      </c>
    </row>
    <row r="152" spans="1:3" x14ac:dyDescent="0.25">
      <c r="A152" s="6" t="s">
        <v>47</v>
      </c>
      <c r="B152" s="27">
        <v>50</v>
      </c>
    </row>
    <row r="153" spans="1:3" x14ac:dyDescent="0.25">
      <c r="A153" s="5"/>
      <c r="C153" t="s">
        <v>718</v>
      </c>
    </row>
    <row r="154" spans="1:3" x14ac:dyDescent="0.25">
      <c r="A154" s="6"/>
    </row>
    <row r="155" spans="1:3" x14ac:dyDescent="0.25">
      <c r="A155" s="6"/>
      <c r="C155" t="str">
        <f>CONCATENATE("    ",B151)</f>
        <v xml:space="preserve">    Your variant is not associated with any loss of function.</v>
      </c>
    </row>
    <row r="156" spans="1:3" x14ac:dyDescent="0.25">
      <c r="A156" s="6"/>
    </row>
    <row r="157" spans="1:3" x14ac:dyDescent="0.25">
      <c r="A157" s="6"/>
      <c r="C157" t="s">
        <v>719</v>
      </c>
    </row>
    <row r="158" spans="1:3" x14ac:dyDescent="0.25">
      <c r="A158" s="5"/>
    </row>
    <row r="159" spans="1:3" x14ac:dyDescent="0.25">
      <c r="A159" s="5"/>
      <c r="C159" t="str">
        <f>CONCATENATE( "    &lt;piechart percentage=",B152," /&gt;")</f>
        <v xml:space="preserve">    &lt;piechart percentage=50 /&gt;</v>
      </c>
    </row>
    <row r="160" spans="1:3" x14ac:dyDescent="0.25">
      <c r="A160" s="5"/>
      <c r="C160" t="str">
        <f>"  &lt;/Genotype&gt;"</f>
        <v xml:space="preserve">  &lt;/Genotype&gt;</v>
      </c>
    </row>
    <row r="161" spans="1:3" x14ac:dyDescent="0.25">
      <c r="A161" s="5" t="s">
        <v>48</v>
      </c>
      <c r="B161" s="27" t="str">
        <f>CONCATENATE("People with this variant have two copies of the ",B31," variant. This substitution of a single nucleotide is known as a missense mutation.")</f>
        <v>People with this variant have two copies of the T463G variant. This substitution of a single nucleotide is known as a missense mutation.</v>
      </c>
      <c r="C161" t="str">
        <f>CONCATENATE("  &lt;Genotype hgvs=",CHAR(34),B147,B148,";",B148,CHAR(34)," name=",CHAR(34),B31,CHAR(34),"&gt; ")</f>
        <v xml:space="preserve">  &lt;Genotype hgvs="NC_000002.12:g.[233945906G&gt;C];[233945906G&gt;C]" name="T463G"&gt; </v>
      </c>
    </row>
    <row r="162" spans="1:3" x14ac:dyDescent="0.25">
      <c r="A162" s="6" t="s">
        <v>49</v>
      </c>
      <c r="B162" s="27" t="s">
        <v>227</v>
      </c>
      <c r="C162" t="s">
        <v>17</v>
      </c>
    </row>
    <row r="163" spans="1:3" x14ac:dyDescent="0.25">
      <c r="A163" s="6" t="s">
        <v>47</v>
      </c>
      <c r="B163" s="27">
        <v>17.5</v>
      </c>
      <c r="C163" t="s">
        <v>717</v>
      </c>
    </row>
    <row r="164" spans="1:3" x14ac:dyDescent="0.25">
      <c r="A164" s="6"/>
    </row>
    <row r="165" spans="1:3" x14ac:dyDescent="0.25">
      <c r="A165" s="5"/>
      <c r="C165" t="str">
        <f>CONCATENATE("    ",B161)</f>
        <v xml:space="preserve">    People with this variant have two copies of the T463G variant. This substitution of a single nucleotide is known as a missense mutation.</v>
      </c>
    </row>
    <row r="166" spans="1:3" x14ac:dyDescent="0.25">
      <c r="A166" s="6"/>
    </row>
    <row r="167" spans="1:3" x14ac:dyDescent="0.25">
      <c r="A167" s="6"/>
      <c r="C167" t="s">
        <v>718</v>
      </c>
    </row>
    <row r="168" spans="1:3" x14ac:dyDescent="0.25">
      <c r="A168" s="6"/>
    </row>
    <row r="169" spans="1:3" x14ac:dyDescent="0.25">
      <c r="A169" s="6"/>
      <c r="C169" t="str">
        <f>CONCATENATE("    ",B162)</f>
        <v xml:space="preserve">    Your variant is not associated with any loss of function.</v>
      </c>
    </row>
    <row r="170" spans="1:3" x14ac:dyDescent="0.25">
      <c r="A170" s="6"/>
    </row>
    <row r="171" spans="1:3" x14ac:dyDescent="0.25">
      <c r="A171" s="5"/>
      <c r="C171" t="s">
        <v>719</v>
      </c>
    </row>
    <row r="172" spans="1:3" x14ac:dyDescent="0.25">
      <c r="A172" s="5"/>
    </row>
    <row r="173" spans="1:3" x14ac:dyDescent="0.25">
      <c r="A173" s="5"/>
      <c r="C173" t="str">
        <f>CONCATENATE( "    &lt;piechart percentage=",B163," /&gt;")</f>
        <v xml:space="preserve">    &lt;piechart percentage=17.5 /&gt;</v>
      </c>
    </row>
    <row r="174" spans="1:3" x14ac:dyDescent="0.25">
      <c r="A174" s="5"/>
      <c r="C174" t="str">
        <f>"  &lt;/Genotype&gt;"</f>
        <v xml:space="preserve">  &lt;/Genotype&gt;</v>
      </c>
    </row>
    <row r="175" spans="1:3" x14ac:dyDescent="0.25">
      <c r="A175" s="5" t="s">
        <v>50</v>
      </c>
      <c r="B175" s="27" t="str">
        <f>CONCATENATE("Your ",B11," gene has no variants. A normal gene is referred to as a ",CHAR(34),"wild-type",CHAR(34)," gene.")</f>
        <v>Your SLCA4 gene has no variants. A normal gene is referred to as a "wild-type" gene.</v>
      </c>
      <c r="C175" t="str">
        <f>CONCATENATE("  &lt;Genotype hgvs=",CHAR(34),B147,B149,";",B149,CHAR(34)," name=",CHAR(34),B31,CHAR(34),"&gt; ")</f>
        <v xml:space="preserve">  &lt;Genotype hgvs="NC_000002.12:g.[233945906=];[233945906=]" name="T463G"&gt; </v>
      </c>
    </row>
    <row r="176" spans="1:3" x14ac:dyDescent="0.25">
      <c r="A176" s="6" t="s">
        <v>51</v>
      </c>
      <c r="B176" s="27" t="s">
        <v>270</v>
      </c>
      <c r="C176" t="s">
        <v>17</v>
      </c>
    </row>
    <row r="177" spans="1:3" x14ac:dyDescent="0.25">
      <c r="A177" s="6" t="s">
        <v>47</v>
      </c>
      <c r="B177" s="27">
        <v>32.6</v>
      </c>
      <c r="C177" t="s">
        <v>717</v>
      </c>
    </row>
    <row r="178" spans="1:3" x14ac:dyDescent="0.25">
      <c r="A178" s="5"/>
    </row>
    <row r="179" spans="1:3" x14ac:dyDescent="0.25">
      <c r="A179" s="6"/>
      <c r="C179" t="str">
        <f>CONCATENATE("    ",B175)</f>
        <v xml:space="preserve">    Your SLCA4 gene has no variants. A normal gene is referred to as a "wild-type" gene.</v>
      </c>
    </row>
    <row r="180" spans="1:3" x14ac:dyDescent="0.25">
      <c r="A180" s="6"/>
    </row>
    <row r="181" spans="1:3" x14ac:dyDescent="0.25">
      <c r="A181" s="6"/>
      <c r="C181" t="s">
        <v>718</v>
      </c>
    </row>
    <row r="182" spans="1:3" x14ac:dyDescent="0.25">
      <c r="A182" s="6"/>
    </row>
    <row r="183" spans="1:3" x14ac:dyDescent="0.25">
      <c r="A183" s="6"/>
      <c r="C183" t="str">
        <f>CONCATENATE("    ",B176)</f>
        <v xml:space="preserve">    This variant increases the risk for alcoholism. See below for details.</v>
      </c>
    </row>
    <row r="184" spans="1:3" x14ac:dyDescent="0.25">
      <c r="A184" s="5"/>
    </row>
    <row r="185" spans="1:3" x14ac:dyDescent="0.25">
      <c r="A185" s="5"/>
      <c r="C185" t="s">
        <v>719</v>
      </c>
    </row>
    <row r="186" spans="1:3" x14ac:dyDescent="0.25">
      <c r="A186" s="5"/>
    </row>
    <row r="187" spans="1:3" x14ac:dyDescent="0.25">
      <c r="A187" s="5"/>
      <c r="C187" t="str">
        <f>CONCATENATE( "    &lt;piechart percentage=",B177," /&gt;")</f>
        <v xml:space="preserve">    &lt;piechart percentage=32.6 /&gt;</v>
      </c>
    </row>
    <row r="188" spans="1:3" x14ac:dyDescent="0.25">
      <c r="A188" s="5"/>
      <c r="C188" t="str">
        <f>"  &lt;/Genotype&gt;"</f>
        <v xml:space="preserve">  &lt;/Genotype&gt;</v>
      </c>
    </row>
    <row r="189" spans="1:3" x14ac:dyDescent="0.25">
      <c r="A189" s="5"/>
      <c r="C189" t="str">
        <f>C35</f>
        <v>&lt;# T30199457C #&gt;</v>
      </c>
    </row>
    <row r="190" spans="1:3" x14ac:dyDescent="0.25">
      <c r="A190" s="5" t="s">
        <v>39</v>
      </c>
      <c r="B190" s="1" t="s">
        <v>245</v>
      </c>
      <c r="C190" t="str">
        <f>CONCATENATE("  &lt;Genotype hgvs=",CHAR(34),B190,B191,";",B192,CHAR(34)," name=",CHAR(34),B37,CHAR(34),"&gt; ")</f>
        <v xml:space="preserve">  &lt;Genotype hgvs="NC_000017.11:g.[30199457T&gt;C];[30199457=]" name="T30199457C"&gt; </v>
      </c>
    </row>
    <row r="191" spans="1:3" x14ac:dyDescent="0.25">
      <c r="A191" s="5" t="s">
        <v>40</v>
      </c>
      <c r="B191" s="27" t="s">
        <v>280</v>
      </c>
    </row>
    <row r="192" spans="1:3" x14ac:dyDescent="0.25">
      <c r="A192" s="5" t="s">
        <v>31</v>
      </c>
      <c r="B192" s="27" t="s">
        <v>281</v>
      </c>
      <c r="C192" t="s">
        <v>717</v>
      </c>
    </row>
    <row r="193" spans="1:3" x14ac:dyDescent="0.25">
      <c r="A193" s="5" t="s">
        <v>45</v>
      </c>
      <c r="B193" s="27" t="str">
        <f>CONCATENATE("People with this variant have one copy of the ",B40," variant. This substitution of a single nucleotide is known as a missense mutation.")</f>
        <v>People with this variant have one copy of the [T30199457C](https://www.ncbi.nlm.nih.gov/pubmed/18986552) variant. This substitution of a single nucleotide is known as a missense mutation.</v>
      </c>
      <c r="C193" t="s">
        <v>17</v>
      </c>
    </row>
    <row r="194" spans="1:3" x14ac:dyDescent="0.25">
      <c r="A194" s="6" t="s">
        <v>46</v>
      </c>
      <c r="B194" s="27" t="s">
        <v>227</v>
      </c>
      <c r="C194" t="str">
        <f>CONCATENATE("    ",B193)</f>
        <v xml:space="preserve">    People with this variant have one copy of the [T30199457C](https://www.ncbi.nlm.nih.gov/pubmed/18986552) variant. This substitution of a single nucleotide is known as a missense mutation.</v>
      </c>
    </row>
    <row r="195" spans="1:3" x14ac:dyDescent="0.25">
      <c r="A195" s="6" t="s">
        <v>47</v>
      </c>
      <c r="B195" s="27">
        <v>49.5</v>
      </c>
    </row>
    <row r="196" spans="1:3" x14ac:dyDescent="0.25">
      <c r="A196" s="5"/>
      <c r="C196" t="s">
        <v>718</v>
      </c>
    </row>
    <row r="197" spans="1:3" x14ac:dyDescent="0.25">
      <c r="A197" s="6"/>
    </row>
    <row r="198" spans="1:3" x14ac:dyDescent="0.25">
      <c r="A198" s="6"/>
      <c r="C198" t="str">
        <f>CONCATENATE("    ",B194)</f>
        <v xml:space="preserve">    Your variant is not associated with any loss of function.</v>
      </c>
    </row>
    <row r="199" spans="1:3" x14ac:dyDescent="0.25">
      <c r="A199" s="6"/>
    </row>
    <row r="200" spans="1:3" x14ac:dyDescent="0.25">
      <c r="A200" s="6"/>
      <c r="C200" t="s">
        <v>719</v>
      </c>
    </row>
    <row r="201" spans="1:3" x14ac:dyDescent="0.25">
      <c r="A201" s="5"/>
    </row>
    <row r="202" spans="1:3" x14ac:dyDescent="0.25">
      <c r="A202" s="5"/>
      <c r="C202" t="str">
        <f>CONCATENATE( "    &lt;piechart percentage=",B195," /&gt;")</f>
        <v xml:space="preserve">    &lt;piechart percentage=49.5 /&gt;</v>
      </c>
    </row>
    <row r="203" spans="1:3" x14ac:dyDescent="0.25">
      <c r="A203" s="5"/>
      <c r="C203" t="str">
        <f>"  &lt;/Genotype&gt;"</f>
        <v xml:space="preserve">  &lt;/Genotype&gt;</v>
      </c>
    </row>
    <row r="204" spans="1:3" x14ac:dyDescent="0.25">
      <c r="A204" s="5" t="s">
        <v>48</v>
      </c>
      <c r="B204" s="27" t="str">
        <f>CONCATENATE("People with this variant have two copies of the ",B40," variant. This substitution of a single nucleotide is known as a missense mutation.")</f>
        <v>People with this variant have two copies of the [T30199457C](https://www.ncbi.nlm.nih.gov/pubmed/18986552) variant. This substitution of a single nucleotide is known as a missense mutation.</v>
      </c>
      <c r="C204" t="str">
        <f>CONCATENATE("  &lt;Genotype hgvs=",CHAR(34),B190,B191,";",B191,CHAR(34)," name=",CHAR(34),B37,CHAR(34),"&gt; ")</f>
        <v xml:space="preserve">  &lt;Genotype hgvs="NC_000017.11:g.[30199457T&gt;C];[30199457T&gt;C]" name="T30199457C"&gt; </v>
      </c>
    </row>
    <row r="205" spans="1:3" x14ac:dyDescent="0.25">
      <c r="A205" s="6" t="s">
        <v>49</v>
      </c>
      <c r="B205" s="27" t="s">
        <v>529</v>
      </c>
      <c r="C205" t="s">
        <v>17</v>
      </c>
    </row>
    <row r="206" spans="1:3" x14ac:dyDescent="0.25">
      <c r="A206" s="6" t="s">
        <v>47</v>
      </c>
      <c r="B206" s="27">
        <v>32.700000000000003</v>
      </c>
      <c r="C206" t="s">
        <v>717</v>
      </c>
    </row>
    <row r="207" spans="1:3" x14ac:dyDescent="0.25">
      <c r="A207" s="6"/>
    </row>
    <row r="208" spans="1:3" x14ac:dyDescent="0.25">
      <c r="A208" s="5"/>
      <c r="C208" t="str">
        <f>CONCATENATE("    ",B204)</f>
        <v xml:space="preserve">    People with this variant have two copies of the [T30199457C](https://www.ncbi.nlm.nih.gov/pubmed/18986552) variant. This substitution of a single nucleotide is known as a missense mutation.</v>
      </c>
    </row>
    <row r="209" spans="1:3" x14ac:dyDescent="0.25">
      <c r="A209" s="6"/>
    </row>
    <row r="210" spans="1:3" x14ac:dyDescent="0.25">
      <c r="A210" s="6"/>
      <c r="C210" t="s">
        <v>718</v>
      </c>
    </row>
    <row r="211" spans="1:3" x14ac:dyDescent="0.25">
      <c r="A211" s="6"/>
    </row>
    <row r="212" spans="1:3" x14ac:dyDescent="0.25">
      <c r="A212" s="6"/>
      <c r="C212" t="str">
        <f>CONCATENATE("    ",B205)</f>
        <v xml:space="preserve">    People with this variant have an increased risk of CFS. See below for more information.</v>
      </c>
    </row>
    <row r="213" spans="1:3" x14ac:dyDescent="0.25">
      <c r="A213" s="6"/>
    </row>
    <row r="214" spans="1:3" x14ac:dyDescent="0.25">
      <c r="A214" s="5"/>
      <c r="C214" t="s">
        <v>719</v>
      </c>
    </row>
    <row r="215" spans="1:3" x14ac:dyDescent="0.25">
      <c r="A215" s="5"/>
    </row>
    <row r="216" spans="1:3" x14ac:dyDescent="0.25">
      <c r="A216" s="5"/>
      <c r="C216" t="str">
        <f>CONCATENATE( "    &lt;piechart percentage=",B206," /&gt;")</f>
        <v xml:space="preserve">    &lt;piechart percentage=32.7 /&gt;</v>
      </c>
    </row>
    <row r="217" spans="1:3" x14ac:dyDescent="0.25">
      <c r="A217" s="5"/>
      <c r="C217" t="str">
        <f>"  &lt;/Genotype&gt;"</f>
        <v xml:space="preserve">  &lt;/Genotype&gt;</v>
      </c>
    </row>
    <row r="218" spans="1:3" x14ac:dyDescent="0.25">
      <c r="A218" s="5" t="s">
        <v>50</v>
      </c>
      <c r="B218" s="27" t="str">
        <f>CONCATENATE("Your ",B11," gene has no variants. A normal gene is referred to as a ",CHAR(34),"wild-type",CHAR(34)," gene.")</f>
        <v>Your SLCA4 gene has no variants. A normal gene is referred to as a "wild-type" gene.</v>
      </c>
      <c r="C218" t="str">
        <f>CONCATENATE("  &lt;Genotype hgvs=",CHAR(34),B190,B192,";",B192,CHAR(34)," name=",CHAR(34),B37,CHAR(34),"&gt; ")</f>
        <v xml:space="preserve">  &lt;Genotype hgvs="NC_000017.11:g.[30199457=];[30199457=]" name="T30199457C"&gt; </v>
      </c>
    </row>
    <row r="219" spans="1:3" x14ac:dyDescent="0.25">
      <c r="A219" s="6" t="s">
        <v>51</v>
      </c>
      <c r="B219" s="27" t="s">
        <v>227</v>
      </c>
      <c r="C219" t="s">
        <v>17</v>
      </c>
    </row>
    <row r="220" spans="1:3" x14ac:dyDescent="0.25">
      <c r="A220" s="6" t="s">
        <v>47</v>
      </c>
      <c r="B220" s="27">
        <v>17.8</v>
      </c>
      <c r="C220" t="s">
        <v>717</v>
      </c>
    </row>
    <row r="221" spans="1:3" x14ac:dyDescent="0.25">
      <c r="A221" s="5"/>
    </row>
    <row r="222" spans="1:3" x14ac:dyDescent="0.25">
      <c r="A222" s="6"/>
      <c r="C222" t="str">
        <f>CONCATENATE("    ",B218)</f>
        <v xml:space="preserve">    Your SLCA4 gene has no variants. A normal gene is referred to as a "wild-type" gene.</v>
      </c>
    </row>
    <row r="223" spans="1:3" x14ac:dyDescent="0.25">
      <c r="A223" s="6"/>
    </row>
    <row r="224" spans="1:3" x14ac:dyDescent="0.25">
      <c r="A224" s="6"/>
      <c r="C224" t="s">
        <v>718</v>
      </c>
    </row>
    <row r="225" spans="1:3" x14ac:dyDescent="0.25">
      <c r="A225" s="6"/>
    </row>
    <row r="226" spans="1:3" x14ac:dyDescent="0.25">
      <c r="A226" s="6"/>
      <c r="C226" t="str">
        <f>CONCATENATE("    ",B219)</f>
        <v xml:space="preserve">    Your variant is not associated with any loss of function.</v>
      </c>
    </row>
    <row r="227" spans="1:3" x14ac:dyDescent="0.25">
      <c r="A227" s="5"/>
    </row>
    <row r="228" spans="1:3" x14ac:dyDescent="0.25">
      <c r="A228" s="5"/>
      <c r="C228" t="s">
        <v>719</v>
      </c>
    </row>
    <row r="229" spans="1:3" x14ac:dyDescent="0.25">
      <c r="A229" s="5"/>
    </row>
    <row r="230" spans="1:3" x14ac:dyDescent="0.25">
      <c r="A230" s="5"/>
      <c r="C230" t="str">
        <f>CONCATENATE( "    &lt;piechart percentage=",B220," /&gt;")</f>
        <v xml:space="preserve">    &lt;piechart percentage=17.8 /&gt;</v>
      </c>
    </row>
    <row r="231" spans="1:3" x14ac:dyDescent="0.25">
      <c r="A231" s="5"/>
      <c r="C231" t="str">
        <f>"  &lt;/Genotype&gt;"</f>
        <v xml:space="preserve">  &lt;/Genotype&gt;</v>
      </c>
    </row>
    <row r="232" spans="1:3" x14ac:dyDescent="0.25">
      <c r="A232" s="5"/>
      <c r="C232" t="str">
        <f>"  &lt;/Genotype&gt;"</f>
        <v xml:space="preserve">  &lt;/Genotype&gt;</v>
      </c>
    </row>
    <row r="233" spans="1:3" x14ac:dyDescent="0.25">
      <c r="A233" s="5"/>
      <c r="C233" t="str">
        <f>C41</f>
        <v>&lt;# C30219896T #&gt;</v>
      </c>
    </row>
    <row r="234" spans="1:3" x14ac:dyDescent="0.25">
      <c r="A234" s="5" t="s">
        <v>39</v>
      </c>
      <c r="B234" s="35" t="s">
        <v>245</v>
      </c>
      <c r="C234" t="str">
        <f>CONCATENATE("  &lt;Genotype hgvs=",CHAR(34),B234,B235,";",B236,CHAR(34)," name=",CHAR(34),B43,CHAR(34),"&gt; ")</f>
        <v xml:space="preserve">  &lt;Genotype hgvs="NC_000017.11:g.[30219896C&gt;T];[30219896=]" name="C30219896T"&gt; </v>
      </c>
    </row>
    <row r="235" spans="1:3" x14ac:dyDescent="0.25">
      <c r="A235" s="5" t="s">
        <v>40</v>
      </c>
      <c r="B235" s="29" t="s">
        <v>282</v>
      </c>
    </row>
    <row r="236" spans="1:3" x14ac:dyDescent="0.25">
      <c r="A236" s="5" t="s">
        <v>31</v>
      </c>
      <c r="B236" s="29" t="s">
        <v>283</v>
      </c>
      <c r="C236" t="s">
        <v>717</v>
      </c>
    </row>
    <row r="237" spans="1:3" x14ac:dyDescent="0.25">
      <c r="A237" s="5" t="s">
        <v>45</v>
      </c>
      <c r="B237" s="27" t="str">
        <f>CONCATENATE("People with this variant have one copy of the ",B46," variant. This substitution of a single nucleotide is known as a missense mutation.")</f>
        <v>People with this variant have one copy of the [C30219896T](http://institutferran.org/documentos/estudio_genetico/JCR%20106%20140408.pdf) variant. This substitution of a single nucleotide is known as a missense mutation.</v>
      </c>
      <c r="C237" t="s">
        <v>17</v>
      </c>
    </row>
    <row r="238" spans="1:3" x14ac:dyDescent="0.25">
      <c r="A238" s="6" t="s">
        <v>46</v>
      </c>
      <c r="B238" s="27" t="s">
        <v>529</v>
      </c>
      <c r="C238" t="str">
        <f>CONCATENATE("    ",B237)</f>
        <v xml:space="preserve">    People with this variant have one copy of the [C30219896T](http://institutferran.org/documentos/estudio_genetico/JCR%20106%20140408.pdf) variant. This substitution of a single nucleotide is known as a missense mutation.</v>
      </c>
    </row>
    <row r="239" spans="1:3" x14ac:dyDescent="0.25">
      <c r="A239" s="6" t="s">
        <v>47</v>
      </c>
      <c r="B239" s="27">
        <v>38</v>
      </c>
    </row>
    <row r="240" spans="1:3" x14ac:dyDescent="0.25">
      <c r="A240" s="5"/>
      <c r="C240" t="s">
        <v>718</v>
      </c>
    </row>
    <row r="241" spans="1:3" x14ac:dyDescent="0.25">
      <c r="A241" s="6"/>
    </row>
    <row r="242" spans="1:3" x14ac:dyDescent="0.25">
      <c r="A242" s="6"/>
      <c r="C242" t="str">
        <f>CONCATENATE("    ",B238)</f>
        <v xml:space="preserve">    People with this variant have an increased risk of CFS. See below for more information.</v>
      </c>
    </row>
    <row r="243" spans="1:3" x14ac:dyDescent="0.25">
      <c r="A243" s="6"/>
    </row>
    <row r="244" spans="1:3" x14ac:dyDescent="0.25">
      <c r="A244" s="6"/>
      <c r="C244" t="s">
        <v>719</v>
      </c>
    </row>
    <row r="245" spans="1:3" x14ac:dyDescent="0.25">
      <c r="A245" s="5"/>
    </row>
    <row r="246" spans="1:3" x14ac:dyDescent="0.25">
      <c r="A246" s="5"/>
      <c r="C246" t="str">
        <f>CONCATENATE( "    &lt;piechart percentage=",B239," /&gt;")</f>
        <v xml:space="preserve">    &lt;piechart percentage=38 /&gt;</v>
      </c>
    </row>
    <row r="247" spans="1:3" x14ac:dyDescent="0.25">
      <c r="A247" s="5"/>
      <c r="C247" t="str">
        <f>"  &lt;/Genotype&gt;"</f>
        <v xml:space="preserve">  &lt;/Genotype&gt;</v>
      </c>
    </row>
    <row r="248" spans="1:3" x14ac:dyDescent="0.25">
      <c r="A248" s="5" t="s">
        <v>48</v>
      </c>
      <c r="B248" s="27" t="str">
        <f>CONCATENATE("People with this variant have two copies of the ",B46," variant. This substitution of a single nucleotide is known as a missense mutation.")</f>
        <v>People with this variant have two copies of the [C30219896T](http://institutferran.org/documentos/estudio_genetico/JCR%20106%20140408.pdf) variant. This substitution of a single nucleotide is known as a missense mutation.</v>
      </c>
      <c r="C248" t="str">
        <f>CONCATENATE("  &lt;Genotype hgvs=",CHAR(34),B234,B235,";",B235,CHAR(34)," name=",CHAR(34),B43,CHAR(34),"&gt; ")</f>
        <v xml:space="preserve">  &lt;Genotype hgvs="NC_000017.11:g.[30219896C&gt;T];[30219896C&gt;T]" name="C30219896T"&gt; </v>
      </c>
    </row>
    <row r="249" spans="1:3" x14ac:dyDescent="0.25">
      <c r="A249" s="6" t="s">
        <v>49</v>
      </c>
      <c r="B249" s="27" t="s">
        <v>556</v>
      </c>
      <c r="C249" t="s">
        <v>17</v>
      </c>
    </row>
    <row r="250" spans="1:3" x14ac:dyDescent="0.25">
      <c r="A250" s="6" t="s">
        <v>47</v>
      </c>
      <c r="B250" s="27">
        <v>16</v>
      </c>
      <c r="C250" t="s">
        <v>717</v>
      </c>
    </row>
    <row r="251" spans="1:3" x14ac:dyDescent="0.25">
      <c r="A251" s="6"/>
    </row>
    <row r="252" spans="1:3" x14ac:dyDescent="0.25">
      <c r="A252" s="5"/>
      <c r="C252" t="str">
        <f>CONCATENATE("    ",B248)</f>
        <v xml:space="preserve">    People with this variant have two copies of the [C30219896T](http://institutferran.org/documentos/estudio_genetico/JCR%20106%20140408.pdf) variant. This substitution of a single nucleotide is known as a missense mutation.</v>
      </c>
    </row>
    <row r="253" spans="1:3" x14ac:dyDescent="0.25">
      <c r="A253" s="6"/>
    </row>
    <row r="254" spans="1:3" x14ac:dyDescent="0.25">
      <c r="A254" s="6"/>
      <c r="C254" t="s">
        <v>718</v>
      </c>
    </row>
    <row r="255" spans="1:3" x14ac:dyDescent="0.25">
      <c r="A255" s="6"/>
    </row>
    <row r="256" spans="1:3" x14ac:dyDescent="0.25">
      <c r="A256" s="6"/>
      <c r="C256" t="str">
        <f>CONCATENATE("    ",B249)</f>
        <v xml:space="preserve">    Your variant is not associated with cleft palate and increased energy. See below for more details.</v>
      </c>
    </row>
    <row r="257" spans="1:3" x14ac:dyDescent="0.25">
      <c r="A257" s="6"/>
    </row>
    <row r="258" spans="1:3" x14ac:dyDescent="0.25">
      <c r="A258" s="5"/>
      <c r="C258" t="s">
        <v>719</v>
      </c>
    </row>
    <row r="259" spans="1:3" x14ac:dyDescent="0.25">
      <c r="A259" s="5"/>
    </row>
    <row r="260" spans="1:3" x14ac:dyDescent="0.25">
      <c r="A260" s="5"/>
      <c r="C260" t="str">
        <f>CONCATENATE( "    &lt;piechart percentage=",B250," /&gt;")</f>
        <v xml:space="preserve">    &lt;piechart percentage=16 /&gt;</v>
      </c>
    </row>
    <row r="261" spans="1:3" x14ac:dyDescent="0.25">
      <c r="A261" s="5"/>
      <c r="C261" t="str">
        <f>"  &lt;/Genotype&gt;"</f>
        <v xml:space="preserve">  &lt;/Genotype&gt;</v>
      </c>
    </row>
    <row r="262" spans="1:3" x14ac:dyDescent="0.25">
      <c r="A262" s="5" t="s">
        <v>50</v>
      </c>
      <c r="B262" s="27" t="str">
        <f>CONCATENATE("Your ",B11," gene has no variants. A normal gene is referred to as a ",CHAR(34),"wild-type",CHAR(34)," gene.")</f>
        <v>Your SLCA4 gene has no variants. A normal gene is referred to as a "wild-type" gene.</v>
      </c>
      <c r="C262" t="str">
        <f>CONCATENATE("  &lt;Genotype hgvs=",CHAR(34),B234,B236,";",B236,CHAR(34)," name=",CHAR(34),B43,CHAR(34),"&gt; ")</f>
        <v xml:space="preserve">  &lt;Genotype hgvs="NC_000017.11:g.[30219896=];[30219896=]" name="C30219896T"&gt; </v>
      </c>
    </row>
    <row r="263" spans="1:3" x14ac:dyDescent="0.25">
      <c r="A263" s="6" t="s">
        <v>51</v>
      </c>
      <c r="B263" s="27" t="s">
        <v>227</v>
      </c>
      <c r="C263" t="s">
        <v>17</v>
      </c>
    </row>
    <row r="264" spans="1:3" x14ac:dyDescent="0.25">
      <c r="A264" s="6" t="s">
        <v>47</v>
      </c>
      <c r="B264" s="27">
        <v>46</v>
      </c>
      <c r="C264" t="s">
        <v>717</v>
      </c>
    </row>
    <row r="265" spans="1:3" x14ac:dyDescent="0.25">
      <c r="A265" s="5"/>
    </row>
    <row r="266" spans="1:3" x14ac:dyDescent="0.25">
      <c r="A266" s="6"/>
      <c r="C266" t="str">
        <f>CONCATENATE("    ",B262)</f>
        <v xml:space="preserve">    Your SLCA4 gene has no variants. A normal gene is referred to as a "wild-type" gene.</v>
      </c>
    </row>
    <row r="267" spans="1:3" x14ac:dyDescent="0.25">
      <c r="A267" s="6"/>
    </row>
    <row r="268" spans="1:3" x14ac:dyDescent="0.25">
      <c r="A268" s="6"/>
      <c r="C268" t="s">
        <v>718</v>
      </c>
    </row>
    <row r="269" spans="1:3" x14ac:dyDescent="0.25">
      <c r="A269" s="6"/>
    </row>
    <row r="270" spans="1:3" x14ac:dyDescent="0.25">
      <c r="A270" s="6"/>
      <c r="C270" t="str">
        <f>CONCATENATE("    ",B263)</f>
        <v xml:space="preserve">    Your variant is not associated with any loss of function.</v>
      </c>
    </row>
    <row r="271" spans="1:3" x14ac:dyDescent="0.25">
      <c r="A271" s="5"/>
    </row>
    <row r="272" spans="1:3" x14ac:dyDescent="0.25">
      <c r="A272" s="5"/>
      <c r="C272" t="s">
        <v>719</v>
      </c>
    </row>
    <row r="273" spans="1:3" x14ac:dyDescent="0.25">
      <c r="A273" s="5"/>
    </row>
    <row r="274" spans="1:3" x14ac:dyDescent="0.25">
      <c r="A274" s="5"/>
      <c r="C274" t="str">
        <f>CONCATENATE( "    &lt;piechart percentage=",B264," /&gt;")</f>
        <v xml:space="preserve">    &lt;piechart percentage=46 /&gt;</v>
      </c>
    </row>
    <row r="275" spans="1:3" x14ac:dyDescent="0.25">
      <c r="A275" s="5"/>
      <c r="C275" t="str">
        <f>"  &lt;/Genotype&gt;"</f>
        <v xml:space="preserve">  &lt;/Genotype&gt;</v>
      </c>
    </row>
    <row r="276" spans="1:3" x14ac:dyDescent="0.25">
      <c r="A276" s="5"/>
      <c r="C276" t="str">
        <f>C47</f>
        <v>&lt;# C30204775T #&gt;</v>
      </c>
    </row>
    <row r="277" spans="1:3" x14ac:dyDescent="0.25">
      <c r="A277" s="5" t="s">
        <v>39</v>
      </c>
      <c r="B277" s="35" t="s">
        <v>245</v>
      </c>
      <c r="C277" t="str">
        <f>CONCATENATE("  &lt;Genotype hgvs=",CHAR(34),B277,B278,";",B279,CHAR(34)," name=",CHAR(34),B85,CHAR(34),"&gt; ")</f>
        <v xml:space="preserve">  &lt;Genotype hgvs="NC_000017.11:g.[30204775C&gt;T];[30204775=]" name=""&gt; </v>
      </c>
    </row>
    <row r="278" spans="1:3" x14ac:dyDescent="0.25">
      <c r="A278" s="5" t="s">
        <v>40</v>
      </c>
      <c r="B278" s="29" t="s">
        <v>284</v>
      </c>
    </row>
    <row r="279" spans="1:3" x14ac:dyDescent="0.25">
      <c r="A279" s="5" t="s">
        <v>31</v>
      </c>
      <c r="B279" s="29" t="s">
        <v>285</v>
      </c>
      <c r="C279" t="s">
        <v>717</v>
      </c>
    </row>
    <row r="280" spans="1:3" x14ac:dyDescent="0.25">
      <c r="A280" s="5" t="s">
        <v>45</v>
      </c>
      <c r="B280" s="27" t="str">
        <f>CONCATENATE("People with this variant have one copy of the ",B52," variant. This substitution of a single nucleotide is known as a missense mutation.")</f>
        <v>People with this variant have one copy of the [C30204775T](http://institutferran.org/documentos/estudio_genetico/JCR%20106%20140408.pdf) variant. This substitution of a single nucleotide is known as a missense mutation.</v>
      </c>
      <c r="C280" t="s">
        <v>17</v>
      </c>
    </row>
    <row r="281" spans="1:3" x14ac:dyDescent="0.25">
      <c r="A281" s="6" t="s">
        <v>46</v>
      </c>
      <c r="B281" s="27" t="s">
        <v>529</v>
      </c>
      <c r="C281" t="str">
        <f>CONCATENATE("    ",B280)</f>
        <v xml:space="preserve">    People with this variant have one copy of the [C30204775T](http://institutferran.org/documentos/estudio_genetico/JCR%20106%20140408.pdf) variant. This substitution of a single nucleotide is known as a missense mutation.</v>
      </c>
    </row>
    <row r="282" spans="1:3" x14ac:dyDescent="0.25">
      <c r="A282" s="6" t="s">
        <v>47</v>
      </c>
      <c r="B282" s="27">
        <v>49.9</v>
      </c>
    </row>
    <row r="283" spans="1:3" x14ac:dyDescent="0.25">
      <c r="A283" s="5"/>
      <c r="C283" t="s">
        <v>718</v>
      </c>
    </row>
    <row r="284" spans="1:3" x14ac:dyDescent="0.25">
      <c r="A284" s="6"/>
    </row>
    <row r="285" spans="1:3" x14ac:dyDescent="0.25">
      <c r="A285" s="6"/>
      <c r="C285" t="str">
        <f>CONCATENATE("    ",B281)</f>
        <v xml:space="preserve">    People with this variant have an increased risk of CFS. See below for more information.</v>
      </c>
    </row>
    <row r="286" spans="1:3" x14ac:dyDescent="0.25">
      <c r="A286" s="6"/>
    </row>
    <row r="287" spans="1:3" x14ac:dyDescent="0.25">
      <c r="A287" s="6"/>
      <c r="C287" t="s">
        <v>719</v>
      </c>
    </row>
    <row r="288" spans="1:3" x14ac:dyDescent="0.25">
      <c r="A288" s="5"/>
    </row>
    <row r="289" spans="1:3" x14ac:dyDescent="0.25">
      <c r="A289" s="5"/>
      <c r="C289" t="str">
        <f>CONCATENATE( "    &lt;piechart percentage=",B282," /&gt;")</f>
        <v xml:space="preserve">    &lt;piechart percentage=49.9 /&gt;</v>
      </c>
    </row>
    <row r="290" spans="1:3" x14ac:dyDescent="0.25">
      <c r="A290" s="5"/>
      <c r="C290" t="str">
        <f>"  &lt;/Genotype&gt;"</f>
        <v xml:space="preserve">  &lt;/Genotype&gt;</v>
      </c>
    </row>
    <row r="291" spans="1:3" x14ac:dyDescent="0.25">
      <c r="A291" s="5" t="s">
        <v>48</v>
      </c>
      <c r="B291" s="27" t="str">
        <f>CONCATENATE("People with this variant have two copies of the ",B52," variant. This substitution of a single nucleotide is known as a missense mutation.")</f>
        <v>People with this variant have two copies of the [C30204775T](http://institutferran.org/documentos/estudio_genetico/JCR%20106%20140408.pdf) variant. This substitution of a single nucleotide is known as a missense mutation.</v>
      </c>
      <c r="C291" t="str">
        <f>CONCATENATE("  &lt;Genotype hgvs=",CHAR(34),B277,B278,";",B278,CHAR(34)," name=",CHAR(34),B85,CHAR(34),"&gt; ")</f>
        <v xml:space="preserve">  &lt;Genotype hgvs="NC_000017.11:g.[30204775C&gt;T];[30204775C&gt;T]" name=""&gt; </v>
      </c>
    </row>
    <row r="292" spans="1:3" x14ac:dyDescent="0.25">
      <c r="A292" s="6" t="s">
        <v>49</v>
      </c>
      <c r="B292" s="27" t="s">
        <v>557</v>
      </c>
      <c r="C292" t="s">
        <v>17</v>
      </c>
    </row>
    <row r="293" spans="1:3" x14ac:dyDescent="0.25">
      <c r="A293" s="6" t="s">
        <v>47</v>
      </c>
      <c r="B293" s="27">
        <v>31.8</v>
      </c>
      <c r="C293" t="s">
        <v>717</v>
      </c>
    </row>
    <row r="294" spans="1:3" x14ac:dyDescent="0.25">
      <c r="A294" s="6"/>
    </row>
    <row r="295" spans="1:3" x14ac:dyDescent="0.25">
      <c r="A295" s="5"/>
      <c r="C295" t="str">
        <f>CONCATENATE("    ",B291)</f>
        <v xml:space="preserve">    People with this variant have two copies of the [C30204775T](http://institutferran.org/documentos/estudio_genetico/JCR%20106%20140408.pdf) variant. This substitution of a single nucleotide is known as a missense mutation.</v>
      </c>
    </row>
    <row r="296" spans="1:3" x14ac:dyDescent="0.25">
      <c r="A296" s="6"/>
    </row>
    <row r="297" spans="1:3" x14ac:dyDescent="0.25">
      <c r="A297" s="6"/>
      <c r="C297" t="s">
        <v>718</v>
      </c>
    </row>
    <row r="298" spans="1:3" x14ac:dyDescent="0.25">
      <c r="A298" s="6"/>
    </row>
    <row r="299" spans="1:3" x14ac:dyDescent="0.25">
      <c r="A299" s="6"/>
      <c r="C299" t="str">
        <f>CONCATENATE("    ",B292)</f>
        <v xml:space="preserve">    People with this variant have an increased risk of CFS and mood disorders. See below for more information.</v>
      </c>
    </row>
    <row r="300" spans="1:3" x14ac:dyDescent="0.25">
      <c r="A300" s="6"/>
    </row>
    <row r="301" spans="1:3" x14ac:dyDescent="0.25">
      <c r="A301" s="5"/>
      <c r="C301" t="s">
        <v>719</v>
      </c>
    </row>
    <row r="302" spans="1:3" x14ac:dyDescent="0.25">
      <c r="A302" s="5"/>
    </row>
    <row r="303" spans="1:3" x14ac:dyDescent="0.25">
      <c r="A303" s="5"/>
      <c r="C303" t="str">
        <f>CONCATENATE( "    &lt;piechart percentage=",B293," /&gt;")</f>
        <v xml:space="preserve">    &lt;piechart percentage=31.8 /&gt;</v>
      </c>
    </row>
    <row r="304" spans="1:3" x14ac:dyDescent="0.25">
      <c r="A304" s="5"/>
      <c r="C304" t="str">
        <f>"  &lt;/Genotype&gt;"</f>
        <v xml:space="preserve">  &lt;/Genotype&gt;</v>
      </c>
    </row>
    <row r="305" spans="1:3" x14ac:dyDescent="0.25">
      <c r="A305" s="5" t="s">
        <v>50</v>
      </c>
      <c r="B305" s="27" t="str">
        <f>CONCATENATE("Your ",B49," gene has no variants. A normal gene is referred to as a ",CHAR(34),"wild-type",CHAR(34)," gene.")</f>
        <v>Your C30204775T gene has no variants. A normal gene is referred to as a "wild-type" gene.</v>
      </c>
      <c r="C305" t="str">
        <f>CONCATENATE("  &lt;Genotype hgvs=",CHAR(34),B277,B279,";",B279,CHAR(34)," name=",CHAR(34),B85,CHAR(34),"&gt; ")</f>
        <v xml:space="preserve">  &lt;Genotype hgvs="NC_000017.11:g.[30204775=];[30204775=]" name=""&gt; </v>
      </c>
    </row>
    <row r="306" spans="1:3" x14ac:dyDescent="0.25">
      <c r="A306" s="6" t="s">
        <v>51</v>
      </c>
      <c r="B306" s="27" t="s">
        <v>227</v>
      </c>
      <c r="C306" t="s">
        <v>17</v>
      </c>
    </row>
    <row r="307" spans="1:3" x14ac:dyDescent="0.25">
      <c r="A307" s="6" t="s">
        <v>47</v>
      </c>
      <c r="B307" s="27">
        <v>18.3</v>
      </c>
      <c r="C307" t="s">
        <v>717</v>
      </c>
    </row>
    <row r="308" spans="1:3" x14ac:dyDescent="0.25">
      <c r="A308" s="5"/>
    </row>
    <row r="309" spans="1:3" x14ac:dyDescent="0.25">
      <c r="A309" s="6"/>
      <c r="C309" t="str">
        <f>CONCATENATE("    ",B305)</f>
        <v xml:space="preserve">    Your C30204775T gene has no variants. A normal gene is referred to as a "wild-type" gene.</v>
      </c>
    </row>
    <row r="310" spans="1:3" x14ac:dyDescent="0.25">
      <c r="A310" s="6"/>
    </row>
    <row r="311" spans="1:3" x14ac:dyDescent="0.25">
      <c r="A311" s="6"/>
      <c r="C311" t="s">
        <v>718</v>
      </c>
    </row>
    <row r="312" spans="1:3" x14ac:dyDescent="0.25">
      <c r="A312" s="6"/>
    </row>
    <row r="313" spans="1:3" x14ac:dyDescent="0.25">
      <c r="A313" s="6"/>
      <c r="C313" t="str">
        <f>CONCATENATE("    ",B306)</f>
        <v xml:space="preserve">    Your variant is not associated with any loss of function.</v>
      </c>
    </row>
    <row r="314" spans="1:3" x14ac:dyDescent="0.25">
      <c r="A314" s="5"/>
    </row>
    <row r="315" spans="1:3" x14ac:dyDescent="0.25">
      <c r="A315" s="5"/>
      <c r="C315" t="s">
        <v>719</v>
      </c>
    </row>
    <row r="316" spans="1:3" x14ac:dyDescent="0.25">
      <c r="A316" s="5"/>
    </row>
    <row r="317" spans="1:3" x14ac:dyDescent="0.25">
      <c r="A317" s="5"/>
      <c r="C317" t="str">
        <f>CONCATENATE( "    &lt;piechart percentage=",B307," /&gt;")</f>
        <v xml:space="preserve">    &lt;piechart percentage=18.3 /&gt;</v>
      </c>
    </row>
    <row r="318" spans="1:3" x14ac:dyDescent="0.25">
      <c r="A318" s="5"/>
      <c r="C318" t="str">
        <f>"  &lt;/Genotype&gt;"</f>
        <v xml:space="preserve">  &lt;/Genotype&gt;</v>
      </c>
    </row>
    <row r="319" spans="1:3" x14ac:dyDescent="0.25">
      <c r="A319" s="5"/>
      <c r="C319" t="str">
        <f>C53</f>
        <v>&lt;# C1748A #&gt;</v>
      </c>
    </row>
    <row r="320" spans="1:3" x14ac:dyDescent="0.25">
      <c r="A320" s="5" t="s">
        <v>39</v>
      </c>
      <c r="B320" s="35" t="s">
        <v>245</v>
      </c>
      <c r="C320" t="str">
        <f>CONCATENATE("  &lt;Genotype hgvs=",CHAR(34),B320,B321,";",B322,CHAR(34)," name=",CHAR(34),B85,CHAR(34),"&gt; ")</f>
        <v xml:space="preserve">  &lt;Genotype hgvs="NC_000017.11:g.[30196708G&gt;T];[30196708=]" name=""&gt; </v>
      </c>
    </row>
    <row r="321" spans="1:3" x14ac:dyDescent="0.25">
      <c r="A321" s="5" t="s">
        <v>40</v>
      </c>
      <c r="B321" s="29" t="s">
        <v>286</v>
      </c>
    </row>
    <row r="322" spans="1:3" x14ac:dyDescent="0.25">
      <c r="A322" s="5" t="s">
        <v>31</v>
      </c>
      <c r="B322" s="29" t="s">
        <v>287</v>
      </c>
      <c r="C322" t="s">
        <v>717</v>
      </c>
    </row>
    <row r="323" spans="1:3" x14ac:dyDescent="0.25">
      <c r="A323" s="5" t="s">
        <v>45</v>
      </c>
      <c r="B323" s="27" t="str">
        <f>CONCATENATE("People with this variant have one copy of the ",B55," variant. This substitution of a single nucleotide is known as a missense mutation.")</f>
        <v>People with this variant have one copy of the C1748A variant. This substitution of a single nucleotide is known as a missense mutation.</v>
      </c>
      <c r="C323" t="s">
        <v>17</v>
      </c>
    </row>
    <row r="324" spans="1:3" x14ac:dyDescent="0.25">
      <c r="A324" s="6" t="s">
        <v>46</v>
      </c>
      <c r="B324" s="27" t="s">
        <v>529</v>
      </c>
      <c r="C324" t="str">
        <f>CONCATENATE("    ",B323)</f>
        <v xml:space="preserve">    People with this variant have one copy of the C1748A variant. This substitution of a single nucleotide is known as a missense mutation.</v>
      </c>
    </row>
    <row r="325" spans="1:3" x14ac:dyDescent="0.25">
      <c r="A325" s="6" t="s">
        <v>47</v>
      </c>
      <c r="B325" s="27" t="s">
        <v>17</v>
      </c>
    </row>
    <row r="326" spans="1:3" x14ac:dyDescent="0.25">
      <c r="A326" s="5"/>
      <c r="C326" t="s">
        <v>718</v>
      </c>
    </row>
    <row r="327" spans="1:3" x14ac:dyDescent="0.25">
      <c r="A327" s="6"/>
    </row>
    <row r="328" spans="1:3" x14ac:dyDescent="0.25">
      <c r="A328" s="6"/>
      <c r="C328" t="str">
        <f>CONCATENATE("    ",B324)</f>
        <v xml:space="preserve">    People with this variant have an increased risk of CFS. See below for more information.</v>
      </c>
    </row>
    <row r="329" spans="1:3" x14ac:dyDescent="0.25">
      <c r="A329" s="6"/>
    </row>
    <row r="330" spans="1:3" x14ac:dyDescent="0.25">
      <c r="A330" s="6"/>
      <c r="C330" t="s">
        <v>719</v>
      </c>
    </row>
    <row r="331" spans="1:3" x14ac:dyDescent="0.25">
      <c r="A331" s="5"/>
    </row>
    <row r="332" spans="1:3" x14ac:dyDescent="0.25">
      <c r="A332" s="5"/>
      <c r="C332" t="str">
        <f>CONCATENATE( "    &lt;piechart percentage=",B325," /&gt;")</f>
        <v xml:space="preserve">    &lt;piechart percentage=  /&gt;</v>
      </c>
    </row>
    <row r="333" spans="1:3" x14ac:dyDescent="0.25">
      <c r="A333" s="5"/>
      <c r="C333" t="str">
        <f>"  &lt;/Genotype&gt;"</f>
        <v xml:space="preserve">  &lt;/Genotype&gt;</v>
      </c>
    </row>
    <row r="334" spans="1:3" x14ac:dyDescent="0.25">
      <c r="A334" s="5" t="s">
        <v>48</v>
      </c>
      <c r="B334" s="27" t="str">
        <f>CONCATENATE("People with this variant have two copies of the ",B55," variant. This substitution of a single nucleotide is known as a missense mutation.")</f>
        <v>People with this variant have two copies of the C1748A variant. This substitution of a single nucleotide is known as a missense mutation.</v>
      </c>
      <c r="C334" t="str">
        <f>CONCATENATE("  &lt;Genotype hgvs=",CHAR(34),B320,B321,";",B321,CHAR(34)," name=",CHAR(34),B85,CHAR(34),"&gt; ")</f>
        <v xml:space="preserve">  &lt;Genotype hgvs="NC_000017.11:g.[30196708G&gt;T];[30196708G&gt;T]" name=""&gt; </v>
      </c>
    </row>
    <row r="335" spans="1:3" x14ac:dyDescent="0.25">
      <c r="A335" s="6" t="s">
        <v>49</v>
      </c>
      <c r="B335" s="27" t="s">
        <v>227</v>
      </c>
      <c r="C335" t="s">
        <v>17</v>
      </c>
    </row>
    <row r="336" spans="1:3" x14ac:dyDescent="0.25">
      <c r="A336" s="6" t="s">
        <v>47</v>
      </c>
      <c r="B336" s="27" t="s">
        <v>17</v>
      </c>
      <c r="C336" t="s">
        <v>717</v>
      </c>
    </row>
    <row r="337" spans="1:3" x14ac:dyDescent="0.25">
      <c r="A337" s="6"/>
    </row>
    <row r="338" spans="1:3" x14ac:dyDescent="0.25">
      <c r="A338" s="5"/>
      <c r="C338" t="str">
        <f>CONCATENATE("    ",B334)</f>
        <v xml:space="preserve">    People with this variant have two copies of the C1748A variant. This substitution of a single nucleotide is known as a missense mutation.</v>
      </c>
    </row>
    <row r="339" spans="1:3" x14ac:dyDescent="0.25">
      <c r="A339" s="6"/>
    </row>
    <row r="340" spans="1:3" x14ac:dyDescent="0.25">
      <c r="A340" s="6"/>
      <c r="C340" t="s">
        <v>718</v>
      </c>
    </row>
    <row r="341" spans="1:3" x14ac:dyDescent="0.25">
      <c r="A341" s="6"/>
    </row>
    <row r="342" spans="1:3" x14ac:dyDescent="0.25">
      <c r="A342" s="6"/>
      <c r="C342" t="str">
        <f>CONCATENATE("    ",B335)</f>
        <v xml:space="preserve">    Your variant is not associated with any loss of function.</v>
      </c>
    </row>
    <row r="343" spans="1:3" x14ac:dyDescent="0.25">
      <c r="A343" s="6"/>
    </row>
    <row r="344" spans="1:3" x14ac:dyDescent="0.25">
      <c r="A344" s="5"/>
      <c r="C344" t="s">
        <v>719</v>
      </c>
    </row>
    <row r="345" spans="1:3" x14ac:dyDescent="0.25">
      <c r="A345" s="5"/>
    </row>
    <row r="346" spans="1:3" x14ac:dyDescent="0.25">
      <c r="A346" s="5"/>
      <c r="C346" t="str">
        <f>CONCATENATE( "    &lt;piechart percentage=",B336," /&gt;")</f>
        <v xml:space="preserve">    &lt;piechart percentage=  /&gt;</v>
      </c>
    </row>
    <row r="347" spans="1:3" x14ac:dyDescent="0.25">
      <c r="A347" s="5"/>
      <c r="C347" t="str">
        <f>"  &lt;/Genotype&gt;"</f>
        <v xml:space="preserve">  &lt;/Genotype&gt;</v>
      </c>
    </row>
    <row r="348" spans="1:3" x14ac:dyDescent="0.25">
      <c r="A348" s="5" t="s">
        <v>50</v>
      </c>
      <c r="B348" s="27" t="str">
        <f>CONCATENATE("Your ",B58," gene has no variants. A normal gene is referred to as a ",CHAR(34),"wild-type",CHAR(34)," gene.")</f>
        <v>Your [C1748A](https://www.ncbi.nlm.nih.gov/pubmed/20981038) gene has no variants. A normal gene is referred to as a "wild-type" gene.</v>
      </c>
      <c r="C348" t="str">
        <f>CONCATENATE("  &lt;Genotype hgvs=",CHAR(34),B320,B322,";",B322,CHAR(34)," name=",CHAR(34),B85,CHAR(34),"&gt; ")</f>
        <v xml:space="preserve">  &lt;Genotype hgvs="NC_000017.11:g.[30196708=];[30196708=]" name=""&gt; </v>
      </c>
    </row>
    <row r="349" spans="1:3" x14ac:dyDescent="0.25">
      <c r="A349" s="6" t="s">
        <v>51</v>
      </c>
      <c r="B349" s="27" t="s">
        <v>227</v>
      </c>
      <c r="C349" t="s">
        <v>17</v>
      </c>
    </row>
    <row r="350" spans="1:3" x14ac:dyDescent="0.25">
      <c r="A350" s="6" t="s">
        <v>47</v>
      </c>
      <c r="B350" s="27" t="s">
        <v>17</v>
      </c>
      <c r="C350" t="s">
        <v>717</v>
      </c>
    </row>
    <row r="351" spans="1:3" x14ac:dyDescent="0.25">
      <c r="A351" s="5"/>
    </row>
    <row r="352" spans="1:3" x14ac:dyDescent="0.25">
      <c r="A352" s="6"/>
      <c r="C352" t="str">
        <f>CONCATENATE("    ",B348)</f>
        <v xml:space="preserve">    Your [C1748A](https://www.ncbi.nlm.nih.gov/pubmed/20981038) gene has no variants. A normal gene is referred to as a "wild-type" gene.</v>
      </c>
    </row>
    <row r="353" spans="1:3" x14ac:dyDescent="0.25">
      <c r="A353" s="6"/>
    </row>
    <row r="354" spans="1:3" x14ac:dyDescent="0.25">
      <c r="A354" s="6"/>
      <c r="C354" t="s">
        <v>718</v>
      </c>
    </row>
    <row r="355" spans="1:3" x14ac:dyDescent="0.25">
      <c r="A355" s="6"/>
    </row>
    <row r="356" spans="1:3" x14ac:dyDescent="0.25">
      <c r="A356" s="6"/>
      <c r="C356" t="str">
        <f>CONCATENATE("    ",B349)</f>
        <v xml:space="preserve">    Your variant is not associated with any loss of function.</v>
      </c>
    </row>
    <row r="357" spans="1:3" x14ac:dyDescent="0.25">
      <c r="A357" s="5"/>
    </row>
    <row r="358" spans="1:3" x14ac:dyDescent="0.25">
      <c r="A358" s="5"/>
      <c r="C358" t="s">
        <v>719</v>
      </c>
    </row>
    <row r="359" spans="1:3" x14ac:dyDescent="0.25">
      <c r="A359" s="5"/>
    </row>
    <row r="360" spans="1:3" x14ac:dyDescent="0.25">
      <c r="A360" s="5"/>
      <c r="C360" t="str">
        <f>CONCATENATE( "    &lt;piechart percentage=",B350," /&gt;")</f>
        <v xml:space="preserve">    &lt;piechart percentage=  /&gt;</v>
      </c>
    </row>
    <row r="361" spans="1:3" x14ac:dyDescent="0.25">
      <c r="A361" s="5"/>
      <c r="C361" t="str">
        <f>"  &lt;/Genotype&gt;"</f>
        <v xml:space="preserve">  &lt;/Genotype&gt;</v>
      </c>
    </row>
    <row r="362" spans="1:3" x14ac:dyDescent="0.25">
      <c r="A362" s="5"/>
      <c r="C362" t="s">
        <v>721</v>
      </c>
    </row>
    <row r="363" spans="1:3" x14ac:dyDescent="0.25">
      <c r="A363" s="5" t="s">
        <v>52</v>
      </c>
      <c r="B363" s="27" t="str">
        <f>CONCATENATE("Your ",B11," gene has an unknown variant.")</f>
        <v>Your SLCA4 gene has an unknown variant.</v>
      </c>
      <c r="C363" t="str">
        <f>CONCATENATE("  &lt;Genotype hgvs=",CHAR(34),"unknown",CHAR(34),"&gt; ")</f>
        <v xml:space="preserve">  &lt;Genotype hgvs="unknown"&gt; </v>
      </c>
    </row>
    <row r="364" spans="1:3" x14ac:dyDescent="0.25">
      <c r="A364" s="6" t="s">
        <v>52</v>
      </c>
      <c r="B364" s="27" t="s">
        <v>154</v>
      </c>
      <c r="C364" t="s">
        <v>17</v>
      </c>
    </row>
    <row r="365" spans="1:3" x14ac:dyDescent="0.25">
      <c r="A365" s="6" t="s">
        <v>47</v>
      </c>
      <c r="C365" t="s">
        <v>717</v>
      </c>
    </row>
    <row r="366" spans="1:3" x14ac:dyDescent="0.25">
      <c r="A366" s="6"/>
    </row>
    <row r="367" spans="1:3" x14ac:dyDescent="0.25">
      <c r="A367" s="6"/>
      <c r="C367" t="str">
        <f>CONCATENATE("    ",B363)</f>
        <v xml:space="preserve">    Your SLCA4 gene has an unknown variant.</v>
      </c>
    </row>
    <row r="368" spans="1:3" x14ac:dyDescent="0.25">
      <c r="A368" s="6"/>
    </row>
    <row r="369" spans="1:3" x14ac:dyDescent="0.25">
      <c r="A369" s="6"/>
      <c r="C369" t="s">
        <v>718</v>
      </c>
    </row>
    <row r="370" spans="1:3" x14ac:dyDescent="0.25">
      <c r="A370" s="6"/>
    </row>
    <row r="371" spans="1:3" x14ac:dyDescent="0.25">
      <c r="A371" s="5"/>
      <c r="C371" t="str">
        <f>CONCATENATE("    ",B364)</f>
        <v xml:space="preserve">    The effect is unknown.</v>
      </c>
    </row>
    <row r="372" spans="1:3" x14ac:dyDescent="0.25">
      <c r="A372" s="6"/>
    </row>
    <row r="373" spans="1:3" x14ac:dyDescent="0.25">
      <c r="A373" s="5"/>
      <c r="C373" t="s">
        <v>719</v>
      </c>
    </row>
    <row r="374" spans="1:3" x14ac:dyDescent="0.25">
      <c r="A374" s="5"/>
    </row>
    <row r="375" spans="1:3" x14ac:dyDescent="0.25">
      <c r="A375" s="5"/>
      <c r="C375" t="str">
        <f>CONCATENATE( "    &lt;piechart percentage=",B365," /&gt;")</f>
        <v xml:space="preserve">    &lt;piechart percentage= /&gt;</v>
      </c>
    </row>
    <row r="376" spans="1:3" x14ac:dyDescent="0.25">
      <c r="A376" s="5"/>
      <c r="C376" t="str">
        <f>"  &lt;/Genotype&gt;"</f>
        <v xml:space="preserve">  &lt;/Genotype&gt;</v>
      </c>
    </row>
    <row r="377" spans="1:3" x14ac:dyDescent="0.25">
      <c r="A377" s="5"/>
      <c r="C377" t="s">
        <v>722</v>
      </c>
    </row>
    <row r="378" spans="1:3" x14ac:dyDescent="0.25">
      <c r="A378" s="5" t="s">
        <v>50</v>
      </c>
      <c r="B378" s="27" t="str">
        <f>CONCATENATE("Your ",B11," gene has no variants. A normal gene is referred to as a ",CHAR(34),"wild-type",CHAR(34)," gene.")</f>
        <v>Your SLCA4 gene has no variants. A normal gene is referred to as a "wild-type" gene.</v>
      </c>
      <c r="C378" t="str">
        <f>CONCATENATE("  &lt;Genotype hgvs=",CHAR(34),"wildtype",CHAR(34),"&gt;")</f>
        <v xml:space="preserve">  &lt;Genotype hgvs="wildtype"&gt;</v>
      </c>
    </row>
    <row r="379" spans="1:3" x14ac:dyDescent="0.25">
      <c r="A379" s="6" t="s">
        <v>51</v>
      </c>
      <c r="B379" s="27" t="s">
        <v>227</v>
      </c>
      <c r="C379" t="s">
        <v>17</v>
      </c>
    </row>
    <row r="380" spans="1:3" x14ac:dyDescent="0.25">
      <c r="A380" s="6" t="s">
        <v>47</v>
      </c>
      <c r="C380" t="s">
        <v>717</v>
      </c>
    </row>
    <row r="381" spans="1:3" x14ac:dyDescent="0.25">
      <c r="A381" s="6"/>
    </row>
    <row r="382" spans="1:3" x14ac:dyDescent="0.25">
      <c r="A382" s="6"/>
      <c r="C382" t="str">
        <f>CONCATENATE("    ",B378)</f>
        <v xml:space="preserve">    Your SLCA4 gene has no variants. A normal gene is referred to as a "wild-type" gene.</v>
      </c>
    </row>
    <row r="383" spans="1:3" x14ac:dyDescent="0.25">
      <c r="A383" s="6"/>
    </row>
    <row r="384" spans="1:3" x14ac:dyDescent="0.25">
      <c r="A384" s="6"/>
      <c r="C384" t="s">
        <v>718</v>
      </c>
    </row>
    <row r="385" spans="1:3" x14ac:dyDescent="0.25">
      <c r="A385" s="6"/>
    </row>
    <row r="386" spans="1:3" x14ac:dyDescent="0.25">
      <c r="A386" s="6"/>
      <c r="C386" t="str">
        <f>CONCATENATE("    ",B379)</f>
        <v xml:space="preserve">    Your variant is not associated with any loss of function.</v>
      </c>
    </row>
    <row r="387" spans="1:3" x14ac:dyDescent="0.25">
      <c r="A387" s="6"/>
    </row>
    <row r="388" spans="1:3" x14ac:dyDescent="0.25">
      <c r="A388" s="6"/>
      <c r="C388" t="s">
        <v>719</v>
      </c>
    </row>
    <row r="389" spans="1:3" x14ac:dyDescent="0.25">
      <c r="A389" s="5"/>
    </row>
    <row r="390" spans="1:3" x14ac:dyDescent="0.25">
      <c r="A390" s="6"/>
      <c r="C390" t="str">
        <f>CONCATENATE( "    &lt;piechart percentage=",B380," /&gt;")</f>
        <v xml:space="preserve">    &lt;piechart percentage= /&gt;</v>
      </c>
    </row>
    <row r="391" spans="1:3" x14ac:dyDescent="0.25">
      <c r="A391" s="6"/>
      <c r="C391" t="str">
        <f>"  &lt;/Genotype&gt;"</f>
        <v xml:space="preserve">  &lt;/Genotype&gt;</v>
      </c>
    </row>
    <row r="392" spans="1:3" x14ac:dyDescent="0.25">
      <c r="A392" s="6"/>
      <c r="C392" t="str">
        <f>"&lt;/GeneAnalysis&gt;"</f>
        <v>&lt;/GeneAnalysis&gt;</v>
      </c>
    </row>
    <row r="393" spans="1:3" s="33" customFormat="1" x14ac:dyDescent="0.25">
      <c r="A393" s="31"/>
      <c r="B393" s="32"/>
    </row>
    <row r="394" spans="1:3" x14ac:dyDescent="0.25">
      <c r="A394" s="5"/>
      <c r="C394" t="str">
        <f>CONCATENATE("# How do changes in ",B11," affect people?")</f>
        <v># How do changes in SLCA4 affect people?</v>
      </c>
    </row>
    <row r="395" spans="1:3" x14ac:dyDescent="0.25">
      <c r="A395" s="5"/>
    </row>
    <row r="396" spans="1:3" x14ac:dyDescent="0.25">
      <c r="A396" s="5" t="s">
        <v>54</v>
      </c>
      <c r="B396"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SLCA4 variants is small and does not impact treatment. It is possible that variants in this gene interact with other gene variants, which is the reason for our inclusion of this gene.</v>
      </c>
      <c r="C396" t="str">
        <f>B396</f>
        <v>For the vast majority of people, the overall risk associated with the common SLCA4 variants is small and does not impact treatment. It is possible that variants in this gene interact with other gene variants, which is the reason for our inclusion of this gene.</v>
      </c>
    </row>
    <row r="397" spans="1:3" s="33" customFormat="1" x14ac:dyDescent="0.25">
      <c r="A397" s="31"/>
      <c r="B397" s="32"/>
    </row>
    <row r="398" spans="1:3" s="33" customFormat="1" x14ac:dyDescent="0.25">
      <c r="A398" s="34"/>
      <c r="B398" s="32"/>
      <c r="C398" s="6" t="s">
        <v>302</v>
      </c>
    </row>
    <row r="399" spans="1:3" s="33" customFormat="1" x14ac:dyDescent="0.25">
      <c r="A399" s="34"/>
      <c r="B399" s="32"/>
      <c r="C399" s="6"/>
    </row>
    <row r="400" spans="1:3" x14ac:dyDescent="0.25">
      <c r="A400" s="5"/>
      <c r="C400" t="s">
        <v>307</v>
      </c>
    </row>
    <row r="401" spans="1:3" x14ac:dyDescent="0.25">
      <c r="A401" s="5"/>
    </row>
    <row r="402" spans="1:3" x14ac:dyDescent="0.25">
      <c r="A402" s="5" t="s">
        <v>17</v>
      </c>
      <c r="B402" s="27" t="s">
        <v>320</v>
      </c>
      <c r="C402" t="str">
        <f>B402</f>
        <v>The LL variant causes a serotonin deficit in the body, and it is linked to increasing the risk of [obsessive compulsive disorder (OCD) 1.8X](https://www.ncbi.nlm.nih.gov/pubmed/16642437) and greatly worsened [verbal memory](https://www.ncbi.nlm.nih.gov/pubmed/26231032) when consuming substances like MDMA (ecstasy).  However, this variant also causes improved response to [SSRI medication.](https://www.ncbi.nlm.nih.gov/pubmed/12476327)
It has been linked to CFS as [concentrated extracellular serotonin may cause higher susceptibility to CFS.](https://www.ncbi.nlm.nih.gov/pubmed/14592408) The serotonin deficit also increases brain dysfunction, as CFS patients are less tolerant to sustained [mental workload, which causes increased central fatigue](https://www.ncbi.nlm.nih.gov/pubmed/19704949).</v>
      </c>
    </row>
    <row r="403" spans="1:3" x14ac:dyDescent="0.25">
      <c r="A403" s="5"/>
    </row>
    <row r="404" spans="1:3" x14ac:dyDescent="0.25">
      <c r="A404" s="5"/>
      <c r="C404" t="s">
        <v>55</v>
      </c>
    </row>
    <row r="405" spans="1:3" x14ac:dyDescent="0.25">
      <c r="A405" s="5"/>
    </row>
    <row r="406" spans="1:3" x14ac:dyDescent="0.25">
      <c r="A406" s="5"/>
      <c r="B406" s="27" t="s">
        <v>319</v>
      </c>
      <c r="C406" t="str">
        <f>B406</f>
        <v>Do not use MDMA (ecstasy). Consult with your doctor about SSRIs. Monitor your mental and physical energy level closely to prevent post-exertional malaise (PEM).
Drugs currently used for SLC6A4 problems include [antidepressants, dopamine, doxepin, tramadol, fluoxetine, and many more.](http://www.uniprot.org/uniprot/P31645#pathology_and_biotech)</v>
      </c>
    </row>
    <row r="407" spans="1:3" s="33" customFormat="1" x14ac:dyDescent="0.25">
      <c r="A407" s="31"/>
      <c r="B407" s="32"/>
    </row>
    <row r="408" spans="1:3" s="33" customFormat="1" x14ac:dyDescent="0.25">
      <c r="A408" s="34"/>
      <c r="B408" s="32"/>
      <c r="C408" s="6" t="s">
        <v>303</v>
      </c>
    </row>
    <row r="409" spans="1:3" s="33" customFormat="1" x14ac:dyDescent="0.25">
      <c r="A409" s="34"/>
      <c r="B409" s="32"/>
      <c r="C409" s="6"/>
    </row>
    <row r="410" spans="1:3" x14ac:dyDescent="0.25">
      <c r="A410" s="5"/>
      <c r="C410" t="s">
        <v>306</v>
      </c>
    </row>
    <row r="411" spans="1:3" x14ac:dyDescent="0.25">
      <c r="A411" s="5"/>
    </row>
    <row r="412" spans="1:3" x14ac:dyDescent="0.25">
      <c r="A412" s="5" t="s">
        <v>17</v>
      </c>
      <c r="B412" s="27" t="s">
        <v>318</v>
      </c>
      <c r="C412" t="str">
        <f>B412</f>
        <v>This variant has one short and one long copy of this gene. The gene has diminished function and increased serotonin levels, causing [fear and anxiety-related behaviors](https://www.ncbi.nlm.nih.gov/pubmed/12130784) as well as [higher neuroticism scores and lower extraversion and openness](https://www.ncbi.nlm.nih.gov/pubmed/18486105?dopt=Abstract) and increased risk for [depression.](https://www.ncbi.nlm.nih.gov/pubmed/26979101)  However, this variant has [2.37 odds](https://www.ncbi.nlm.nih.gov/pubmed/17414739) for adverse reactions to selective serotonin reuptake inhibitors (SSRIs). Additional issues include increased risk for [alcoholism](http://www.omim.org/entry/103780), [reduced physical activity, and increased disability in CFS patients.](https://www.ncbi.nlm.nih.gov/pubmed/26473596)</v>
      </c>
    </row>
    <row r="413" spans="1:3" x14ac:dyDescent="0.25">
      <c r="A413" s="5"/>
    </row>
    <row r="414" spans="1:3" x14ac:dyDescent="0.25">
      <c r="A414" s="5"/>
      <c r="C414" t="s">
        <v>55</v>
      </c>
    </row>
    <row r="415" spans="1:3" x14ac:dyDescent="0.25">
      <c r="A415" s="5"/>
    </row>
    <row r="416" spans="1:3" x14ac:dyDescent="0.25">
      <c r="A416" s="5"/>
      <c r="B416" s="27" t="s">
        <v>317</v>
      </c>
      <c r="C416" t="str">
        <f>B416</f>
        <v>People with this variant should avoid alcohol use. However, research indicates [parents can influence the likelihood of offspring developing problematic alcohol-related behaviors.](https://www.ncbi.nlm.nih.gov/pubmed/28262188) Additionally, people should carefully monitor SSRI drugs for side effects.
Drugs currently used for SLC6A4 problems include [antidepressants, dopamine, doxepin, tramadol, and many more.](http://www.uniprot.org/uniprot/P31645#pathology_and_biotech)</v>
      </c>
    </row>
    <row r="418" spans="1:3" s="33" customFormat="1" x14ac:dyDescent="0.25">
      <c r="A418" s="31"/>
      <c r="B418" s="32"/>
    </row>
    <row r="419" spans="1:3" s="33" customFormat="1" x14ac:dyDescent="0.25">
      <c r="A419" s="34"/>
      <c r="B419" s="32"/>
      <c r="C419" s="6" t="s">
        <v>304</v>
      </c>
    </row>
    <row r="420" spans="1:3" s="33" customFormat="1" x14ac:dyDescent="0.25">
      <c r="A420" s="34"/>
      <c r="B420" s="32"/>
      <c r="C420" s="6"/>
    </row>
    <row r="421" spans="1:3" x14ac:dyDescent="0.25">
      <c r="A421" s="5"/>
      <c r="C421" t="s">
        <v>305</v>
      </c>
    </row>
    <row r="422" spans="1:3" x14ac:dyDescent="0.25">
      <c r="A422" s="5"/>
    </row>
    <row r="423" spans="1:3" x14ac:dyDescent="0.25">
      <c r="A423" s="5" t="s">
        <v>17</v>
      </c>
      <c r="B423" s="27" t="s">
        <v>316</v>
      </c>
      <c r="C423" t="str">
        <f>B423</f>
        <v>Two short copies causes severely diminished protein function (5-95%), and increased serotonin levels. Symptoms include increased fatigue, [fear, anxiety](https://www.ncbi.nlm.nih.gov/pubmed/12130784), and [neuroticism with lower extraversion and openness](https://www.ncbi.nlm.nih.gov/pubmed/18486105?dopt=Abstract), consistent with increased risk for [major depressive disorders.](https://www.ncbi.nlm.nih.gov/pubmed/26979101) However, this variant has [1.17 increased odds](https://www.ncbi.nlm.nih.gov/pubmed/17414739) for adverse reactions to selective serotonin reuptake inhibitors and increased suicide risk for male [citalopram](https://www.ncbi.nlm.nih.gov/pubmed/28608626). Additional issues include increased risk for [alcoholism](http://www.omim.org/entry/103780).
CFS patients have [reduced physical activity and increased disability](https://www.ncbi.nlm.nih.gov/pubmed/26473596) as well as increased mental dysfunction due to sustained [mental workload causing increased central fatigue.](https://www.ncbi.nlm.nih.gov/pubmed/19704949)</v>
      </c>
    </row>
    <row r="424" spans="1:3" x14ac:dyDescent="0.25">
      <c r="A424" s="5"/>
    </row>
    <row r="425" spans="1:3" x14ac:dyDescent="0.25">
      <c r="A425" s="5"/>
      <c r="C425" t="s">
        <v>55</v>
      </c>
    </row>
    <row r="426" spans="1:3" x14ac:dyDescent="0.25">
      <c r="A426" s="5"/>
    </row>
    <row r="427" spans="1:3" x14ac:dyDescent="0.25">
      <c r="A427" s="5"/>
      <c r="B427" s="27" t="s">
        <v>315</v>
      </c>
      <c r="C427" t="str">
        <f>B427</f>
        <v>Closely monitor mental and physical energy output to prevent post-exertional malaise (PEM). Consider not using SSRI medications or citalopram to reduce the chance of side effects or suicide. Avoid alcohol. 
Drugs currently used for SLC6A4 problems include [antidepressants, dopamine, doxepin, tramadol, and many more.](http://www.uniprot.org/uniprot/P31645#pathology_and_biotech)</v>
      </c>
    </row>
    <row r="428" spans="1:3" s="33" customFormat="1" x14ac:dyDescent="0.25">
      <c r="A428" s="31"/>
      <c r="B428" s="32"/>
    </row>
    <row r="429" spans="1:3" s="33" customFormat="1" x14ac:dyDescent="0.25">
      <c r="A429" s="34"/>
      <c r="B429" s="32"/>
      <c r="C429" s="6" t="s">
        <v>308</v>
      </c>
    </row>
    <row r="430" spans="1:3" s="33" customFormat="1" x14ac:dyDescent="0.25">
      <c r="A430" s="34"/>
      <c r="B430" s="32"/>
      <c r="C430" s="6"/>
    </row>
    <row r="431" spans="1:3" x14ac:dyDescent="0.25">
      <c r="A431" s="5"/>
      <c r="C431" t="s">
        <v>158</v>
      </c>
    </row>
    <row r="432" spans="1:3" x14ac:dyDescent="0.25">
      <c r="A432" s="5"/>
    </row>
    <row r="433" spans="1:3" x14ac:dyDescent="0.25">
      <c r="A433" s="5" t="s">
        <v>17</v>
      </c>
      <c r="B433" s="27" t="s">
        <v>314</v>
      </c>
      <c r="C433" t="str">
        <f>B433</f>
        <v>The T allele causes lower protein levels and reduced serotonin. Individuals with this variant have higher drinking intensity and higher urge and crave for drinking, leading to an increased risk of [alcohol dependence.](https://www.ncbi.nlm.nih.gov/pubmed/22355291?dopt=Abstract)</v>
      </c>
    </row>
    <row r="434" spans="1:3" x14ac:dyDescent="0.25">
      <c r="A434" s="5"/>
    </row>
    <row r="435" spans="1:3" x14ac:dyDescent="0.25">
      <c r="A435" s="5"/>
      <c r="C435" t="s">
        <v>55</v>
      </c>
    </row>
    <row r="436" spans="1:3" x14ac:dyDescent="0.25">
      <c r="A436" s="5"/>
    </row>
    <row r="437" spans="1:3" x14ac:dyDescent="0.25">
      <c r="A437" s="5"/>
      <c r="B437" s="27" t="s">
        <v>313</v>
      </c>
      <c r="C437" t="str">
        <f>B437</f>
        <v>Avoid alcohol. Early intervention by parents can also reduce the risk of [developing problematic alcohol-related behaviors.](https://www.ncbi.nlm.nih.gov/pubmed/28262188)</v>
      </c>
    </row>
    <row r="438" spans="1:3" s="33" customFormat="1" x14ac:dyDescent="0.25">
      <c r="A438" s="31"/>
      <c r="B438" s="32"/>
    </row>
    <row r="439" spans="1:3" s="33" customFormat="1" x14ac:dyDescent="0.25">
      <c r="A439" s="34"/>
      <c r="B439" s="32"/>
      <c r="C439" s="6" t="s">
        <v>309</v>
      </c>
    </row>
    <row r="440" spans="1:3" s="33" customFormat="1" x14ac:dyDescent="0.25">
      <c r="A440" s="34"/>
      <c r="B440" s="32"/>
      <c r="C440" s="6"/>
    </row>
    <row r="441" spans="1:3" x14ac:dyDescent="0.25">
      <c r="A441" s="5"/>
      <c r="C441" t="s">
        <v>158</v>
      </c>
    </row>
    <row r="442" spans="1:3" x14ac:dyDescent="0.25">
      <c r="A442" s="5"/>
    </row>
    <row r="443" spans="1:3" x14ac:dyDescent="0.25">
      <c r="A443" s="5" t="s">
        <v>17</v>
      </c>
      <c r="B443" s="27" t="s">
        <v>558</v>
      </c>
      <c r="C443" t="str">
        <f>B443</f>
        <v>This variant causes an increased likelihood of [mood disorders](https://www.ncbi.nlm.nih.gov/pubmed/19381154) such as [depression](https://www.ncbi.nlm.nih.gov/pubmed/20981038). The efficacy of SSRI or SNRI drugs is also [affected](https://www.ncbi.nlm.nih.gov/pubmed/26674707).</v>
      </c>
    </row>
    <row r="444" spans="1:3" x14ac:dyDescent="0.25">
      <c r="A444" s="5"/>
    </row>
    <row r="445" spans="1:3" x14ac:dyDescent="0.25">
      <c r="A445" s="5"/>
      <c r="C445" t="s">
        <v>55</v>
      </c>
    </row>
    <row r="446" spans="1:3" x14ac:dyDescent="0.25">
      <c r="A446" s="5"/>
    </row>
    <row r="447" spans="1:3" x14ac:dyDescent="0.25">
      <c r="A447" s="5"/>
      <c r="B447" s="27" t="s">
        <v>559</v>
      </c>
      <c r="C447" t="str">
        <f>B447</f>
        <v>Users should carefully monitor mood and look for signs of mood disorders or oppression. If taking SSRIs or SNRIs, consult with your physician to see if this variant is affecting their efficacy. Drugs currently used for SLC6A4 problems include [antidepressants, dopamine, doxepin, tramadol, and many more.](http://www.uniprot.org/uniprot/P31645#pathology_and_biotech)</v>
      </c>
    </row>
    <row r="448" spans="1:3" s="33" customFormat="1" x14ac:dyDescent="0.25">
      <c r="A448" s="31"/>
      <c r="B448" s="32"/>
    </row>
    <row r="449" spans="1:3" s="33" customFormat="1" x14ac:dyDescent="0.25">
      <c r="A449" s="34"/>
      <c r="B449" s="32"/>
      <c r="C449" s="6" t="s">
        <v>310</v>
      </c>
    </row>
    <row r="450" spans="1:3" s="33" customFormat="1" x14ac:dyDescent="0.25">
      <c r="A450" s="34"/>
      <c r="B450" s="32"/>
      <c r="C450" s="6"/>
    </row>
    <row r="451" spans="1:3" x14ac:dyDescent="0.25">
      <c r="A451" s="5"/>
      <c r="C451" t="s">
        <v>158</v>
      </c>
    </row>
    <row r="452" spans="1:3" x14ac:dyDescent="0.25">
      <c r="A452" s="5"/>
    </row>
    <row r="453" spans="1:3" ht="150" x14ac:dyDescent="0.25">
      <c r="A453" s="5" t="s">
        <v>17</v>
      </c>
      <c r="B453" s="41" t="s">
        <v>560</v>
      </c>
      <c r="C453" t="str">
        <f>B453</f>
        <v>Women with this variant have an odd ratio of 1.72 of having a child with [facial clefts](https://www.ncbi.nlm.nih.gov/pubmed/22072571). It may cause increased energy, as it is 
associated with a [64% lower odds of lower energy](https://www.ncbi.nlm.nih.gov/pubmed/27720787).</v>
      </c>
    </row>
    <row r="454" spans="1:3" x14ac:dyDescent="0.25">
      <c r="A454" s="5"/>
    </row>
    <row r="455" spans="1:3" x14ac:dyDescent="0.25">
      <c r="A455" s="5"/>
      <c r="C455" t="s">
        <v>55</v>
      </c>
    </row>
    <row r="456" spans="1:3" x14ac:dyDescent="0.25">
      <c r="A456" s="5"/>
    </row>
    <row r="457" spans="1:3" x14ac:dyDescent="0.25">
      <c r="A457" s="5"/>
      <c r="B457" s="27" t="s">
        <v>312</v>
      </c>
      <c r="C457" t="str">
        <f>B457</f>
        <v xml:space="preserve">Pregnant women should avoid:
* Teratogens such as [nicotine](https://www.amboss.com/us/knowledge/Cleft_lip_and_cleft_palate) alcohol, and [antiepileptic](https://www.amboss.com/us/knowledge/Cleft_lip_and_cleft_palate) drugs
* German measles ([Rubella](https://med.virginia.edu/pediatrics/about/clinical-and-patient-services/patient-tutorials/cleft-lip-palate/causes-of-cleft-lip-palate/)) or other infections
* [Vitamin deficiencies](https://med.virginia.edu/pediatrics/about/clinical-and-patient-services/patient-tutorials/cleft-lip-palate/causes-of-cleft-lip-palate/) during early pregnancy. </v>
      </c>
    </row>
    <row r="458" spans="1:3" s="33" customFormat="1" x14ac:dyDescent="0.25">
      <c r="A458" s="31"/>
      <c r="B458" s="32"/>
    </row>
    <row r="459" spans="1:3" s="33" customFormat="1" x14ac:dyDescent="0.25">
      <c r="A459" s="34"/>
      <c r="B459" s="32"/>
      <c r="C459" s="6" t="s">
        <v>311</v>
      </c>
    </row>
    <row r="460" spans="1:3" s="33" customFormat="1" x14ac:dyDescent="0.25">
      <c r="A460" s="34"/>
      <c r="B460" s="32"/>
      <c r="C460" s="6"/>
    </row>
    <row r="461" spans="1:3" x14ac:dyDescent="0.25">
      <c r="A461" s="5"/>
      <c r="C461" t="s">
        <v>158</v>
      </c>
    </row>
    <row r="462" spans="1:3" x14ac:dyDescent="0.25">
      <c r="A462" s="5"/>
    </row>
    <row r="463" spans="1:3" x14ac:dyDescent="0.25">
      <c r="A463" s="5" t="s">
        <v>17</v>
      </c>
      <c r="B463" s="27" t="s">
        <v>561</v>
      </c>
      <c r="C463" t="str">
        <f>B463</f>
        <v>These variants are more common in [CFS](http://institutferran.org/documentos/estudio_genetico/JCR%20106%20140408.pdf)/[ME](https://www.ncbi.nlm.nih.gov/pubmed/18986552) patients versus controls. They also align with the 28 variants that can predict CFS/ME with a [76.3% accuracy and an odds ratio of 8.94](https://www.ncbi.nlm.nih.gov/pubmed/16610957).</v>
      </c>
    </row>
    <row r="464" spans="1:3" x14ac:dyDescent="0.25">
      <c r="A464" s="5"/>
    </row>
    <row r="465" spans="1:3" x14ac:dyDescent="0.25">
      <c r="A465" s="5"/>
      <c r="C465" t="s">
        <v>55</v>
      </c>
    </row>
    <row r="466" spans="1:3" x14ac:dyDescent="0.25">
      <c r="A466" s="5"/>
    </row>
    <row r="467" spans="1:3" x14ac:dyDescent="0.25">
      <c r="A467" s="5"/>
      <c r="B467" s="27" t="s">
        <v>321</v>
      </c>
      <c r="C467" t="str">
        <f>B467</f>
        <v>Drugs currently used for SLC6A4 issues include [antidepressants, dopamine, doxepin, tramadol, and many more.](http://www.uniprot.org/uniprot/P31645#pathology_and_biotech)</v>
      </c>
    </row>
    <row r="468" spans="1:3" s="33" customFormat="1" x14ac:dyDescent="0.25">
      <c r="B468" s="32"/>
    </row>
    <row r="470" spans="1:3" ht="30" x14ac:dyDescent="0.25">
      <c r="A470" t="s">
        <v>56</v>
      </c>
      <c r="B470" s="7" t="s">
        <v>299</v>
      </c>
      <c r="C470" t="str">
        <f>CONCATENATE("&lt;symptoms ",B470," /&gt;")</f>
        <v>&lt;symptoms fatigue D005221 depression D003863 stress D040701 anxiety D001007 /&gt;</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3FDC-6E96-4B0A-8D12-A24C1C07F482}">
  <dimension ref="A1:AA126"/>
  <sheetViews>
    <sheetView topLeftCell="A59" workbookViewId="0">
      <selection activeCell="C98" sqref="C68:C98"/>
    </sheetView>
  </sheetViews>
  <sheetFormatPr defaultRowHeight="15" x14ac:dyDescent="0.25"/>
  <cols>
    <col min="1" max="1" width="16.28515625" customWidth="1"/>
    <col min="2" max="2" width="35.28515625" style="27" customWidth="1"/>
  </cols>
  <sheetData>
    <row r="1" spans="1:27" x14ac:dyDescent="0.25">
      <c r="A1" s="4" t="s">
        <v>18</v>
      </c>
      <c r="B1" s="26" t="s">
        <v>19</v>
      </c>
      <c r="C1" s="4" t="s">
        <v>20</v>
      </c>
    </row>
    <row r="2" spans="1:27" x14ac:dyDescent="0.25">
      <c r="A2" s="6" t="s">
        <v>4</v>
      </c>
      <c r="B2" s="27" t="s">
        <v>322</v>
      </c>
      <c r="C2" t="str">
        <f>CONCATENATE("# What does the ",B2," gene do?")</f>
        <v># What does the CLYBL gene do?</v>
      </c>
    </row>
    <row r="3" spans="1:27" x14ac:dyDescent="0.25">
      <c r="A3" s="6"/>
    </row>
    <row r="4" spans="1:27" x14ac:dyDescent="0.25">
      <c r="A4" s="6" t="s">
        <v>22</v>
      </c>
      <c r="B4" s="27" t="s">
        <v>562</v>
      </c>
      <c r="C4" t="str">
        <f>B4</f>
        <v>CLYBL ([Citramalyl-CoA lyase, mitochondrial](http://www.uniprot.org/uniprot/Q8N0X4#pathology_and_biotech)) creates a mitochondrial enzyme involved in the vitamin B12 metabolism. It also mediates magnesium ion and metal binding and malate synthase. Vitamins B12 (cobalamin) plays a fundamental role as a cofactor in several metabolic pathways, including [detoxification](https://www.ncbi.nlm.nih.gov/pubmed/19409980) due to its substantial [antioxidant](https://www.ncbi.nlm.nih.gov/pubmed/19799418) properties. Vitamin B12 deficiency is linked with [pernicious anemia, neurodegenerative disorder, cardiovascular disease, gastrointestinal disease]( https://www.ncbi.nlm.nih.gov/pubmed/22367966), and [ME/CFS]( https://www.ncbi.nlm.nih.gov/pubmed/29100069).</v>
      </c>
    </row>
    <row r="5" spans="1:27" ht="17.25" x14ac:dyDescent="0.3">
      <c r="A5" s="6"/>
      <c r="B5" s="28"/>
    </row>
    <row r="6" spans="1:27" x14ac:dyDescent="0.25">
      <c r="A6" s="6" t="s">
        <v>23</v>
      </c>
      <c r="B6" s="27">
        <v>13</v>
      </c>
      <c r="C6" t="str">
        <f>CONCATENATE("This gene is located on chromosome ",B6,". The ",B7," it creates acts in your ",B8)</f>
        <v>This gene is located on chromosome 13. The mitochondrial enzyme it creates acts in your [kidney, liver](https://www.ncbi.nlm.nih.gov/gene/171425#gene-expression), and blood.</v>
      </c>
    </row>
    <row r="7" spans="1:27" x14ac:dyDescent="0.25">
      <c r="A7" s="6" t="s">
        <v>24</v>
      </c>
      <c r="B7" s="27" t="s">
        <v>324</v>
      </c>
    </row>
    <row r="8" spans="1:27" x14ac:dyDescent="0.25">
      <c r="A8" s="6" t="s">
        <v>21</v>
      </c>
      <c r="B8" s="27" t="s">
        <v>332</v>
      </c>
      <c r="C8" t="s">
        <v>17</v>
      </c>
    </row>
    <row r="9" spans="1:27" x14ac:dyDescent="0.25">
      <c r="A9" s="5" t="s">
        <v>26</v>
      </c>
      <c r="B9" s="27" t="s">
        <v>563</v>
      </c>
      <c r="C9" t="str">
        <f>CONCATENATE("&lt;TissueList ",B9," /&gt;")</f>
        <v>&lt;TissueList circulatory and cardiovascular system D002319 Kidney and urinary bladder D005221 liver D008099  /&gt;</v>
      </c>
    </row>
    <row r="10" spans="1:27" s="33" customFormat="1" x14ac:dyDescent="0.25">
      <c r="A10" s="34"/>
      <c r="B10" s="32"/>
    </row>
    <row r="11" spans="1:27" x14ac:dyDescent="0.25">
      <c r="A11" s="6" t="s">
        <v>4</v>
      </c>
      <c r="B11" s="27" t="s">
        <v>322</v>
      </c>
      <c r="C11" t="str">
        <f>CONCATENATE("&lt;GeneAnalysis gene=",CHAR(34),B11,CHAR(34)," interval=",CHAR(34),B12,CHAR(34),"&gt; ")</f>
        <v xml:space="preserve">&lt;GeneAnalysis gene="CLYBL" interval="NC_000013.11:g.99606664_99909459"&gt; </v>
      </c>
    </row>
    <row r="12" spans="1:27" ht="48" thickBot="1" x14ac:dyDescent="0.3">
      <c r="A12" s="6" t="s">
        <v>27</v>
      </c>
      <c r="B12" s="27" t="s">
        <v>323</v>
      </c>
      <c r="N12" s="37" t="s">
        <v>333</v>
      </c>
      <c r="O12" s="37" t="s">
        <v>334</v>
      </c>
      <c r="P12" s="39" t="s">
        <v>335</v>
      </c>
      <c r="Q12" s="39">
        <v>707</v>
      </c>
      <c r="R12" s="39" t="s">
        <v>336</v>
      </c>
      <c r="S12" s="39" t="s">
        <v>337</v>
      </c>
      <c r="T12" s="39" t="s">
        <v>338</v>
      </c>
      <c r="U12" s="39" t="s">
        <v>339</v>
      </c>
      <c r="V12" s="39" t="s">
        <v>340</v>
      </c>
      <c r="W12" s="39" t="s">
        <v>341</v>
      </c>
      <c r="X12" s="37" t="s">
        <v>342</v>
      </c>
      <c r="Y12" s="37" t="s">
        <v>343</v>
      </c>
      <c r="Z12" s="37" t="s">
        <v>344</v>
      </c>
      <c r="AA12" s="37" t="s">
        <v>345</v>
      </c>
    </row>
    <row r="13" spans="1:27" x14ac:dyDescent="0.25">
      <c r="A13" s="6" t="s">
        <v>28</v>
      </c>
      <c r="B13" s="27" t="s">
        <v>353</v>
      </c>
      <c r="C13" t="str">
        <f>CONCATENATE("# What are some common mutations of ",B11,"?")</f>
        <v># What are some common mutations of CLYBL?</v>
      </c>
      <c r="Q13">
        <v>707</v>
      </c>
      <c r="R13">
        <v>605</v>
      </c>
      <c r="S13">
        <v>250</v>
      </c>
      <c r="V13">
        <v>703</v>
      </c>
      <c r="W13">
        <v>648</v>
      </c>
      <c r="X13">
        <v>260</v>
      </c>
    </row>
    <row r="14" spans="1:27" x14ac:dyDescent="0.25">
      <c r="A14" s="6"/>
      <c r="C14" t="s">
        <v>17</v>
      </c>
      <c r="R14" s="38">
        <f>1+(R13-Q13)/Q13</f>
        <v>0.85572842998585574</v>
      </c>
      <c r="S14" s="38">
        <f>1+(S13-Q13)/Q13</f>
        <v>0.3536067892503536</v>
      </c>
      <c r="W14" s="38">
        <f>1+(W13-V13)/V13</f>
        <v>0.92176386913229014</v>
      </c>
      <c r="X14" s="38">
        <f>1+(X13-V13)/V13</f>
        <v>0.36984352773826457</v>
      </c>
    </row>
    <row r="15" spans="1:27" x14ac:dyDescent="0.25">
      <c r="C15" t="str">
        <f>CONCATENATE("There is ",B13," well-known variant in ",B11,": ",B22,".")</f>
        <v>There is one well-known variant in CLYBL: [C775T](https://www.ncbi.nlm.nih.gov/pubmed/29100069) (Arg259Ter).</v>
      </c>
      <c r="U15" s="38">
        <f>(R14+W14)/2</f>
        <v>0.88874614955907294</v>
      </c>
      <c r="V15" s="38">
        <f>(S14+X14)/2</f>
        <v>0.36172515849430908</v>
      </c>
    </row>
    <row r="16" spans="1:27" x14ac:dyDescent="0.25">
      <c r="U16" s="38"/>
      <c r="V16" s="38"/>
    </row>
    <row r="17" spans="1:3" x14ac:dyDescent="0.25">
      <c r="A17" s="6"/>
      <c r="C17" t="str">
        <f>CONCATENATE("&lt;# ",B19," #&gt;")</f>
        <v>&lt;# C775T #&gt;</v>
      </c>
    </row>
    <row r="18" spans="1:3" x14ac:dyDescent="0.25">
      <c r="A18" s="6" t="s">
        <v>29</v>
      </c>
      <c r="B18" s="1" t="s">
        <v>325</v>
      </c>
      <c r="C18" t="str">
        <f>CONCATENATE("  &lt;Variant hgvs=",CHAR(34),B18,CHAR(34)," name=",CHAR(34),B19,CHAR(34),"&gt; ")</f>
        <v xml:space="preserve">  &lt;Variant hgvs="NC_000013.11:g.99866380C&gt;T" name="C775T"&gt; </v>
      </c>
    </row>
    <row r="19" spans="1:3" x14ac:dyDescent="0.25">
      <c r="A19" s="5" t="s">
        <v>30</v>
      </c>
      <c r="B19" s="1" t="s">
        <v>329</v>
      </c>
    </row>
    <row r="20" spans="1:3" x14ac:dyDescent="0.25">
      <c r="A20" s="5" t="s">
        <v>31</v>
      </c>
      <c r="B20" s="27" t="s">
        <v>217</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CLYBL gene from cytosine (C) to thymine (T) resulting in incorrect mitochondrial enzyme function. This substitution of a single nucleotide is known as a missense variant.</v>
      </c>
    </row>
    <row r="21" spans="1:3" x14ac:dyDescent="0.25">
      <c r="A21" s="5" t="s">
        <v>32</v>
      </c>
      <c r="B21" s="27" t="s">
        <v>37</v>
      </c>
      <c r="C21" t="s">
        <v>17</v>
      </c>
    </row>
    <row r="22" spans="1:3" x14ac:dyDescent="0.25">
      <c r="A22" s="5" t="s">
        <v>40</v>
      </c>
      <c r="B22" s="30" t="s">
        <v>348</v>
      </c>
      <c r="C22" t="str">
        <f>"  &lt;/Variant&gt;"</f>
        <v xml:space="preserve">  &lt;/Variant&gt;</v>
      </c>
    </row>
    <row r="23" spans="1:3" s="33" customFormat="1" x14ac:dyDescent="0.25">
      <c r="A23" s="31"/>
      <c r="B23" s="32"/>
    </row>
    <row r="24" spans="1:3" s="33" customFormat="1" x14ac:dyDescent="0.25">
      <c r="A24" s="31"/>
      <c r="B24" s="32"/>
      <c r="C24" t="str">
        <f>C17</f>
        <v>&lt;# C775T #&gt;</v>
      </c>
    </row>
    <row r="25" spans="1:3" x14ac:dyDescent="0.25">
      <c r="A25" s="5" t="s">
        <v>39</v>
      </c>
      <c r="B25" s="1" t="s">
        <v>326</v>
      </c>
      <c r="C25" t="str">
        <f>CONCATENATE("  &lt;Genotype hgvs=",CHAR(34),B25,B26,";",B27,CHAR(34)," name=",CHAR(34),B19,CHAR(34),"&gt; ")</f>
        <v xml:space="preserve">  &lt;Genotype hgvs="NC_000013.11:g.[99866380C&gt;T];[99866380=]" name="C775T"&gt; </v>
      </c>
    </row>
    <row r="26" spans="1:3" x14ac:dyDescent="0.25">
      <c r="A26" s="5" t="s">
        <v>40</v>
      </c>
      <c r="B26" s="27" t="s">
        <v>327</v>
      </c>
    </row>
    <row r="27" spans="1:3" x14ac:dyDescent="0.25">
      <c r="A27" s="5" t="s">
        <v>31</v>
      </c>
      <c r="B27" s="27" t="s">
        <v>328</v>
      </c>
      <c r="C27" t="s">
        <v>717</v>
      </c>
    </row>
    <row r="28" spans="1:3" x14ac:dyDescent="0.25">
      <c r="A28" s="5" t="s">
        <v>45</v>
      </c>
      <c r="B28" s="27" t="str">
        <f>CONCATENATE("People with this variant have one copy of the ",B22," variant. This substitution of a single nucleotide is known as a missense mutation.")</f>
        <v>People with this variant have one copy of the [C775T](https://www.ncbi.nlm.nih.gov/pubmed/29100069) (Arg259Ter) variant. This substitution of a single nucleotide is known as a missense mutation.</v>
      </c>
      <c r="C28" t="s">
        <v>17</v>
      </c>
    </row>
    <row r="29" spans="1:3" x14ac:dyDescent="0.25">
      <c r="A29" s="6" t="s">
        <v>46</v>
      </c>
      <c r="B29" s="27" t="s">
        <v>226</v>
      </c>
      <c r="C29" t="str">
        <f>CONCATENATE("    ",B28)</f>
        <v xml:space="preserve">    People with this variant have one copy of the [C775T](https://www.ncbi.nlm.nih.gov/pubmed/29100069) (Arg259Ter) variant. This substitution of a single nucleotide is known as a missense mutation.</v>
      </c>
    </row>
    <row r="30" spans="1:3" x14ac:dyDescent="0.25">
      <c r="A30" s="6" t="s">
        <v>47</v>
      </c>
      <c r="B30" s="27">
        <v>5.3</v>
      </c>
    </row>
    <row r="31" spans="1:3" x14ac:dyDescent="0.25">
      <c r="A31" s="5"/>
      <c r="C31" t="s">
        <v>718</v>
      </c>
    </row>
    <row r="32" spans="1:3" x14ac:dyDescent="0.25">
      <c r="A32" s="6"/>
    </row>
    <row r="33" spans="1:3" x14ac:dyDescent="0.25">
      <c r="A33" s="6"/>
      <c r="C33" t="str">
        <f>CONCATENATE("    ",B29)</f>
        <v xml:space="preserve">    You are in the Mild Loss of Function category. See below for more information.</v>
      </c>
    </row>
    <row r="34" spans="1:3" x14ac:dyDescent="0.25">
      <c r="A34" s="6"/>
    </row>
    <row r="35" spans="1:3" x14ac:dyDescent="0.25">
      <c r="A35" s="6"/>
      <c r="C35" t="s">
        <v>719</v>
      </c>
    </row>
    <row r="36" spans="1:3" x14ac:dyDescent="0.25">
      <c r="A36" s="5"/>
    </row>
    <row r="37" spans="1:3" x14ac:dyDescent="0.25">
      <c r="A37" s="5"/>
      <c r="C37" t="str">
        <f>CONCATENATE( "    &lt;piechart percentage=",B30," /&gt;")</f>
        <v xml:space="preserve">    &lt;piechart percentage=5.3 /&gt;</v>
      </c>
    </row>
    <row r="38" spans="1:3" x14ac:dyDescent="0.25">
      <c r="A38" s="5"/>
      <c r="C38" t="str">
        <f>"  &lt;/Genotype&gt;"</f>
        <v xml:space="preserve">  &lt;/Genotype&gt;</v>
      </c>
    </row>
    <row r="39" spans="1:3" x14ac:dyDescent="0.25">
      <c r="A39" s="5" t="s">
        <v>48</v>
      </c>
      <c r="B39" s="27" t="str">
        <f>CONCATENATE("People with this variant have two copies of the ",B22," variant. This substitution of a single nucleotide is known as a missense mutation.")</f>
        <v>People with this variant have two copies of the [C775T](https://www.ncbi.nlm.nih.gov/pubmed/29100069) (Arg259Ter) variant. This substitution of a single nucleotide is known as a missense mutation.</v>
      </c>
      <c r="C39" t="str">
        <f>CONCATENATE("  &lt;Genotype hgvs=",CHAR(34),B25,B26,";",B26,CHAR(34)," name=",CHAR(34),B19,CHAR(34),"&gt; ")</f>
        <v xml:space="preserve">  &lt;Genotype hgvs="NC_000013.11:g.[99866380C&gt;T];[99866380C&gt;T]" name="C775T"&gt; </v>
      </c>
    </row>
    <row r="40" spans="1:3" x14ac:dyDescent="0.25">
      <c r="A40" s="6" t="s">
        <v>49</v>
      </c>
      <c r="B40" s="27" t="s">
        <v>200</v>
      </c>
      <c r="C40" t="s">
        <v>17</v>
      </c>
    </row>
    <row r="41" spans="1:3" x14ac:dyDescent="0.25">
      <c r="A41" s="6" t="s">
        <v>47</v>
      </c>
      <c r="B41" s="27">
        <v>0.9</v>
      </c>
      <c r="C41" t="s">
        <v>717</v>
      </c>
    </row>
    <row r="42" spans="1:3" x14ac:dyDescent="0.25">
      <c r="A42" s="6"/>
    </row>
    <row r="43" spans="1:3" x14ac:dyDescent="0.25">
      <c r="A43" s="5"/>
      <c r="C43" t="str">
        <f>CONCATENATE("    ",B39)</f>
        <v xml:space="preserve">    People with this variant have two copies of the [C775T](https://www.ncbi.nlm.nih.gov/pubmed/29100069) (Arg259Ter) variant. This substitution of a single nucleotide is known as a missense mutation.</v>
      </c>
    </row>
    <row r="44" spans="1:3" x14ac:dyDescent="0.25">
      <c r="A44" s="6"/>
    </row>
    <row r="45" spans="1:3" x14ac:dyDescent="0.25">
      <c r="A45" s="6"/>
      <c r="C45" t="s">
        <v>718</v>
      </c>
    </row>
    <row r="46" spans="1:3" x14ac:dyDescent="0.25">
      <c r="A46" s="6"/>
    </row>
    <row r="47" spans="1:3" x14ac:dyDescent="0.25">
      <c r="A47" s="6"/>
      <c r="C47" t="str">
        <f>CONCATENATE("    ",B40)</f>
        <v xml:space="preserve">    You are in the Severe Loss of Function category. See below for more information.</v>
      </c>
    </row>
    <row r="48" spans="1:3" x14ac:dyDescent="0.25">
      <c r="A48" s="6"/>
    </row>
    <row r="49" spans="1:3" x14ac:dyDescent="0.25">
      <c r="A49" s="5"/>
      <c r="C49" t="s">
        <v>719</v>
      </c>
    </row>
    <row r="50" spans="1:3" x14ac:dyDescent="0.25">
      <c r="A50" s="5"/>
    </row>
    <row r="51" spans="1:3" x14ac:dyDescent="0.25">
      <c r="A51" s="5"/>
      <c r="C51" t="str">
        <f>CONCATENATE( "    &lt;piechart percentage=",B41," /&gt;")</f>
        <v xml:space="preserve">    &lt;piechart percentage=0.9 /&gt;</v>
      </c>
    </row>
    <row r="52" spans="1:3" x14ac:dyDescent="0.25">
      <c r="A52" s="5"/>
      <c r="C52" t="str">
        <f>"  &lt;/Genotype&gt;"</f>
        <v xml:space="preserve">  &lt;/Genotype&gt;</v>
      </c>
    </row>
    <row r="53" spans="1:3" x14ac:dyDescent="0.25">
      <c r="A53" s="5"/>
    </row>
    <row r="54" spans="1:3" x14ac:dyDescent="0.25">
      <c r="A54" s="5" t="s">
        <v>50</v>
      </c>
      <c r="B54" s="27" t="str">
        <f>CONCATENATE("Your ",B11," gene has no variants. A normal gene is referred to as a ",CHAR(34),"wild-type",CHAR(34)," gene.")</f>
        <v>Your CLYBL gene has no variants. A normal gene is referred to as a "wild-type" gene.</v>
      </c>
      <c r="C54" t="str">
        <f>CONCATENATE("  &lt;Genotype hgvs=",CHAR(34),B25,B27,";",B27,CHAR(34)," name=",CHAR(34),B19,CHAR(34),"&gt; ")</f>
        <v xml:space="preserve">  &lt;Genotype hgvs="NC_000013.11:g.[99866380=];[99866380=]" name="C775T"&gt; </v>
      </c>
    </row>
    <row r="55" spans="1:3" x14ac:dyDescent="0.25">
      <c r="A55" s="6" t="s">
        <v>51</v>
      </c>
      <c r="B55" s="27" t="s">
        <v>227</v>
      </c>
      <c r="C55" t="s">
        <v>17</v>
      </c>
    </row>
    <row r="56" spans="1:3" x14ac:dyDescent="0.25">
      <c r="A56" s="6" t="s">
        <v>47</v>
      </c>
      <c r="B56" s="27">
        <v>93.8</v>
      </c>
      <c r="C56" t="s">
        <v>717</v>
      </c>
    </row>
    <row r="57" spans="1:3" x14ac:dyDescent="0.25">
      <c r="A57" s="5"/>
    </row>
    <row r="58" spans="1:3" x14ac:dyDescent="0.25">
      <c r="A58" s="6"/>
      <c r="C58" t="str">
        <f>CONCATENATE("    ",B54)</f>
        <v xml:space="preserve">    Your CLYBL gene has no variants. A normal gene is referred to as a "wild-type" gene.</v>
      </c>
    </row>
    <row r="59" spans="1:3" x14ac:dyDescent="0.25">
      <c r="A59" s="6"/>
    </row>
    <row r="60" spans="1:3" x14ac:dyDescent="0.25">
      <c r="A60" s="6"/>
      <c r="C60" t="s">
        <v>718</v>
      </c>
    </row>
    <row r="61" spans="1:3" x14ac:dyDescent="0.25">
      <c r="A61" s="6"/>
    </row>
    <row r="62" spans="1:3" x14ac:dyDescent="0.25">
      <c r="A62" s="6"/>
      <c r="C62" t="str">
        <f>CONCATENATE("    ",B55)</f>
        <v xml:space="preserve">    Your variant is not associated with any loss of function.</v>
      </c>
    </row>
    <row r="63" spans="1:3" x14ac:dyDescent="0.25">
      <c r="A63" s="5"/>
    </row>
    <row r="64" spans="1:3" x14ac:dyDescent="0.25">
      <c r="A64" s="5"/>
      <c r="C64" t="s">
        <v>719</v>
      </c>
    </row>
    <row r="65" spans="1:3" x14ac:dyDescent="0.25">
      <c r="A65" s="5"/>
    </row>
    <row r="66" spans="1:3" x14ac:dyDescent="0.25">
      <c r="A66" s="5"/>
      <c r="C66" t="str">
        <f>CONCATENATE( "    &lt;piechart percentage=",B56," /&gt;")</f>
        <v xml:space="preserve">    &lt;piechart percentage=93.8 /&gt;</v>
      </c>
    </row>
    <row r="67" spans="1:3" x14ac:dyDescent="0.25">
      <c r="A67" s="5"/>
      <c r="C67" t="str">
        <f>"  &lt;/Genotype&gt;"</f>
        <v xml:space="preserve">  &lt;/Genotype&gt;</v>
      </c>
    </row>
    <row r="68" spans="1:3" x14ac:dyDescent="0.25">
      <c r="A68" s="5"/>
      <c r="C68" t="s">
        <v>721</v>
      </c>
    </row>
    <row r="69" spans="1:3" x14ac:dyDescent="0.25">
      <c r="A69" s="5" t="s">
        <v>52</v>
      </c>
      <c r="B69" s="27" t="str">
        <f>CONCATENATE("Your ",B11," gene has an unknown variant.")</f>
        <v>Your CLYBL gene has an unknown variant.</v>
      </c>
      <c r="C69" t="str">
        <f>CONCATENATE("  &lt;Genotype hgvs=",CHAR(34),"unknown",CHAR(34),"&gt; ")</f>
        <v xml:space="preserve">  &lt;Genotype hgvs="unknown"&gt; </v>
      </c>
    </row>
    <row r="70" spans="1:3" x14ac:dyDescent="0.25">
      <c r="A70" s="6" t="s">
        <v>52</v>
      </c>
      <c r="B70" s="27" t="s">
        <v>154</v>
      </c>
      <c r="C70" t="s">
        <v>17</v>
      </c>
    </row>
    <row r="71" spans="1:3" x14ac:dyDescent="0.25">
      <c r="A71" s="6" t="s">
        <v>47</v>
      </c>
      <c r="C71" t="s">
        <v>717</v>
      </c>
    </row>
    <row r="72" spans="1:3" x14ac:dyDescent="0.25">
      <c r="A72" s="6"/>
    </row>
    <row r="73" spans="1:3" x14ac:dyDescent="0.25">
      <c r="A73" s="6"/>
      <c r="C73" t="str">
        <f>CONCATENATE("    ",B69)</f>
        <v xml:space="preserve">    Your CLYBL gene has an unknown variant.</v>
      </c>
    </row>
    <row r="74" spans="1:3" x14ac:dyDescent="0.25">
      <c r="A74" s="6"/>
    </row>
    <row r="75" spans="1:3" x14ac:dyDescent="0.25">
      <c r="A75" s="6"/>
      <c r="C75" t="s">
        <v>718</v>
      </c>
    </row>
    <row r="76" spans="1:3" x14ac:dyDescent="0.25">
      <c r="A76" s="6"/>
    </row>
    <row r="77" spans="1:3" x14ac:dyDescent="0.25">
      <c r="A77" s="5"/>
      <c r="C77" t="str">
        <f>CONCATENATE("    ",B70)</f>
        <v xml:space="preserve">    The effect is unknown.</v>
      </c>
    </row>
    <row r="78" spans="1:3" x14ac:dyDescent="0.25">
      <c r="A78" s="6"/>
    </row>
    <row r="79" spans="1:3" x14ac:dyDescent="0.25">
      <c r="A79" s="5"/>
      <c r="C79" t="s">
        <v>719</v>
      </c>
    </row>
    <row r="80" spans="1:3" x14ac:dyDescent="0.25">
      <c r="A80" s="5"/>
    </row>
    <row r="81" spans="1:3" x14ac:dyDescent="0.25">
      <c r="A81" s="5"/>
      <c r="C81" t="str">
        <f>CONCATENATE( "    &lt;piechart percentage=",B71," /&gt;")</f>
        <v xml:space="preserve">    &lt;piechart percentage= /&gt;</v>
      </c>
    </row>
    <row r="82" spans="1:3" x14ac:dyDescent="0.25">
      <c r="A82" s="5"/>
      <c r="C82" t="str">
        <f>"  &lt;/Genotype&gt;"</f>
        <v xml:space="preserve">  &lt;/Genotype&gt;</v>
      </c>
    </row>
    <row r="83" spans="1:3" x14ac:dyDescent="0.25">
      <c r="A83" s="5"/>
      <c r="C83" t="s">
        <v>722</v>
      </c>
    </row>
    <row r="84" spans="1:3" x14ac:dyDescent="0.25">
      <c r="A84" s="5" t="s">
        <v>50</v>
      </c>
      <c r="B84" s="27" t="str">
        <f>CONCATENATE("Your ",B11," gene has no variants. A normal gene is referred to as a ",CHAR(34),"wild-type",CHAR(34)," gene.")</f>
        <v>Your CLYBL gene has no variants. A normal gene is referred to as a "wild-type" gene.</v>
      </c>
      <c r="C84" t="str">
        <f>CONCATENATE("  &lt;Genotype hgvs=",CHAR(34),"wildtype",CHAR(34),"&gt;")</f>
        <v xml:space="preserve">  &lt;Genotype hgvs="wildtype"&gt;</v>
      </c>
    </row>
    <row r="85" spans="1:3" x14ac:dyDescent="0.25">
      <c r="A85" s="6" t="s">
        <v>51</v>
      </c>
      <c r="B85" s="27" t="s">
        <v>227</v>
      </c>
      <c r="C85" t="s">
        <v>17</v>
      </c>
    </row>
    <row r="86" spans="1:3" x14ac:dyDescent="0.25">
      <c r="A86" s="6" t="s">
        <v>47</v>
      </c>
      <c r="C86" t="s">
        <v>717</v>
      </c>
    </row>
    <row r="87" spans="1:3" x14ac:dyDescent="0.25">
      <c r="A87" s="6"/>
    </row>
    <row r="88" spans="1:3" x14ac:dyDescent="0.25">
      <c r="A88" s="6"/>
      <c r="C88" t="str">
        <f>CONCATENATE("    ",B84)</f>
        <v xml:space="preserve">    Your CLYBL gene has no variants. A normal gene is referred to as a "wild-type" gene.</v>
      </c>
    </row>
    <row r="89" spans="1:3" x14ac:dyDescent="0.25">
      <c r="A89" s="6"/>
    </row>
    <row r="90" spans="1:3" x14ac:dyDescent="0.25">
      <c r="A90" s="6"/>
      <c r="C90" t="s">
        <v>718</v>
      </c>
    </row>
    <row r="91" spans="1:3" x14ac:dyDescent="0.25">
      <c r="A91" s="6"/>
    </row>
    <row r="92" spans="1:3" x14ac:dyDescent="0.25">
      <c r="A92" s="6"/>
      <c r="C92" t="str">
        <f>CONCATENATE("    ",B85)</f>
        <v xml:space="preserve">    Your variant is not associated with any loss of function.</v>
      </c>
    </row>
    <row r="93" spans="1:3" x14ac:dyDescent="0.25">
      <c r="A93" s="6"/>
    </row>
    <row r="94" spans="1:3" x14ac:dyDescent="0.25">
      <c r="A94" s="6"/>
      <c r="C94" t="s">
        <v>719</v>
      </c>
    </row>
    <row r="95" spans="1:3" x14ac:dyDescent="0.25">
      <c r="A95" s="5"/>
    </row>
    <row r="96" spans="1:3" x14ac:dyDescent="0.25">
      <c r="A96" s="6"/>
      <c r="C96" t="str">
        <f>CONCATENATE( "    &lt;piechart percentage=",B86," /&gt;")</f>
        <v xml:space="preserve">    &lt;piechart percentage= /&gt;</v>
      </c>
    </row>
    <row r="97" spans="1:3" x14ac:dyDescent="0.25">
      <c r="A97" s="6"/>
      <c r="C97" t="str">
        <f>"  &lt;/Genotype&gt;"</f>
        <v xml:space="preserve">  &lt;/Genotype&gt;</v>
      </c>
    </row>
    <row r="98" spans="1:3" x14ac:dyDescent="0.25">
      <c r="A98" s="6"/>
      <c r="C98" t="str">
        <f>"&lt;/GeneAnalysis&gt;"</f>
        <v>&lt;/GeneAnalysis&gt;</v>
      </c>
    </row>
    <row r="99" spans="1:3" s="33" customFormat="1" x14ac:dyDescent="0.25">
      <c r="A99" s="31"/>
      <c r="B99" s="32"/>
    </row>
    <row r="100" spans="1:3" x14ac:dyDescent="0.25">
      <c r="A100" s="5"/>
      <c r="C100" t="str">
        <f>CONCATENATE("# How do changes in ",B11," affect people?")</f>
        <v># How do changes in CLYBL affect people?</v>
      </c>
    </row>
    <row r="101" spans="1:3" x14ac:dyDescent="0.25">
      <c r="A101" s="5"/>
    </row>
    <row r="102" spans="1:3" x14ac:dyDescent="0.25">
      <c r="A102" s="5" t="s">
        <v>54</v>
      </c>
      <c r="B102"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CLYBL variants is small and does not impact treatment. It is possible that variants in this gene interact with other gene variants, which is the reason for our inclusion of this gene.</v>
      </c>
      <c r="C102" t="str">
        <f>B102</f>
        <v>For the vast majority of people, the overall risk associated with the common CLYBL variants is small and does not impact treatment. It is possible that variants in this gene interact with other gene variants, which is the reason for our inclusion of this gene.</v>
      </c>
    </row>
    <row r="103" spans="1:3" s="33" customFormat="1" x14ac:dyDescent="0.25">
      <c r="A103" s="31"/>
      <c r="B103" s="32"/>
    </row>
    <row r="104" spans="1:3" s="33" customFormat="1" x14ac:dyDescent="0.25">
      <c r="A104" s="34"/>
      <c r="B104" s="32"/>
      <c r="C104" s="6" t="s">
        <v>331</v>
      </c>
    </row>
    <row r="105" spans="1:3" s="33" customFormat="1" x14ac:dyDescent="0.25">
      <c r="A105" s="34"/>
      <c r="B105" s="32"/>
      <c r="C105" s="6"/>
    </row>
    <row r="106" spans="1:3" x14ac:dyDescent="0.25">
      <c r="A106" s="5"/>
      <c r="C106" t="s">
        <v>229</v>
      </c>
    </row>
    <row r="107" spans="1:3" x14ac:dyDescent="0.25">
      <c r="A107" s="5"/>
    </row>
    <row r="108" spans="1:3" x14ac:dyDescent="0.25">
      <c r="A108" s="5" t="s">
        <v>17</v>
      </c>
      <c r="B108" s="27" t="s">
        <v>564</v>
      </c>
      <c r="C108" t="str">
        <f>B108</f>
        <v>This variant causes an [amino acid change](https://www.ncbi.nlm.nih.gov/pubmed/22367966) in the protein and causes it to stop prematurely. The protein may then may bind incorrectly with ions and metals, leading to [malabsorption of B12 and mental fatigue](https://www.ncbi.nlm.nih.gov/pubmed/25902009). People with this variant have serum vitamin B12 levels [88.9% lower](https://www.ncbi.nlm.nih.gov/pubmed/22367966) than normal and may have higher homocysteine levels. This variant is also more common in people with [ME/CFS]( https://www.ncbi.nlm.nih.gov/pubmed/29100069).</v>
      </c>
    </row>
    <row r="109" spans="1:3" x14ac:dyDescent="0.25">
      <c r="A109" s="5"/>
    </row>
    <row r="110" spans="1:3" x14ac:dyDescent="0.25">
      <c r="A110" s="5"/>
      <c r="C110" t="s">
        <v>55</v>
      </c>
    </row>
    <row r="111" spans="1:3" x14ac:dyDescent="0.25">
      <c r="A111" s="5"/>
    </row>
    <row r="112" spans="1:3" x14ac:dyDescent="0.25">
      <c r="A112" s="5"/>
      <c r="B112" s="27" t="s">
        <v>346</v>
      </c>
      <c r="C112" t="str">
        <f>B112</f>
        <v>* Check serum vitamin B12 levels, and consider an [oral or injectable B12](https://www.ncbi.nlm.nih.gov/pubmed/25902009) supplement if low.
* Be cautious when taking [opioids, duloxetine, pregabalin](https://www.ncbi.nlm.nih.gov/pubmed/25902009), and [metformin](https://www.ncbi.nlm.nih.gov/pubmed/20488910?dopt=Abstract), which lower B12 levels.</v>
      </c>
    </row>
    <row r="113" spans="1:3" s="33" customFormat="1" x14ac:dyDescent="0.25">
      <c r="A113" s="31"/>
      <c r="B113" s="32"/>
    </row>
    <row r="114" spans="1:3" s="33" customFormat="1" x14ac:dyDescent="0.25">
      <c r="A114" s="34"/>
      <c r="B114" s="32"/>
      <c r="C114" s="6" t="s">
        <v>330</v>
      </c>
    </row>
    <row r="115" spans="1:3" s="33" customFormat="1" x14ac:dyDescent="0.25">
      <c r="A115" s="34"/>
      <c r="B115" s="32"/>
      <c r="C115" s="6"/>
    </row>
    <row r="116" spans="1:3" x14ac:dyDescent="0.25">
      <c r="A116" s="5"/>
      <c r="C116" t="s">
        <v>205</v>
      </c>
    </row>
    <row r="117" spans="1:3" x14ac:dyDescent="0.25">
      <c r="A117" s="5"/>
    </row>
    <row r="118" spans="1:3" ht="409.5" x14ac:dyDescent="0.25">
      <c r="A118" s="5" t="s">
        <v>17</v>
      </c>
      <c r="B118" s="41" t="s">
        <v>565</v>
      </c>
      <c r="C118" t="str">
        <f>B118</f>
        <v>This variant causes an [amino acid change](https://www.ncbi.nlm.nih.gov/pubmed/22367966) in the citrate lyase beta-like protein encoded by CLYBL, causing it to stop very prematurely. The protein may then bind incorrectly with ions and metals, leading to [malabsorption of B12](https://www.ncbi.nlm.nih.gov/pubmed/25902009). People with this variant have serum vitamin B12 levels [36.2% lower](https://www.ncbi.nlm.nih.gov/pubmed/22367966) than normal. Vitamin B12 deficiency is linked to [anemia, loss of balance, numbness or tingling in the arms and legs, and weakness](https://medlineplus.gov/ency/article/002403.htm). The reduction of circulating vitamin B12 also causes increased levels of [itaconate]( https://www.ncbi.nlm.nih.gov/pubmed/29056341), an anti-microbial metabolite and immunomodulator, which in turn deactivates vitamin B12. 
This variant is much more common in people with [ME/CFS]( https://www.ncbi.nlm.nih.gov/pubmed/29100069). In ME/CFS, [hypomethylation](http://dx.doi.org/10.4172/2155-9899.1000228), which is greatly affected by the vitamins B12 and folate (B9), is seen in a majority of certain [immune cells](https://www.ncbi.nlm.nih.gov/pubmed/25111603/). The low B12 causes high homocysteine levels, which correlate significantly with [coronary heart disease, stroke, peripheral vascular disease, hardening of the arteries](https://labtestsonline.org/tests/homocysteine), and [mental fatigue](https://www.ncbi.nlm.nih.gov/pubmed/25902009), suggesting a blockage of B12 across the blood brain barrier.</v>
      </c>
    </row>
    <row r="119" spans="1:3" x14ac:dyDescent="0.25">
      <c r="A119" s="5"/>
    </row>
    <row r="120" spans="1:3" x14ac:dyDescent="0.25">
      <c r="A120" s="5"/>
      <c r="C120" t="s">
        <v>55</v>
      </c>
    </row>
    <row r="121" spans="1:3" x14ac:dyDescent="0.25">
      <c r="A121" s="5"/>
    </row>
    <row r="122" spans="1:3" x14ac:dyDescent="0.25">
      <c r="A122" s="5"/>
      <c r="B122" s="27" t="s">
        <v>347</v>
      </c>
      <c r="C122" t="str">
        <f>B122</f>
        <v>* Consider a daily [oral folic acid](https://www.ncbi.nlm.nih.gov/pubmed/25902009) supplement combined with oral or injectable B12.
* Avoid [opioids, duloxetine, pregabalin](https://www.ncbi.nlm.nih.gov/pubmed/25902009), [metformin](https://www.ncbi.nlm.nih.gov/pubmed/20488910?dopt=Abstract), and other drugs that have to be demethylated.
* Check homocysteine levels, and consider taking [folate](https://medlineplus.gov/druginfo/natural/1017.html) if elevated.
* Watch for eye lens dislocations, unusual (Marfan type) body shape, stroke, blood clotting abnormalities, and low thyroid hormones (hypothyroidism).</v>
      </c>
    </row>
    <row r="124" spans="1:3" s="33" customFormat="1" x14ac:dyDescent="0.25">
      <c r="B124" s="32"/>
    </row>
    <row r="126" spans="1:3" ht="45" x14ac:dyDescent="0.25">
      <c r="A126" t="s">
        <v>56</v>
      </c>
      <c r="B126" s="7" t="s">
        <v>566</v>
      </c>
      <c r="C126" t="str">
        <f>CONCATENATE("&lt;symptoms ",B126," /&gt;")</f>
        <v>&lt;symptoms fatigue D005221 memory problems D008569 inflamation D007249 muscle aches and pain D063806 /&gt;</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DA941-BDA9-4A18-B929-9C5814AEB36B}">
  <dimension ref="A1:C195"/>
  <sheetViews>
    <sheetView topLeftCell="A109" workbookViewId="0">
      <selection activeCell="C116" sqref="C116:C146"/>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354</v>
      </c>
      <c r="C2" t="str">
        <f>CONCATENATE("# What does the ",B2," gene do?")</f>
        <v># What does the CHRNA3 gene do?</v>
      </c>
    </row>
    <row r="3" spans="1:3" x14ac:dyDescent="0.25">
      <c r="A3" s="6"/>
    </row>
    <row r="4" spans="1:3" ht="17.25" x14ac:dyDescent="0.3">
      <c r="A4" s="6" t="s">
        <v>22</v>
      </c>
      <c r="B4" s="28" t="s">
        <v>567</v>
      </c>
      <c r="C4" t="str">
        <f>B4</f>
        <v xml:space="preserve">CHRNA3 (Neuronal acetylcholine receptor subunit alpha-3) encodes a nicotine neurotransmitter receptor protein called [acetylcholine](http://www.uniprot.org/citations/8906617) that regulates nicotine receptor proliferation and destruction and nicotine dependence. It also controls [ion](http://www.uniprot.org/citations/20438829) and [serotonin](https://www.ebi.ac.uk/QuickGO/term/GO:0022850) channels in the brain.  Variants in this gene have been associated with [nicotine dependence](https://www.ncbi.nlm.nih.gov/pubmed/22290489), increased daily [cigarette consumption](https://www.ncbi.nlm.nih.gov/pubmed/23870182), [lung cancer](https://www.ncbi.nlm.nih.gov/pubmed/19836008), [COPD](https://www.ncbi.nlm.nih.gov/pubmed/24621683), [cocaine dependence](https://www.ncbi.nlm.nih.gov/pubmed/20485328), and [CFS](https://www.ncbi.nlm.nih.gov/pubmed/27099524). </v>
      </c>
    </row>
    <row r="5" spans="1:3" ht="17.25" x14ac:dyDescent="0.3">
      <c r="A5" s="6"/>
      <c r="B5" s="28"/>
    </row>
    <row r="6" spans="1:3" x14ac:dyDescent="0.25">
      <c r="A6" s="6" t="s">
        <v>23</v>
      </c>
      <c r="B6" s="27">
        <v>15</v>
      </c>
      <c r="C6" t="str">
        <f>CONCATENATE("This gene is located on chromosome ",B6,". The ",B7," it creates acts in your ",B8)</f>
        <v>This gene is located on chromosome 15. The protein it creates acts in your brain, nervous system, and immune system.</v>
      </c>
    </row>
    <row r="7" spans="1:3" x14ac:dyDescent="0.25">
      <c r="A7" s="6" t="s">
        <v>24</v>
      </c>
      <c r="B7" s="27" t="s">
        <v>25</v>
      </c>
    </row>
    <row r="8" spans="1:3" x14ac:dyDescent="0.25">
      <c r="A8" s="6" t="s">
        <v>21</v>
      </c>
      <c r="B8" s="27" t="s">
        <v>371</v>
      </c>
    </row>
    <row r="9" spans="1:3" x14ac:dyDescent="0.25">
      <c r="A9" s="5" t="s">
        <v>26</v>
      </c>
      <c r="B9" s="27" t="s">
        <v>568</v>
      </c>
      <c r="C9" t="str">
        <f>CONCATENATE("&lt;TissueList ",B9," /&gt;")</f>
        <v>&lt;TissueList brain D001921 bone marrow and immune system D007107  /&gt;</v>
      </c>
    </row>
    <row r="10" spans="1:3" s="33" customFormat="1" x14ac:dyDescent="0.25">
      <c r="A10" s="34"/>
      <c r="B10" s="32"/>
    </row>
    <row r="11" spans="1:3" x14ac:dyDescent="0.25">
      <c r="A11" s="6" t="s">
        <v>4</v>
      </c>
      <c r="B11" s="27" t="s">
        <v>354</v>
      </c>
      <c r="C11" t="str">
        <f>CONCATENATE("&lt;GeneAnalysis gene=",CHAR(34),B11,CHAR(34)," interval=",CHAR(34),B12,CHAR(34),"&gt; ")</f>
        <v xml:space="preserve">&lt;GeneAnalysis gene="CHRNA3" interval="NC_000015.10:g.78593052_78621295"&gt; </v>
      </c>
    </row>
    <row r="12" spans="1:3" x14ac:dyDescent="0.25">
      <c r="A12" s="6" t="s">
        <v>27</v>
      </c>
      <c r="B12" s="27" t="s">
        <v>355</v>
      </c>
    </row>
    <row r="13" spans="1:3" x14ac:dyDescent="0.25">
      <c r="A13" s="6" t="s">
        <v>28</v>
      </c>
      <c r="B13" s="27" t="s">
        <v>351</v>
      </c>
      <c r="C13" t="str">
        <f>CONCATENATE("# What are some common mutations of ",B11,"?")</f>
        <v># What are some common mutations of CHRNA3?</v>
      </c>
    </row>
    <row r="14" spans="1:3" x14ac:dyDescent="0.25">
      <c r="A14" s="6"/>
      <c r="C14" t="s">
        <v>17</v>
      </c>
    </row>
    <row r="15" spans="1:3" x14ac:dyDescent="0.25">
      <c r="C15" t="str">
        <f>CONCATENATE("There are ",B13," well-known variants in ",B11,": ",B22," and ",B28,".")</f>
        <v>There are two well-known variants in CHRNA3: [C78606381T](https://www.ncbi.nlm.nih.gov/projects/SNP/snp_ref.cgi?rs=12914385) and [C645T](https://www.ncbi.nlm.nih.gov/clinvar/variation/17503/).</v>
      </c>
    </row>
    <row r="17" spans="1:3" x14ac:dyDescent="0.25">
      <c r="A17" s="6"/>
      <c r="C17" t="str">
        <f>CONCATENATE("&lt;# ",B19," #&gt;")</f>
        <v>&lt;# C78606381T #&gt;</v>
      </c>
    </row>
    <row r="18" spans="1:3" x14ac:dyDescent="0.25">
      <c r="A18" s="6" t="s">
        <v>29</v>
      </c>
      <c r="B18" s="1" t="s">
        <v>356</v>
      </c>
      <c r="C18" t="str">
        <f>CONCATENATE("  &lt;Variant hgvs=",CHAR(34),B18,CHAR(34)," name=",CHAR(34),B19,CHAR(34),"&gt; ")</f>
        <v xml:space="preserve">  &lt;Variant hgvs="NC_000015.10:g.78606381C&gt;T" name="C78606381T"&gt; </v>
      </c>
    </row>
    <row r="19" spans="1:3" x14ac:dyDescent="0.25">
      <c r="A19" s="5" t="s">
        <v>30</v>
      </c>
      <c r="B19" s="30" t="s">
        <v>358</v>
      </c>
    </row>
    <row r="20" spans="1:3" x14ac:dyDescent="0.25">
      <c r="A20" s="5" t="s">
        <v>31</v>
      </c>
      <c r="B20" s="27" t="s">
        <v>217</v>
      </c>
      <c r="C20" t="str">
        <f>CONCATENATE("    This variant is a change at a specific point in the ",B11," gene from ",B20," to ",B21," resulting in incorrect ",B7," function. This substitution of a single nucleotide is known as a missense variant.")</f>
        <v xml:space="preserve">    This variant is a change at a specific point in the CHRNA3 gene from cytosine (C) to thymine (T) resulting in incorrect protein function. This substitution of a single nucleotide is known as a missense variant.</v>
      </c>
    </row>
    <row r="21" spans="1:3" x14ac:dyDescent="0.25">
      <c r="A21" s="5" t="s">
        <v>32</v>
      </c>
      <c r="B21" s="27" t="s">
        <v>37</v>
      </c>
      <c r="C21" t="s">
        <v>17</v>
      </c>
    </row>
    <row r="22" spans="1:3" x14ac:dyDescent="0.25">
      <c r="A22" s="5" t="s">
        <v>40</v>
      </c>
      <c r="B22" s="30" t="s">
        <v>360</v>
      </c>
      <c r="C22" t="str">
        <f>"  &lt;/Variant&gt;"</f>
        <v xml:space="preserve">  &lt;/Variant&gt;</v>
      </c>
    </row>
    <row r="23" spans="1:3" x14ac:dyDescent="0.25">
      <c r="C23" t="str">
        <f>CONCATENATE("&lt;# ",B25," #&gt;")</f>
        <v>&lt;# C645T  #&gt;</v>
      </c>
    </row>
    <row r="24" spans="1:3" x14ac:dyDescent="0.25">
      <c r="A24" s="6" t="s">
        <v>29</v>
      </c>
      <c r="B24" s="1" t="s">
        <v>357</v>
      </c>
      <c r="C24" t="str">
        <f>CONCATENATE("  &lt;Variant hgvs=",CHAR(34),B24,CHAR(34)," name=",CHAR(34),B25,CHAR(34),"&gt; ")</f>
        <v xml:space="preserve">  &lt;Variant hgvs="NC_000015.10:g.78601997G&gt;A" name="C645T "&gt; </v>
      </c>
    </row>
    <row r="25" spans="1:3" x14ac:dyDescent="0.25">
      <c r="A25" s="5" t="s">
        <v>30</v>
      </c>
      <c r="B25" s="30" t="s">
        <v>359</v>
      </c>
    </row>
    <row r="26" spans="1:3" x14ac:dyDescent="0.25">
      <c r="A26" s="5" t="s">
        <v>31</v>
      </c>
      <c r="B26" s="27" t="s">
        <v>38</v>
      </c>
      <c r="C26" t="str">
        <f>CONCATENATE("    This variant is a change at a specific point in the ",B11," gene from ",B26," to ",B27," resulting in incorrect ",B7," function. This substitution of a single nucleotide is known as a missense variant.")</f>
        <v xml:space="preserve">    This variant is a change at a specific point in the CHRNA3 gene from guanine (G) to adenine (A) resulting in incorrect protein function. This substitution of a single nucleotide is known as a missense variant.</v>
      </c>
    </row>
    <row r="27" spans="1:3" x14ac:dyDescent="0.25">
      <c r="A27" s="5" t="s">
        <v>32</v>
      </c>
      <c r="B27" s="27" t="s">
        <v>66</v>
      </c>
    </row>
    <row r="28" spans="1:3" x14ac:dyDescent="0.25">
      <c r="A28" s="6" t="s">
        <v>40</v>
      </c>
      <c r="B28" s="30" t="s">
        <v>370</v>
      </c>
      <c r="C28" t="str">
        <f>"  &lt;/Variant&gt;"</f>
        <v xml:space="preserve">  &lt;/Variant&gt;</v>
      </c>
    </row>
    <row r="29" spans="1:3" s="33" customFormat="1" x14ac:dyDescent="0.25">
      <c r="A29" s="31"/>
      <c r="B29" s="32"/>
    </row>
    <row r="30" spans="1:3" s="33" customFormat="1" x14ac:dyDescent="0.25">
      <c r="A30" s="31"/>
      <c r="B30" s="32"/>
      <c r="C30" t="str">
        <f>C17</f>
        <v>&lt;# C78606381T #&gt;</v>
      </c>
    </row>
    <row r="31" spans="1:3" x14ac:dyDescent="0.25">
      <c r="A31" s="5" t="s">
        <v>39</v>
      </c>
      <c r="B31" s="40" t="s">
        <v>361</v>
      </c>
      <c r="C31" t="str">
        <f>CONCATENATE("  &lt;Genotype hgvs=",CHAR(34),B31,B32,";",B33,CHAR(34)," name=",CHAR(34),B19,CHAR(34),"&gt; ")</f>
        <v xml:space="preserve">  &lt;Genotype hgvs="NC_000015.10:g.[78606381C&gt;T];[78606381=]" name="C78606381T"&gt; </v>
      </c>
    </row>
    <row r="32" spans="1:3" x14ac:dyDescent="0.25">
      <c r="A32" s="5" t="s">
        <v>40</v>
      </c>
      <c r="B32" s="27" t="s">
        <v>362</v>
      </c>
    </row>
    <row r="33" spans="1:3" x14ac:dyDescent="0.25">
      <c r="A33" s="5" t="s">
        <v>31</v>
      </c>
      <c r="B33" s="27" t="s">
        <v>363</v>
      </c>
      <c r="C33" t="s">
        <v>717</v>
      </c>
    </row>
    <row r="34" spans="1:3" x14ac:dyDescent="0.25">
      <c r="A34" s="5" t="s">
        <v>45</v>
      </c>
      <c r="B34" s="27" t="str">
        <f>CONCATENATE("People with this variant have one copy of the ",B22," variant. This substitution of a single nucleotide is known as a missense mutation.")</f>
        <v>People with this variant have one copy of the [C78606381T](https://www.ncbi.nlm.nih.gov/projects/SNP/snp_ref.cgi?rs=12914385) variant. This substitution of a single nucleotide is known as a missense mutation.</v>
      </c>
      <c r="C34" t="s">
        <v>17</v>
      </c>
    </row>
    <row r="35" spans="1:3" x14ac:dyDescent="0.25">
      <c r="A35" s="6" t="s">
        <v>46</v>
      </c>
      <c r="B35" s="27" t="s">
        <v>226</v>
      </c>
      <c r="C35" t="str">
        <f>CONCATENATE("    ",B34)</f>
        <v xml:space="preserve">    People with this variant have one copy of the [C78606381T](https://www.ncbi.nlm.nih.gov/projects/SNP/snp_ref.cgi?rs=12914385) variant. This substitution of a single nucleotide is known as a missense mutation.</v>
      </c>
    </row>
    <row r="36" spans="1:3" x14ac:dyDescent="0.25">
      <c r="A36" s="6" t="s">
        <v>47</v>
      </c>
      <c r="B36" s="27">
        <v>37.9</v>
      </c>
    </row>
    <row r="37" spans="1:3" x14ac:dyDescent="0.25">
      <c r="A37" s="5"/>
      <c r="C37" t="s">
        <v>718</v>
      </c>
    </row>
    <row r="38" spans="1:3" x14ac:dyDescent="0.25">
      <c r="A38" s="6"/>
    </row>
    <row r="39" spans="1:3" x14ac:dyDescent="0.25">
      <c r="A39" s="6"/>
      <c r="C39" t="str">
        <f>CONCATENATE("    ",B35)</f>
        <v xml:space="preserve">    You are in the Mild Loss of Function category. See below for more information.</v>
      </c>
    </row>
    <row r="40" spans="1:3" x14ac:dyDescent="0.25">
      <c r="A40" s="6"/>
    </row>
    <row r="41" spans="1:3" x14ac:dyDescent="0.25">
      <c r="A41" s="6"/>
      <c r="C41" t="s">
        <v>719</v>
      </c>
    </row>
    <row r="42" spans="1:3" x14ac:dyDescent="0.25">
      <c r="A42" s="5"/>
    </row>
    <row r="43" spans="1:3" x14ac:dyDescent="0.25">
      <c r="A43" s="5"/>
      <c r="C43" t="str">
        <f>CONCATENATE( "    &lt;piechart percentage=",B36," /&gt;")</f>
        <v xml:space="preserve">    &lt;piechart percentage=37.9 /&gt;</v>
      </c>
    </row>
    <row r="44" spans="1:3" x14ac:dyDescent="0.25">
      <c r="A44" s="5"/>
      <c r="C44" t="str">
        <f>"  &lt;/Genotype&gt;"</f>
        <v xml:space="preserve">  &lt;/Genotype&gt;</v>
      </c>
    </row>
    <row r="45" spans="1:3" x14ac:dyDescent="0.25">
      <c r="A45" s="5" t="s">
        <v>48</v>
      </c>
      <c r="B45" s="27" t="s">
        <v>364</v>
      </c>
      <c r="C45" t="str">
        <f>CONCATENATE("  &lt;Genotype hgvs=",CHAR(34),B31,B32,";",B32,CHAR(34)," name=",CHAR(34),B19,CHAR(34),"&gt; ")</f>
        <v xml:space="preserve">  &lt;Genotype hgvs="NC_000015.10:g.[78606381C&gt;T];[78606381C&gt;T]" name="C78606381T"&gt; </v>
      </c>
    </row>
    <row r="46" spans="1:3" x14ac:dyDescent="0.25">
      <c r="A46" s="6" t="s">
        <v>49</v>
      </c>
      <c r="B46" s="27" t="s">
        <v>199</v>
      </c>
      <c r="C46" t="s">
        <v>17</v>
      </c>
    </row>
    <row r="47" spans="1:3" x14ac:dyDescent="0.25">
      <c r="A47" s="6" t="s">
        <v>47</v>
      </c>
      <c r="B47" s="27">
        <v>15.9</v>
      </c>
      <c r="C47" t="s">
        <v>717</v>
      </c>
    </row>
    <row r="48" spans="1:3" x14ac:dyDescent="0.25">
      <c r="A48" s="6"/>
    </row>
    <row r="49" spans="1:3" x14ac:dyDescent="0.25">
      <c r="A49" s="5"/>
      <c r="C49" t="str">
        <f>CONCATENATE("    ",B45)</f>
        <v xml:space="preserve">    People with this variant have two copies of the [C78606381T](https://www.ncbi.nlm.nih.gov/projects/SNP/snp_ref.cgi?rs=12914385) variant. This substitution of a single nucleotide is known as a missense mutation.
</v>
      </c>
    </row>
    <row r="50" spans="1:3" x14ac:dyDescent="0.25">
      <c r="A50" s="6"/>
    </row>
    <row r="51" spans="1:3" x14ac:dyDescent="0.25">
      <c r="A51" s="6"/>
      <c r="C51" t="s">
        <v>718</v>
      </c>
    </row>
    <row r="52" spans="1:3" x14ac:dyDescent="0.25">
      <c r="A52" s="6"/>
    </row>
    <row r="53" spans="1:3" x14ac:dyDescent="0.25">
      <c r="A53" s="6"/>
      <c r="C53" t="str">
        <f>CONCATENATE("    ",B46)</f>
        <v xml:space="preserve">    You are in the Moderate Loss of Function category. See below for more information.</v>
      </c>
    </row>
    <row r="54" spans="1:3" x14ac:dyDescent="0.25">
      <c r="A54" s="6"/>
    </row>
    <row r="55" spans="1:3" x14ac:dyDescent="0.25">
      <c r="A55" s="5"/>
      <c r="C55" t="s">
        <v>719</v>
      </c>
    </row>
    <row r="56" spans="1:3" x14ac:dyDescent="0.25">
      <c r="A56" s="5"/>
    </row>
    <row r="57" spans="1:3" x14ac:dyDescent="0.25">
      <c r="A57" s="5"/>
      <c r="C57" t="str">
        <f>CONCATENATE( "    &lt;piechart percentage=",B47," /&gt;")</f>
        <v xml:space="preserve">    &lt;piechart percentage=15.9 /&gt;</v>
      </c>
    </row>
    <row r="58" spans="1:3" x14ac:dyDescent="0.25">
      <c r="A58" s="5"/>
      <c r="C58" t="str">
        <f>"  &lt;/Genotype&gt;"</f>
        <v xml:space="preserve">  &lt;/Genotype&gt;</v>
      </c>
    </row>
    <row r="59" spans="1:3" x14ac:dyDescent="0.25">
      <c r="A59" s="5" t="s">
        <v>50</v>
      </c>
      <c r="B59" s="27" t="str">
        <f>CONCATENATE("Your ",B11," gene has no variants. A normal gene is referred to as a ",CHAR(34),"wild-type",CHAR(34)," gene.")</f>
        <v>Your CHRNA3 gene has no variants. A normal gene is referred to as a "wild-type" gene.</v>
      </c>
      <c r="C59" t="str">
        <f>CONCATENATE("  &lt;Genotype hgvs=",CHAR(34),B31,B33,";",B33,CHAR(34)," name=",CHAR(34),B19,CHAR(34),"&gt; ")</f>
        <v xml:space="preserve">  &lt;Genotype hgvs="NC_000015.10:g.[78606381=];[78606381=]" name="C78606381T"&gt; </v>
      </c>
    </row>
    <row r="60" spans="1:3" x14ac:dyDescent="0.25">
      <c r="A60" s="6" t="s">
        <v>51</v>
      </c>
      <c r="B60" s="27" t="s">
        <v>152</v>
      </c>
      <c r="C60" t="s">
        <v>17</v>
      </c>
    </row>
    <row r="61" spans="1:3" x14ac:dyDescent="0.25">
      <c r="A61" s="6" t="s">
        <v>47</v>
      </c>
      <c r="B61" s="27">
        <v>46.2</v>
      </c>
      <c r="C61" t="s">
        <v>717</v>
      </c>
    </row>
    <row r="62" spans="1:3" x14ac:dyDescent="0.25">
      <c r="A62" s="5"/>
    </row>
    <row r="63" spans="1:3" x14ac:dyDescent="0.25">
      <c r="A63" s="6"/>
      <c r="C63" t="str">
        <f>CONCATENATE("    ",B59)</f>
        <v xml:space="preserve">    Your CHRNA3 gene has no variants. A normal gene is referred to as a "wild-type" gene.</v>
      </c>
    </row>
    <row r="64" spans="1:3" x14ac:dyDescent="0.25">
      <c r="A64" s="6"/>
    </row>
    <row r="65" spans="1:3" x14ac:dyDescent="0.25">
      <c r="A65" s="6"/>
      <c r="C65" t="s">
        <v>718</v>
      </c>
    </row>
    <row r="66" spans="1:3" x14ac:dyDescent="0.25">
      <c r="A66" s="6"/>
    </row>
    <row r="67" spans="1:3" x14ac:dyDescent="0.25">
      <c r="A67" s="6"/>
      <c r="C67" t="str">
        <f>CONCATENATE("    ",B60)</f>
        <v xml:space="preserve">    This variant is not associated with increased risk.</v>
      </c>
    </row>
    <row r="68" spans="1:3" x14ac:dyDescent="0.25">
      <c r="A68" s="5"/>
    </row>
    <row r="69" spans="1:3" x14ac:dyDescent="0.25">
      <c r="A69" s="5"/>
      <c r="C69" t="s">
        <v>719</v>
      </c>
    </row>
    <row r="70" spans="1:3" x14ac:dyDescent="0.25">
      <c r="A70" s="5"/>
    </row>
    <row r="71" spans="1:3" x14ac:dyDescent="0.25">
      <c r="A71" s="5"/>
      <c r="C71" t="str">
        <f>CONCATENATE( "    &lt;piechart percentage=",B61," /&gt;")</f>
        <v xml:space="preserve">    &lt;piechart percentage=46.2 /&gt;</v>
      </c>
    </row>
    <row r="72" spans="1:3" x14ac:dyDescent="0.25">
      <c r="A72" s="5"/>
      <c r="C72" t="str">
        <f>"  &lt;/Genotype&gt;"</f>
        <v xml:space="preserve">  &lt;/Genotype&gt;</v>
      </c>
    </row>
    <row r="73" spans="1:3" x14ac:dyDescent="0.25">
      <c r="A73" s="5"/>
      <c r="C73" t="str">
        <f>C23</f>
        <v>&lt;# C645T  #&gt;</v>
      </c>
    </row>
    <row r="74" spans="1:3" x14ac:dyDescent="0.25">
      <c r="A74" s="5" t="s">
        <v>39</v>
      </c>
      <c r="B74" s="1" t="s">
        <v>245</v>
      </c>
      <c r="C74" t="str">
        <f>CONCATENATE("  &lt;Genotype hgvs=",CHAR(34),B74,B75,";",B76,CHAR(34)," name=",CHAR(34),B25,CHAR(34),"&gt; ")</f>
        <v xml:space="preserve">  &lt;Genotype hgvs="NC_000017.11:g.[30237328T&gt;C];[30237328=]" name="C645T "&gt; </v>
      </c>
    </row>
    <row r="75" spans="1:3" x14ac:dyDescent="0.25">
      <c r="A75" s="5" t="s">
        <v>40</v>
      </c>
      <c r="B75" s="27" t="s">
        <v>266</v>
      </c>
    </row>
    <row r="76" spans="1:3" x14ac:dyDescent="0.25">
      <c r="A76" s="5" t="s">
        <v>31</v>
      </c>
      <c r="B76" s="27" t="s">
        <v>267</v>
      </c>
      <c r="C76" t="s">
        <v>717</v>
      </c>
    </row>
    <row r="77" spans="1:3" x14ac:dyDescent="0.25">
      <c r="A77" s="5" t="s">
        <v>45</v>
      </c>
      <c r="B77" s="27" t="str">
        <f>CONCATENATE("People with this variant have one copy of the ",B28," variant. This substitution of a single nucleotide is known as a missense mutation.")</f>
        <v>People with this variant have one copy of the [C645T](https://www.ncbi.nlm.nih.gov/clinvar/variation/17503/) variant. This substitution of a single nucleotide is known as a missense mutation.</v>
      </c>
      <c r="C77" t="s">
        <v>17</v>
      </c>
    </row>
    <row r="78" spans="1:3" x14ac:dyDescent="0.25">
      <c r="A78" s="6" t="s">
        <v>46</v>
      </c>
      <c r="B78" s="27" t="s">
        <v>226</v>
      </c>
      <c r="C78" t="str">
        <f>CONCATENATE("    ",B77)</f>
        <v xml:space="preserve">    People with this variant have one copy of the [C645T](https://www.ncbi.nlm.nih.gov/clinvar/variation/17503/) variant. This substitution of a single nucleotide is known as a missense mutation.</v>
      </c>
    </row>
    <row r="79" spans="1:3" x14ac:dyDescent="0.25">
      <c r="A79" s="6" t="s">
        <v>47</v>
      </c>
      <c r="B79" s="27">
        <v>39.700000000000003</v>
      </c>
    </row>
    <row r="80" spans="1:3" x14ac:dyDescent="0.25">
      <c r="A80" s="5"/>
      <c r="C80" t="s">
        <v>718</v>
      </c>
    </row>
    <row r="81" spans="1:3" x14ac:dyDescent="0.25">
      <c r="A81" s="6"/>
    </row>
    <row r="82" spans="1:3" x14ac:dyDescent="0.25">
      <c r="A82" s="6"/>
      <c r="C82" t="str">
        <f>CONCATENATE("    ",B78)</f>
        <v xml:space="preserve">    You are in the Mild Loss of Function category. See below for more information.</v>
      </c>
    </row>
    <row r="83" spans="1:3" x14ac:dyDescent="0.25">
      <c r="A83" s="6"/>
    </row>
    <row r="84" spans="1:3" x14ac:dyDescent="0.25">
      <c r="A84" s="6"/>
      <c r="C84" t="s">
        <v>719</v>
      </c>
    </row>
    <row r="85" spans="1:3" x14ac:dyDescent="0.25">
      <c r="A85" s="5"/>
    </row>
    <row r="86" spans="1:3" x14ac:dyDescent="0.25">
      <c r="A86" s="5"/>
      <c r="C86" t="str">
        <f>CONCATENATE( "    &lt;piechart percentage=",B79," /&gt;")</f>
        <v xml:space="preserve">    &lt;piechart percentage=39.7 /&gt;</v>
      </c>
    </row>
    <row r="87" spans="1:3" x14ac:dyDescent="0.25">
      <c r="A87" s="5"/>
      <c r="C87" t="str">
        <f>"  &lt;/Genotype&gt;"</f>
        <v xml:space="preserve">  &lt;/Genotype&gt;</v>
      </c>
    </row>
    <row r="88" spans="1:3" x14ac:dyDescent="0.25">
      <c r="A88" s="5" t="s">
        <v>48</v>
      </c>
      <c r="B88" s="27" t="str">
        <f>CONCATENATE("People with this variant have two copies of the ",B28," variant. This substitution of a single nucleotide is known as a missense mutation.")</f>
        <v>People with this variant have two copies of the [C645T](https://www.ncbi.nlm.nih.gov/clinvar/variation/17503/) variant. This substitution of a single nucleotide is known as a missense mutation.</v>
      </c>
      <c r="C88" t="str">
        <f>CONCATENATE("  &lt;Genotype hgvs=",CHAR(34),B74,B75,";",B75,CHAR(34)," name=",CHAR(34),B25,CHAR(34),"&gt; ")</f>
        <v xml:space="preserve">  &lt;Genotype hgvs="NC_000017.11:g.[30237328T&gt;C];[30237328T&gt;C]" name="C645T "&gt; </v>
      </c>
    </row>
    <row r="89" spans="1:3" x14ac:dyDescent="0.25">
      <c r="A89" s="6" t="s">
        <v>49</v>
      </c>
      <c r="B89" s="27" t="s">
        <v>199</v>
      </c>
      <c r="C89" t="s">
        <v>17</v>
      </c>
    </row>
    <row r="90" spans="1:3" x14ac:dyDescent="0.25">
      <c r="A90" s="6" t="s">
        <v>47</v>
      </c>
      <c r="B90" s="27">
        <v>42.9</v>
      </c>
      <c r="C90" t="s">
        <v>717</v>
      </c>
    </row>
    <row r="91" spans="1:3" x14ac:dyDescent="0.25">
      <c r="A91" s="6"/>
    </row>
    <row r="92" spans="1:3" x14ac:dyDescent="0.25">
      <c r="A92" s="5"/>
      <c r="C92" t="str">
        <f>CONCATENATE("    ",B88)</f>
        <v xml:space="preserve">    People with this variant have two copies of the [C645T](https://www.ncbi.nlm.nih.gov/clinvar/variation/17503/) variant. This substitution of a single nucleotide is known as a missense mutation.</v>
      </c>
    </row>
    <row r="93" spans="1:3" x14ac:dyDescent="0.25">
      <c r="A93" s="6"/>
    </row>
    <row r="94" spans="1:3" x14ac:dyDescent="0.25">
      <c r="A94" s="6"/>
      <c r="C94" t="s">
        <v>718</v>
      </c>
    </row>
    <row r="95" spans="1:3" x14ac:dyDescent="0.25">
      <c r="A95" s="6"/>
    </row>
    <row r="96" spans="1:3" x14ac:dyDescent="0.25">
      <c r="A96" s="6"/>
      <c r="C96" t="str">
        <f>CONCATENATE("    ",B89)</f>
        <v xml:space="preserve">    You are in the Moderate Loss of Function category. See below for more information.</v>
      </c>
    </row>
    <row r="97" spans="1:3" x14ac:dyDescent="0.25">
      <c r="A97" s="6"/>
    </row>
    <row r="98" spans="1:3" x14ac:dyDescent="0.25">
      <c r="A98" s="5"/>
      <c r="C98" t="s">
        <v>719</v>
      </c>
    </row>
    <row r="99" spans="1:3" x14ac:dyDescent="0.25">
      <c r="A99" s="5"/>
    </row>
    <row r="100" spans="1:3" x14ac:dyDescent="0.25">
      <c r="A100" s="5"/>
      <c r="C100" t="str">
        <f>CONCATENATE( "    &lt;piechart percentage=",B90," /&gt;")</f>
        <v xml:space="preserve">    &lt;piechart percentage=42.9 /&gt;</v>
      </c>
    </row>
    <row r="101" spans="1:3" x14ac:dyDescent="0.25">
      <c r="A101" s="5"/>
      <c r="C101" t="str">
        <f>"  &lt;/Genotype&gt;"</f>
        <v xml:space="preserve">  &lt;/Genotype&gt;</v>
      </c>
    </row>
    <row r="102" spans="1:3" x14ac:dyDescent="0.25">
      <c r="A102" s="5" t="s">
        <v>50</v>
      </c>
      <c r="B102" s="27" t="str">
        <f>CONCATENATE("Your ",B11," gene has no variants. A normal gene is referred to as a ",CHAR(34),"wild-type",CHAR(34)," gene.")</f>
        <v>Your CHRNA3 gene has no variants. A normal gene is referred to as a "wild-type" gene.</v>
      </c>
      <c r="C102" t="str">
        <f>CONCATENATE("  &lt;Genotype hgvs=",CHAR(34),B74,B76,";",B76,CHAR(34)," name=",CHAR(34),B25,CHAR(34),"&gt; ")</f>
        <v xml:space="preserve">  &lt;Genotype hgvs="NC_000017.11:g.[30237328=];[30237328=]" name="C645T "&gt; </v>
      </c>
    </row>
    <row r="103" spans="1:3" x14ac:dyDescent="0.25">
      <c r="A103" s="6" t="s">
        <v>51</v>
      </c>
      <c r="B103" s="27" t="s">
        <v>152</v>
      </c>
      <c r="C103" t="s">
        <v>17</v>
      </c>
    </row>
    <row r="104" spans="1:3" x14ac:dyDescent="0.25">
      <c r="A104" s="6" t="s">
        <v>47</v>
      </c>
      <c r="B104" s="27">
        <v>17.399999999999999</v>
      </c>
      <c r="C104" t="s">
        <v>717</v>
      </c>
    </row>
    <row r="105" spans="1:3" x14ac:dyDescent="0.25">
      <c r="A105" s="5"/>
    </row>
    <row r="106" spans="1:3" x14ac:dyDescent="0.25">
      <c r="A106" s="6"/>
      <c r="C106" t="str">
        <f>CONCATENATE("    ",B102)</f>
        <v xml:space="preserve">    Your CHRNA3 gene has no variants. A normal gene is referred to as a "wild-type" gene.</v>
      </c>
    </row>
    <row r="107" spans="1:3" x14ac:dyDescent="0.25">
      <c r="A107" s="6"/>
    </row>
    <row r="108" spans="1:3" x14ac:dyDescent="0.25">
      <c r="A108" s="6"/>
      <c r="C108" t="s">
        <v>718</v>
      </c>
    </row>
    <row r="109" spans="1:3" x14ac:dyDescent="0.25">
      <c r="A109" s="6"/>
    </row>
    <row r="110" spans="1:3" x14ac:dyDescent="0.25">
      <c r="A110" s="6"/>
      <c r="C110" t="str">
        <f>CONCATENATE("    ",B103)</f>
        <v xml:space="preserve">    This variant is not associated with increased risk.</v>
      </c>
    </row>
    <row r="111" spans="1:3" x14ac:dyDescent="0.25">
      <c r="A111" s="5"/>
    </row>
    <row r="112" spans="1:3" x14ac:dyDescent="0.25">
      <c r="A112" s="5"/>
      <c r="C112" t="s">
        <v>719</v>
      </c>
    </row>
    <row r="113" spans="1:3" x14ac:dyDescent="0.25">
      <c r="A113" s="5"/>
    </row>
    <row r="114" spans="1:3" x14ac:dyDescent="0.25">
      <c r="A114" s="5"/>
      <c r="C114" t="str">
        <f>CONCATENATE( "    &lt;piechart percentage=",B104," /&gt;")</f>
        <v xml:space="preserve">    &lt;piechart percentage=17.4 /&gt;</v>
      </c>
    </row>
    <row r="115" spans="1:3" x14ac:dyDescent="0.25">
      <c r="A115" s="5"/>
      <c r="C115" t="str">
        <f>"  &lt;/Genotype&gt;"</f>
        <v xml:space="preserve">  &lt;/Genotype&gt;</v>
      </c>
    </row>
    <row r="116" spans="1:3" x14ac:dyDescent="0.25">
      <c r="A116" s="5"/>
      <c r="C116" t="s">
        <v>721</v>
      </c>
    </row>
    <row r="117" spans="1:3" x14ac:dyDescent="0.25">
      <c r="A117" s="5" t="s">
        <v>52</v>
      </c>
      <c r="B117" s="27" t="str">
        <f>CONCATENATE("Your ",B11," gene has an unknown variant.")</f>
        <v>Your CHRNA3 gene has an unknown variant.</v>
      </c>
      <c r="C117" t="str">
        <f>CONCATENATE("  &lt;Genotype hgvs=",CHAR(34),"unknown",CHAR(34),"&gt; ")</f>
        <v xml:space="preserve">  &lt;Genotype hgvs="unknown"&gt; </v>
      </c>
    </row>
    <row r="118" spans="1:3" x14ac:dyDescent="0.25">
      <c r="A118" s="6" t="s">
        <v>52</v>
      </c>
      <c r="B118" s="27" t="s">
        <v>154</v>
      </c>
      <c r="C118" t="s">
        <v>17</v>
      </c>
    </row>
    <row r="119" spans="1:3" x14ac:dyDescent="0.25">
      <c r="A119" s="6" t="s">
        <v>47</v>
      </c>
      <c r="C119" t="s">
        <v>717</v>
      </c>
    </row>
    <row r="120" spans="1:3" x14ac:dyDescent="0.25">
      <c r="A120" s="6"/>
    </row>
    <row r="121" spans="1:3" x14ac:dyDescent="0.25">
      <c r="A121" s="6"/>
      <c r="C121" t="str">
        <f>CONCATENATE("    ",B117)</f>
        <v xml:space="preserve">    Your CHRNA3 gene has an unknown variant.</v>
      </c>
    </row>
    <row r="122" spans="1:3" x14ac:dyDescent="0.25">
      <c r="A122" s="6"/>
    </row>
    <row r="123" spans="1:3" x14ac:dyDescent="0.25">
      <c r="A123" s="6"/>
      <c r="C123" t="s">
        <v>718</v>
      </c>
    </row>
    <row r="124" spans="1:3" x14ac:dyDescent="0.25">
      <c r="A124" s="6"/>
    </row>
    <row r="125" spans="1:3" x14ac:dyDescent="0.25">
      <c r="A125" s="5"/>
      <c r="C125" t="str">
        <f>CONCATENATE("    ",B118)</f>
        <v xml:space="preserve">    The effect is unknown.</v>
      </c>
    </row>
    <row r="126" spans="1:3" x14ac:dyDescent="0.25">
      <c r="A126" s="6"/>
    </row>
    <row r="127" spans="1:3" x14ac:dyDescent="0.25">
      <c r="A127" s="5"/>
      <c r="C127" t="s">
        <v>719</v>
      </c>
    </row>
    <row r="128" spans="1:3" x14ac:dyDescent="0.25">
      <c r="A128" s="5"/>
    </row>
    <row r="129" spans="1:3" x14ac:dyDescent="0.25">
      <c r="A129" s="5"/>
      <c r="C129" t="str">
        <f>CONCATENATE( "    &lt;piechart percentage=",B119," /&gt;")</f>
        <v xml:space="preserve">    &lt;piechart percentage= /&gt;</v>
      </c>
    </row>
    <row r="130" spans="1:3" x14ac:dyDescent="0.25">
      <c r="A130" s="5"/>
      <c r="C130" t="str">
        <f>"  &lt;/Genotype&gt;"</f>
        <v xml:space="preserve">  &lt;/Genotype&gt;</v>
      </c>
    </row>
    <row r="131" spans="1:3" x14ac:dyDescent="0.25">
      <c r="A131" s="5"/>
      <c r="C131" t="s">
        <v>722</v>
      </c>
    </row>
    <row r="132" spans="1:3" x14ac:dyDescent="0.25">
      <c r="A132" s="5" t="s">
        <v>50</v>
      </c>
      <c r="B132" s="27" t="str">
        <f>CONCATENATE("Your ",B11," gene has no variants. A normal gene is referred to as a ",CHAR(34),"wild-type",CHAR(34)," gene.")</f>
        <v>Your CHRNA3 gene has no variants. A normal gene is referred to as a "wild-type" gene.</v>
      </c>
      <c r="C132" t="str">
        <f>CONCATENATE("  &lt;Genotype hgvs=",CHAR(34),"wildtype",CHAR(34),"&gt;")</f>
        <v xml:space="preserve">  &lt;Genotype hgvs="wildtype"&gt;</v>
      </c>
    </row>
    <row r="133" spans="1:3" x14ac:dyDescent="0.25">
      <c r="A133" s="6" t="s">
        <v>51</v>
      </c>
      <c r="B133" s="27" t="s">
        <v>227</v>
      </c>
      <c r="C133" t="s">
        <v>17</v>
      </c>
    </row>
    <row r="134" spans="1:3" x14ac:dyDescent="0.25">
      <c r="A134" s="6" t="s">
        <v>47</v>
      </c>
      <c r="C134" t="s">
        <v>717</v>
      </c>
    </row>
    <row r="135" spans="1:3" x14ac:dyDescent="0.25">
      <c r="A135" s="6"/>
    </row>
    <row r="136" spans="1:3" x14ac:dyDescent="0.25">
      <c r="A136" s="6"/>
      <c r="C136" t="str">
        <f>CONCATENATE("    ",B132)</f>
        <v xml:space="preserve">    Your CHRNA3 gene has no variants. A normal gene is referred to as a "wild-type" gene.</v>
      </c>
    </row>
    <row r="137" spans="1:3" x14ac:dyDescent="0.25">
      <c r="A137" s="6"/>
    </row>
    <row r="138" spans="1:3" x14ac:dyDescent="0.25">
      <c r="A138" s="6"/>
      <c r="C138" t="s">
        <v>718</v>
      </c>
    </row>
    <row r="139" spans="1:3" x14ac:dyDescent="0.25">
      <c r="A139" s="6"/>
    </row>
    <row r="140" spans="1:3" x14ac:dyDescent="0.25">
      <c r="A140" s="6"/>
      <c r="C140" t="str">
        <f>CONCATENATE("    ",B133)</f>
        <v xml:space="preserve">    Your variant is not associated with any loss of function.</v>
      </c>
    </row>
    <row r="141" spans="1:3" x14ac:dyDescent="0.25">
      <c r="A141" s="6"/>
    </row>
    <row r="142" spans="1:3" x14ac:dyDescent="0.25">
      <c r="A142" s="6"/>
      <c r="C142" t="s">
        <v>719</v>
      </c>
    </row>
    <row r="143" spans="1:3" x14ac:dyDescent="0.25">
      <c r="A143" s="5"/>
    </row>
    <row r="144" spans="1:3" x14ac:dyDescent="0.25">
      <c r="A144" s="6"/>
      <c r="C144" t="str">
        <f>CONCATENATE( "    &lt;piechart percentage=",B134," /&gt;")</f>
        <v xml:space="preserve">    &lt;piechart percentage= /&gt;</v>
      </c>
    </row>
    <row r="145" spans="1:3" x14ac:dyDescent="0.25">
      <c r="A145" s="6"/>
      <c r="C145" t="str">
        <f>"  &lt;/Genotype&gt;"</f>
        <v xml:space="preserve">  &lt;/Genotype&gt;</v>
      </c>
    </row>
    <row r="146" spans="1:3" x14ac:dyDescent="0.25">
      <c r="A146" s="6"/>
      <c r="C146" t="str">
        <f>"&lt;/GeneAnalysis&gt;"</f>
        <v>&lt;/GeneAnalysis&gt;</v>
      </c>
    </row>
    <row r="147" spans="1:3" s="33" customFormat="1" x14ac:dyDescent="0.25">
      <c r="A147" s="31"/>
      <c r="B147" s="32"/>
    </row>
    <row r="148" spans="1:3" x14ac:dyDescent="0.25">
      <c r="A148" s="5"/>
      <c r="C148" t="str">
        <f>CONCATENATE("# How do changes in ",B11," affect people?")</f>
        <v># How do changes in CHRNA3 affect people?</v>
      </c>
    </row>
    <row r="149" spans="1:3" x14ac:dyDescent="0.25">
      <c r="A149" s="5"/>
    </row>
    <row r="150" spans="1:3" x14ac:dyDescent="0.25">
      <c r="A150" s="5" t="s">
        <v>54</v>
      </c>
      <c r="B150" s="27" t="str">
        <f>CONCATENATE("For the vast majority of people, the overall risk associated with the common ",B11," variants is small and does not impact treatment. It is possible that variants in this gene interact with other gene variants, which is the reason for our inclusion of this gene.")</f>
        <v>For the vast majority of people, the overall risk associated with the common CHRNA3 variants is small and does not impact treatment. It is possible that variants in this gene interact with other gene variants, which is the reason for our inclusion of this gene.</v>
      </c>
      <c r="C150" t="str">
        <f>B150</f>
        <v>For the vast majority of people, the overall risk associated with the common CHRNA3 variants is small and does not impact treatment. It is possible that variants in this gene interact with other gene variants, which is the reason for our inclusion of this gene.</v>
      </c>
    </row>
    <row r="151" spans="1:3" s="33" customFormat="1" x14ac:dyDescent="0.25">
      <c r="A151" s="31"/>
      <c r="B151" s="32"/>
    </row>
    <row r="152" spans="1:3" s="33" customFormat="1" x14ac:dyDescent="0.25">
      <c r="A152" s="34"/>
      <c r="B152" s="32"/>
      <c r="C152" s="6" t="s">
        <v>366</v>
      </c>
    </row>
    <row r="153" spans="1:3" s="33" customFormat="1" x14ac:dyDescent="0.25">
      <c r="A153" s="34"/>
      <c r="B153" s="32"/>
      <c r="C153" s="6"/>
    </row>
    <row r="154" spans="1:3" x14ac:dyDescent="0.25">
      <c r="A154" s="5"/>
      <c r="C154" t="s">
        <v>365</v>
      </c>
    </row>
    <row r="155" spans="1:3" x14ac:dyDescent="0.25">
      <c r="A155" s="5"/>
    </row>
    <row r="156" spans="1:3" x14ac:dyDescent="0.25">
      <c r="A156" s="5" t="s">
        <v>17</v>
      </c>
      <c r="B156" s="27" t="s">
        <v>569</v>
      </c>
      <c r="C156" t="str">
        <f>B156</f>
        <v>The CHRNA3 protein plays a role in developing nicotine dependence and regulating nicotine receptor proliferation and destruction. Incorrect formation of the nicotine neurotransmitter receptor protein has a variety of effects. This heterozygous variant causes increased risk of [lung cancer](https://www.ncbi.nlm.nih.gov/pubmed/23094028), with an [odds ratio of 1.2]( https://www.ncbi.nlm.nih.gov/pubmed/28827732), and [COPD](https://www.ncbi.nlm.nih.gov/pubmed/24621683), with an [odds ratio of 1.39](https://www.ncbi.nlm.nih.gov/pubmed/24621683). It causes an [increase](https://www.ncbi.nlm.nih.gov/pubmed/29030599) of [one](https://www.ncbi.nlm.nih.gov/pubmed/21559498) [cigarette](https://www.ncbi.nlm.nih.gov/pubmed/23870182) [per day](https://www.ncbi.nlm.nih.gov/pubmed/20418890) and may also cause [smoking persistence]( https://www.ncbi.nlm.nih.gov/pubmed/22290489). However, the C allele is protective, with a [decrease of 3.25 packs per year per C allele](https://www.ncbi.nlm.nih.gov/pubmed/21436384). Finally, his variant may cause an increase in [cocaine dependence](https://www.ncbi.nlm.nih.gov/pubmed/20485328).</v>
      </c>
    </row>
    <row r="157" spans="1:3" x14ac:dyDescent="0.25">
      <c r="A157" s="5"/>
    </row>
    <row r="158" spans="1:3" x14ac:dyDescent="0.25">
      <c r="A158" s="5"/>
      <c r="C158" t="s">
        <v>55</v>
      </c>
    </row>
    <row r="159" spans="1:3" x14ac:dyDescent="0.25">
      <c r="A159" s="5"/>
    </row>
    <row r="160" spans="1:3" ht="409.5" x14ac:dyDescent="0.25">
      <c r="A160" s="5"/>
      <c r="B160" s="41" t="s">
        <v>570</v>
      </c>
      <c r="C160" t="str">
        <f>B160</f>
        <v>People also should not smoke or use cocaine.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61" spans="1:3" s="33" customFormat="1" x14ac:dyDescent="0.25">
      <c r="A161" s="31"/>
      <c r="B161" s="32"/>
    </row>
    <row r="162" spans="1:3" s="33" customFormat="1" x14ac:dyDescent="0.25">
      <c r="A162" s="34"/>
      <c r="B162" s="32"/>
      <c r="C162" s="6" t="s">
        <v>367</v>
      </c>
    </row>
    <row r="163" spans="1:3" s="33" customFormat="1" x14ac:dyDescent="0.25">
      <c r="A163" s="34"/>
      <c r="B163" s="32"/>
      <c r="C163" s="6"/>
    </row>
    <row r="164" spans="1:3" x14ac:dyDescent="0.25">
      <c r="A164" s="5"/>
      <c r="C164" t="s">
        <v>159</v>
      </c>
    </row>
    <row r="165" spans="1:3" x14ac:dyDescent="0.25">
      <c r="A165" s="5"/>
    </row>
    <row r="166" spans="1:3" ht="409.5" x14ac:dyDescent="0.25">
      <c r="A166" s="5" t="s">
        <v>17</v>
      </c>
      <c r="B166" s="41" t="s">
        <v>571</v>
      </c>
      <c r="C166" t="str">
        <f>B166</f>
        <v>The CHRNA3 protein plays a role in developing nicotine dependence and regulating nicotine receptor proliferation and destruction. Incorrect formation of the nicotine neurotransmitter receptor protein has a variety of effects. This homozygous variant causes greatly increased risk of [lung cancer](https://www.ncbi.nlm.nih.gov/pubmed/23094028), with an [odds ratio of 1.44](https://www.ncbi.nlm.nih.gov/pubmed/21559498), and [COPD](https://www.ncbi.nlm.nih.gov/pubmed/24621683), with an [odds ratio of 1.39](https://www.ncbi.nlm.nih.gov/pubmed/24621683).   It causes an [increase](https://www.ncbi.nlm.nih.gov/pubmed/29030599) of [two](https://www.ncbi.nlm.nih.gov/pubmed/21559498) [cigarettes](https://www.ncbi.nlm.nih.gov/pubmed/23870182) [per day](https://www.ncbi.nlm.nih.gov/pubmed/20418890) and may also cause greatly increased [smoking persistence]( https://www.ncbi.nlm.nih.gov/pubmed/22290489). This variant may cause an increase in [cocaine dependence](https://www.ncbi.nlm.nih.gov/pubmed/20485328).  
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C78606381T (T;T) variant decreases gene expression in both the DNA and RNA, causing significant reduction in NKC activity. This variant was five as common in [CFS patients at 85.7% with an odds ratio of 6.22.](https://www.ncbi.nlm.nih.gov/pubmed/27099524)</v>
      </c>
    </row>
    <row r="167" spans="1:3" x14ac:dyDescent="0.25">
      <c r="A167" s="5"/>
    </row>
    <row r="168" spans="1:3" x14ac:dyDescent="0.25">
      <c r="A168" s="5"/>
      <c r="C168" t="s">
        <v>55</v>
      </c>
    </row>
    <row r="169" spans="1:3" x14ac:dyDescent="0.25">
      <c r="A169" s="5"/>
    </row>
    <row r="170" spans="1:3" ht="409.5" x14ac:dyDescent="0.25">
      <c r="A170" s="5"/>
      <c r="B170" s="41" t="s">
        <v>714</v>
      </c>
      <c r="C170" t="str">
        <f>B170</f>
        <v>People also should not smoke or use cocaine. If you do smoke, be aware of your greatly increased risk for dependency and difficulty of quitting smoking, and consider regular checks for lung cancer.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
Many dietary supplements have been found to increase or decrease natural killer cell function.
*  [Resveratrol](https://www.ncbi.nlm.nih.gov/pmc/articles/PMC4855330/) stimulates the immune system by increasing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valproric acid](https://www.ncbi.nlm.nih.gov/pubmed/17349632/) impair NKC function, and should be avoided.</v>
      </c>
    </row>
    <row r="172" spans="1:3" s="33" customFormat="1" x14ac:dyDescent="0.25">
      <c r="A172" s="31"/>
      <c r="B172" s="32"/>
    </row>
    <row r="173" spans="1:3" s="33" customFormat="1" x14ac:dyDescent="0.25">
      <c r="A173" s="34"/>
      <c r="B173" s="32"/>
      <c r="C173" t="s">
        <v>369</v>
      </c>
    </row>
    <row r="174" spans="1:3" s="33" customFormat="1" x14ac:dyDescent="0.25">
      <c r="A174" s="34"/>
      <c r="B174" s="32"/>
      <c r="C174" s="6"/>
    </row>
    <row r="175" spans="1:3" x14ac:dyDescent="0.25">
      <c r="A175" s="5"/>
      <c r="C175" t="s">
        <v>365</v>
      </c>
    </row>
    <row r="176" spans="1:3" x14ac:dyDescent="0.25">
      <c r="A176" s="5"/>
    </row>
    <row r="177" spans="1:3" x14ac:dyDescent="0.25">
      <c r="A177" s="5" t="s">
        <v>17</v>
      </c>
      <c r="B177" s="27" t="s">
        <v>572</v>
      </c>
      <c r="C177" t="str">
        <f>B177</f>
        <v>This heterozygous variant causes increased risk of [adenocarcinoma](https://www.ncbi.nlm.nih.gov/pubmed/27072204) and [squamous cell lung cancer among Caucasians and African Americans](https://www.ncbi.nlm.nih.gov/pubmed/24254305), with an [odds ratio of 2.25](https://www.ncbi.nlm.nih.gov/pubmed/24337855), but not in East Asians or never-smokers. It causes an increase in [cigarettes smoked per day](https://www.ncbi.nlm.nih.gov/pubmed/27663783) [(odds ratio 2.66)](https://www.ncbi.nlm.nih.gov/pubmed/25632390) and [severity of nicotine addiction (odds ratio 2.6)](https://www.ncbi.nlm.nih.gov/pubmed/25632390). There is a [2.9% decrease](https://www.ncbi.nlm.nih.gov/pubmed/25891233) in adherence to prescribed Nicotine replacement therapy (NRT) dose, and a [1.0mg decrease](https://www.ncbi.nlm.nih.gov/pubmed/25891233) in daily NRT consumption up to 28 days after beginning treatment. Physical changes associated with one T allele include [0.59 kg lower body weight, 0.23 kg/m(2) lower body mass index, 0.32 cm lower waist circumference, and 0.45 cm lower hip circumference](https://www.ncbi.nlm.nih.gov/pubmed/25777141). It also is associated with [higher resting heart rate, lower systolic blood pressure, and higher HDL cholesterol](https://www.ncbi.nlm.nih.gov/pubmed/24867305).</v>
      </c>
    </row>
    <row r="178" spans="1:3" x14ac:dyDescent="0.25">
      <c r="A178" s="5"/>
    </row>
    <row r="179" spans="1:3" x14ac:dyDescent="0.25">
      <c r="A179" s="5"/>
      <c r="C179" t="s">
        <v>55</v>
      </c>
    </row>
    <row r="180" spans="1:3" x14ac:dyDescent="0.25">
      <c r="A180" s="5"/>
    </row>
    <row r="181" spans="1:3" ht="409.5" x14ac:dyDescent="0.25">
      <c r="A181" s="5"/>
      <c r="B181" s="41" t="s">
        <v>573</v>
      </c>
      <c r="C181" t="str">
        <f>B181</f>
        <v>People also should not smoke. If you do smoke, be aware of your risk for dependency and increased difficulty of quitting smoking.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82" spans="1:3" s="33" customFormat="1" x14ac:dyDescent="0.25">
      <c r="A182" s="31"/>
      <c r="B182" s="32"/>
    </row>
    <row r="183" spans="1:3" s="33" customFormat="1" x14ac:dyDescent="0.25">
      <c r="A183" s="34"/>
      <c r="B183" s="32"/>
      <c r="C183" t="s">
        <v>368</v>
      </c>
    </row>
    <row r="184" spans="1:3" s="33" customFormat="1" x14ac:dyDescent="0.25">
      <c r="A184" s="34"/>
      <c r="B184" s="32"/>
      <c r="C184" s="6"/>
    </row>
    <row r="185" spans="1:3" x14ac:dyDescent="0.25">
      <c r="A185" s="5"/>
      <c r="C185" t="s">
        <v>159</v>
      </c>
    </row>
    <row r="186" spans="1:3" x14ac:dyDescent="0.25">
      <c r="A186" s="5"/>
    </row>
    <row r="187" spans="1:3" x14ac:dyDescent="0.25">
      <c r="A187" s="5" t="s">
        <v>17</v>
      </c>
      <c r="B187" s="27" t="s">
        <v>574</v>
      </c>
      <c r="C187" t="str">
        <f>B187</f>
        <v>This homozygous variant causes increased risk of [adenocarcinoma and squamous cell lung cancer among Caucasians and African Americans](https://www.ncbi.nlm.nih.gov/pubmed/24254305), with an [odds ratio of 1.9](https://www.ncbi.nlm.nih.gov/pubmed/25233467), but not East Asians or never-smokers.  It causes an increase in [cigarettes smoked per day](https://www.ncbi.nlm.nih.gov/pubmed/27663783) [(odds ratio 2.66)](https://www.ncbi.nlm.nih.gov/pubmed/25632390) and [severity of nicotine addiction (odds ratio 2.6)](https://www.ncbi.nlm.nih.gov/pubmed/25632390). There is a [5.8% decrease](https://www.ncbi.nlm.nih.gov/pubmed/25891233) in adherence to prescribed Nicotine replacement therapy (NRT) dose, and a [2.0mg decrease](https://www.ncbi.nlm.nih.gov/pubmed/25891233) in daily NRT consumption up to 28 days after beginning treatment. T alleles were associated with [1.18 kg lower body weight, 0.46 kg/m(2) lower body mass index, 0.64 cm lower waist circumference, and 0.90 cm lower hip circumference](https://www.ncbi.nlm.nih.gov/pubmed/25777141). It also causes [higher resting heart rate, lower systolic blood pressure, and higher HDL cholesterol](https://www.ncbi.nlm.nih.gov/pubmed/24867305). Among people who smoke more than 30 cigarettes per day, [fatigue and hopelessness](https://www.ncbi.nlm.nih.gov/pubmed/27613883) are also greatly increased. Homozygotes had increased risk of [antipsychotic medication and schizophrenia](https://www.ncbi.nlm.nih.gov/pubmed/26054357).</v>
      </c>
    </row>
    <row r="188" spans="1:3" x14ac:dyDescent="0.25">
      <c r="A188" s="5"/>
    </row>
    <row r="189" spans="1:3" x14ac:dyDescent="0.25">
      <c r="A189" s="5"/>
      <c r="C189" t="s">
        <v>55</v>
      </c>
    </row>
    <row r="190" spans="1:3" x14ac:dyDescent="0.25">
      <c r="A190" s="5"/>
    </row>
    <row r="191" spans="1:3" ht="409.5" x14ac:dyDescent="0.25">
      <c r="A191" s="5"/>
      <c r="B191" s="41" t="s">
        <v>575</v>
      </c>
      <c r="C191" t="str">
        <f>B191</f>
        <v>People also should not smoke. If you do smoke, be aware of your greatly increased risk for dependency and difficulty of quitting smoking, and consider regular checks for lung cancer. Monitor signs of schizophrenia and antipsychotic medication side effects.
[Many factors may decrease your risk of lung cancer](https://www.cancer.gov/types/lung/patient/lung-prevention-pdq#section/all).
*  Avoid cigarette, cigar, pipe smoking, and secondhand smoke.
*  Have less than one alcoholic drink per day.
*  Practice safe sex, and avoid HIV infection
*  Avoid radiation exposure, including atomic bomb radiation, radiation therapy, imaging tests, and radon.
*  Avoid environmental toxins such as asbestos, arsenic, chromium, nickel, beryllium, cadmium, tar, soot, and sir pollution.
*  [Beta carotene supplements, made from yellow and orange fruits and vegetables and dark green, leafy vegetables,](https://www.cancer.gov/types/lung/patient/lung-prevention-pdq#section/all) may help reduce risk for heavy smokers.
[Medications](http://www.uniprot.org/uniprot/P32297) indicated for use for CHRNA3 issues include: [Bupropion](https://www.drugbank.ca/drugs/DB01156), [Cytisine](https://www.drugbank.ca/drugs/DB09028), [Dextromethorphan](https://www.drugbank.ca/drugs/DB00514), [Ethanol](https://www.drugbank.ca/drugs/DB00898), [Galantamine](https://www.drugbank.ca/drugs/DB00674), [Levamisole](https://www.drugbank.ca/drugs/DB00848), [Levomethadyl Acetate](https://www.drugbank.ca/drugs/DB01227), [Nicotine](https://www.drugbank.ca/drugs/DB00184), [Pentolinium](https://www.drugbank.ca/drugs/DB01090), and [Varenicline](https://www.drugbank.ca/drugs/DB01273).</v>
      </c>
    </row>
    <row r="193" spans="1:3" s="33" customFormat="1" x14ac:dyDescent="0.25">
      <c r="B193" s="32"/>
    </row>
    <row r="195" spans="1:3" ht="30" x14ac:dyDescent="0.25">
      <c r="A195" t="s">
        <v>56</v>
      </c>
      <c r="B195" s="7" t="s">
        <v>372</v>
      </c>
      <c r="C195" t="str">
        <f>CONCATENATE("&lt;symptoms ",B195," /&gt;")</f>
        <v>&lt;symptoms fatigue D005221 inflamation D007249 anxiety D001007 depression D003863 /&gt;</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grik3</vt:lpstr>
      <vt:lpstr>tprm8</vt:lpstr>
      <vt:lpstr>COMT</vt:lpstr>
      <vt:lpstr>CHRNE</vt:lpstr>
      <vt:lpstr>MTHFR</vt:lpstr>
      <vt:lpstr>SLCA4</vt:lpstr>
      <vt:lpstr>CLYBL</vt:lpstr>
      <vt:lpstr>CHRNA3</vt:lpstr>
      <vt:lpstr>CHRNA5</vt:lpstr>
      <vt:lpstr>SCN9A</vt:lpstr>
      <vt:lpstr>Other CFS Variants</vt:lpstr>
      <vt:lpstr>Other CFS Variants 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2018-03-20T02:38:18Z</dcterms:created>
  <dcterms:modified xsi:type="dcterms:W3CDTF">2018-04-25T03:52:00Z</dcterms:modified>
</cp:coreProperties>
</file>