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261C3888-0E9D-4309-A6E2-183487AD97A9}" xr6:coauthVersionLast="31" xr6:coauthVersionMax="31" xr10:uidLastSave="{00000000-0000-0000-0000-000000000000}"/>
  <bookViews>
    <workbookView xWindow="0" yWindow="0" windowWidth="12045" windowHeight="6315" firstSheet="4" activeTab="7" xr2:uid="{F242D327-181C-4A2D-8161-3E7E0C2ECB73}"/>
  </bookViews>
  <sheets>
    <sheet name="NR3C1" sheetId="1" r:id="rId1"/>
    <sheet name="NPAS2" sheetId="2" r:id="rId2"/>
    <sheet name="HSD11B1" sheetId="3" r:id="rId3"/>
    <sheet name="DRD2" sheetId="4" r:id="rId4"/>
    <sheet name="POMC" sheetId="5" r:id="rId5"/>
    <sheet name="CHRNA2" sheetId="6" r:id="rId6"/>
    <sheet name="HTR2A" sheetId="7" r:id="rId7"/>
    <sheet name="IL12B" sheetId="8" r:id="rId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8" l="1"/>
  <c r="B20" i="8"/>
  <c r="B33" i="8"/>
  <c r="C3209" i="8"/>
  <c r="C3203" i="8"/>
  <c r="C3073" i="8"/>
  <c r="C3067" i="8"/>
  <c r="C2937" i="8"/>
  <c r="C2931" i="8"/>
  <c r="C2801" i="8"/>
  <c r="C2795" i="8"/>
  <c r="C2665" i="8"/>
  <c r="C2659" i="8"/>
  <c r="C2529" i="8"/>
  <c r="C2523" i="8"/>
  <c r="C2393" i="8"/>
  <c r="C2387" i="8"/>
  <c r="C2257" i="8"/>
  <c r="C2251" i="8"/>
  <c r="C1849" i="8"/>
  <c r="C1843" i="8"/>
  <c r="C1713" i="8"/>
  <c r="C1707" i="8"/>
  <c r="C1035" i="8"/>
  <c r="C1031" i="8"/>
  <c r="C1027" i="8"/>
  <c r="C1019" i="8"/>
  <c r="C1015" i="8"/>
  <c r="C1007" i="8"/>
  <c r="C1003" i="8"/>
  <c r="C995" i="8"/>
  <c r="C991" i="8"/>
  <c r="B983" i="8"/>
  <c r="C983" i="8" s="1"/>
  <c r="C981" i="8"/>
  <c r="C979" i="8"/>
  <c r="C978" i="8"/>
  <c r="C977" i="8"/>
  <c r="C973" i="8"/>
  <c r="C965" i="8"/>
  <c r="B965" i="8"/>
  <c r="C969" i="8" s="1"/>
  <c r="C963" i="8"/>
  <c r="C962" i="8"/>
  <c r="C958" i="8"/>
  <c r="C950" i="8"/>
  <c r="B950" i="8"/>
  <c r="C954" i="8" s="1"/>
  <c r="C948" i="8"/>
  <c r="C943" i="8"/>
  <c r="C939" i="8"/>
  <c r="B937" i="8"/>
  <c r="C947" i="8" s="1"/>
  <c r="B936" i="8"/>
  <c r="B935" i="8"/>
  <c r="C934" i="8"/>
  <c r="C929" i="8"/>
  <c r="B923" i="8"/>
  <c r="C933" i="8" s="1"/>
  <c r="B922" i="8"/>
  <c r="B921" i="8"/>
  <c r="C925" i="8" s="1"/>
  <c r="C920" i="8"/>
  <c r="C915" i="8"/>
  <c r="B912" i="8"/>
  <c r="C919" i="8" s="1"/>
  <c r="C911" i="8"/>
  <c r="B911" i="8"/>
  <c r="B910" i="8"/>
  <c r="B909" i="8"/>
  <c r="B908" i="8"/>
  <c r="B907" i="8"/>
  <c r="C905" i="8"/>
  <c r="C900" i="8"/>
  <c r="B894" i="8"/>
  <c r="C904" i="8" s="1"/>
  <c r="B893" i="8"/>
  <c r="B892" i="8"/>
  <c r="C896" i="8" s="1"/>
  <c r="C891" i="8"/>
  <c r="C886" i="8"/>
  <c r="C882" i="8"/>
  <c r="B880" i="8"/>
  <c r="C890" i="8" s="1"/>
  <c r="B879" i="8"/>
  <c r="B878" i="8"/>
  <c r="C877" i="8"/>
  <c r="C872" i="8"/>
  <c r="B869" i="8"/>
  <c r="C876" i="8" s="1"/>
  <c r="C868" i="8"/>
  <c r="B868" i="8"/>
  <c r="B867" i="8"/>
  <c r="B866" i="8"/>
  <c r="B865" i="8"/>
  <c r="B864" i="8"/>
  <c r="C864" i="8" s="1"/>
  <c r="C862" i="8"/>
  <c r="C857" i="8"/>
  <c r="C853" i="8"/>
  <c r="B851" i="8"/>
  <c r="C861" i="8" s="1"/>
  <c r="B850" i="8"/>
  <c r="B849" i="8"/>
  <c r="C848" i="8"/>
  <c r="C843" i="8"/>
  <c r="B837" i="8"/>
  <c r="C847" i="8" s="1"/>
  <c r="B836" i="8"/>
  <c r="B835" i="8"/>
  <c r="C839" i="8" s="1"/>
  <c r="C834" i="8"/>
  <c r="C829" i="8"/>
  <c r="B826" i="8"/>
  <c r="C833" i="8" s="1"/>
  <c r="C825" i="8"/>
  <c r="B825" i="8"/>
  <c r="B824" i="8"/>
  <c r="B823" i="8"/>
  <c r="B822" i="8"/>
  <c r="B821" i="8"/>
  <c r="C819" i="8"/>
  <c r="C814" i="8"/>
  <c r="B808" i="8"/>
  <c r="C818" i="8" s="1"/>
  <c r="B807" i="8"/>
  <c r="B806" i="8"/>
  <c r="C810" i="8" s="1"/>
  <c r="C805" i="8"/>
  <c r="C800" i="8"/>
  <c r="C796" i="8"/>
  <c r="B794" i="8"/>
  <c r="C804" i="8" s="1"/>
  <c r="B793" i="8"/>
  <c r="B792" i="8"/>
  <c r="C791" i="8"/>
  <c r="C786" i="8"/>
  <c r="B783" i="8"/>
  <c r="C790" i="8" s="1"/>
  <c r="B782" i="8"/>
  <c r="B781" i="8"/>
  <c r="C782" i="8" s="1"/>
  <c r="B780" i="8"/>
  <c r="B779" i="8"/>
  <c r="B778" i="8"/>
  <c r="C777" i="8"/>
  <c r="C776" i="8"/>
  <c r="C771" i="8"/>
  <c r="B765" i="8"/>
  <c r="C775" i="8" s="1"/>
  <c r="B764" i="8"/>
  <c r="B763" i="8"/>
  <c r="C767" i="8" s="1"/>
  <c r="C762" i="8"/>
  <c r="C757" i="8"/>
  <c r="B751" i="8"/>
  <c r="C761" i="8" s="1"/>
  <c r="B750" i="8"/>
  <c r="B749" i="8"/>
  <c r="C753" i="8" s="1"/>
  <c r="C748" i="8"/>
  <c r="C743" i="8"/>
  <c r="B740" i="8"/>
  <c r="C747" i="8" s="1"/>
  <c r="B739" i="8"/>
  <c r="B738" i="8"/>
  <c r="C739" i="8" s="1"/>
  <c r="B737" i="8"/>
  <c r="B736" i="8"/>
  <c r="B735" i="8"/>
  <c r="C735" i="8" s="1"/>
  <c r="C734" i="8"/>
  <c r="C733" i="8"/>
  <c r="C728" i="8"/>
  <c r="B722" i="8"/>
  <c r="C732" i="8" s="1"/>
  <c r="B721" i="8"/>
  <c r="B720" i="8"/>
  <c r="C724" i="8" s="1"/>
  <c r="C719" i="8"/>
  <c r="C714" i="8"/>
  <c r="B708" i="8"/>
  <c r="C718" i="8" s="1"/>
  <c r="B707" i="8"/>
  <c r="B706" i="8"/>
  <c r="C710" i="8" s="1"/>
  <c r="C705" i="8"/>
  <c r="C700" i="8"/>
  <c r="B697" i="8"/>
  <c r="C704" i="8" s="1"/>
  <c r="B696" i="8"/>
  <c r="B695" i="8"/>
  <c r="C696" i="8" s="1"/>
  <c r="B694" i="8"/>
  <c r="B693" i="8"/>
  <c r="B692" i="8"/>
  <c r="C692" i="8" s="1"/>
  <c r="C691" i="8"/>
  <c r="C690" i="8"/>
  <c r="C685" i="8"/>
  <c r="B679" i="8"/>
  <c r="C689" i="8" s="1"/>
  <c r="B678" i="8"/>
  <c r="B677" i="8"/>
  <c r="C681" i="8" s="1"/>
  <c r="C676" i="8"/>
  <c r="C671" i="8"/>
  <c r="B665" i="8"/>
  <c r="C675" i="8" s="1"/>
  <c r="B664" i="8"/>
  <c r="B663" i="8"/>
  <c r="C667" i="8" s="1"/>
  <c r="C662" i="8"/>
  <c r="C657" i="8"/>
  <c r="B654" i="8"/>
  <c r="C661" i="8" s="1"/>
  <c r="B653" i="8"/>
  <c r="B652" i="8"/>
  <c r="C653" i="8" s="1"/>
  <c r="B651" i="8"/>
  <c r="B650" i="8"/>
  <c r="B649" i="8"/>
  <c r="C649" i="8" s="1"/>
  <c r="C648" i="8"/>
  <c r="C647" i="8"/>
  <c r="C642" i="8"/>
  <c r="B636" i="8"/>
  <c r="C646" i="8" s="1"/>
  <c r="B635" i="8"/>
  <c r="B634" i="8"/>
  <c r="C638" i="8" s="1"/>
  <c r="C633" i="8"/>
  <c r="C628" i="8"/>
  <c r="B622" i="8"/>
  <c r="C632" i="8" s="1"/>
  <c r="B621" i="8"/>
  <c r="B620" i="8"/>
  <c r="C624" i="8" s="1"/>
  <c r="C619" i="8"/>
  <c r="C614" i="8"/>
  <c r="B611" i="8"/>
  <c r="C618" i="8" s="1"/>
  <c r="B610" i="8"/>
  <c r="B609" i="8"/>
  <c r="C610" i="8" s="1"/>
  <c r="B608" i="8"/>
  <c r="B607" i="8"/>
  <c r="B606" i="8"/>
  <c r="C606" i="8" s="1"/>
  <c r="C605" i="8"/>
  <c r="C604" i="8"/>
  <c r="C599" i="8"/>
  <c r="B593" i="8"/>
  <c r="C603" i="8" s="1"/>
  <c r="B592" i="8"/>
  <c r="B591" i="8"/>
  <c r="C595" i="8" s="1"/>
  <c r="C590" i="8"/>
  <c r="C585" i="8"/>
  <c r="B579" i="8"/>
  <c r="C589" i="8" s="1"/>
  <c r="B578" i="8"/>
  <c r="B577" i="8"/>
  <c r="C581" i="8" s="1"/>
  <c r="C576" i="8"/>
  <c r="C571" i="8"/>
  <c r="B568" i="8"/>
  <c r="C575" i="8" s="1"/>
  <c r="B567" i="8"/>
  <c r="B566" i="8"/>
  <c r="C567" i="8" s="1"/>
  <c r="B565" i="8"/>
  <c r="B564" i="8"/>
  <c r="B563" i="8"/>
  <c r="C563" i="8" s="1"/>
  <c r="C561" i="8"/>
  <c r="C556" i="8"/>
  <c r="B550" i="8"/>
  <c r="C560" i="8" s="1"/>
  <c r="B549" i="8"/>
  <c r="B548" i="8"/>
  <c r="C552" i="8" s="1"/>
  <c r="C547" i="8"/>
  <c r="C542" i="8"/>
  <c r="B536" i="8"/>
  <c r="C546" i="8" s="1"/>
  <c r="B535" i="8"/>
  <c r="B534" i="8"/>
  <c r="C538" i="8" s="1"/>
  <c r="C533" i="8"/>
  <c r="C528" i="8"/>
  <c r="B525" i="8"/>
  <c r="C532" i="8" s="1"/>
  <c r="B524" i="8"/>
  <c r="B523" i="8"/>
  <c r="C524" i="8" s="1"/>
  <c r="B522" i="8"/>
  <c r="B521" i="8"/>
  <c r="B520" i="8"/>
  <c r="C520" i="8" s="1"/>
  <c r="C518" i="8"/>
  <c r="C513" i="8"/>
  <c r="B507" i="8"/>
  <c r="C517" i="8" s="1"/>
  <c r="B506" i="8"/>
  <c r="B505" i="8"/>
  <c r="C509" i="8" s="1"/>
  <c r="C504" i="8"/>
  <c r="C499" i="8"/>
  <c r="B493" i="8"/>
  <c r="C503" i="8" s="1"/>
  <c r="B492" i="8"/>
  <c r="B491" i="8"/>
  <c r="C495" i="8" s="1"/>
  <c r="C490" i="8"/>
  <c r="C485" i="8"/>
  <c r="B482" i="8"/>
  <c r="C489" i="8" s="1"/>
  <c r="B481" i="8"/>
  <c r="B480" i="8"/>
  <c r="C481" i="8" s="1"/>
  <c r="B479" i="8"/>
  <c r="B478" i="8"/>
  <c r="B477" i="8"/>
  <c r="C491" i="8" s="1"/>
  <c r="C476" i="8"/>
  <c r="C475" i="8"/>
  <c r="C470" i="8"/>
  <c r="B464" i="8"/>
  <c r="C474" i="8" s="1"/>
  <c r="B463" i="8"/>
  <c r="B462" i="8"/>
  <c r="C466" i="8" s="1"/>
  <c r="C461" i="8"/>
  <c r="C456" i="8"/>
  <c r="B450" i="8"/>
  <c r="C460" i="8" s="1"/>
  <c r="B449" i="8"/>
  <c r="B448" i="8"/>
  <c r="C452" i="8" s="1"/>
  <c r="C447" i="8"/>
  <c r="C442" i="8"/>
  <c r="B439" i="8"/>
  <c r="C446" i="8" s="1"/>
  <c r="B438" i="8"/>
  <c r="B437" i="8"/>
  <c r="C438" i="8" s="1"/>
  <c r="B436" i="8"/>
  <c r="B435" i="8"/>
  <c r="B434" i="8"/>
  <c r="C433" i="8"/>
  <c r="C432" i="8"/>
  <c r="C427" i="8"/>
  <c r="B421" i="8"/>
  <c r="C431" i="8" s="1"/>
  <c r="B420" i="8"/>
  <c r="C418" i="8"/>
  <c r="C413" i="8"/>
  <c r="B407" i="8"/>
  <c r="C417" i="8" s="1"/>
  <c r="B406" i="8"/>
  <c r="C404" i="8"/>
  <c r="C399" i="8"/>
  <c r="B396" i="8"/>
  <c r="C403" i="8" s="1"/>
  <c r="B395" i="8"/>
  <c r="B393" i="8"/>
  <c r="B392" i="8"/>
  <c r="B391" i="8"/>
  <c r="C391" i="8" s="1"/>
  <c r="C390" i="8"/>
  <c r="C389" i="8"/>
  <c r="C384" i="8"/>
  <c r="B378" i="8"/>
  <c r="C388" i="8" s="1"/>
  <c r="B377" i="8"/>
  <c r="B376" i="8"/>
  <c r="C380" i="8" s="1"/>
  <c r="C375" i="8"/>
  <c r="C370" i="8"/>
  <c r="B364" i="8"/>
  <c r="C374" i="8" s="1"/>
  <c r="B363" i="8"/>
  <c r="C361" i="8"/>
  <c r="C356" i="8"/>
  <c r="B353" i="8"/>
  <c r="C360" i="8" s="1"/>
  <c r="B352" i="8"/>
  <c r="B351" i="8"/>
  <c r="C352" i="8" s="1"/>
  <c r="B350" i="8"/>
  <c r="B349" i="8"/>
  <c r="B348" i="8"/>
  <c r="C347" i="8"/>
  <c r="C346" i="8"/>
  <c r="C341" i="8"/>
  <c r="B335" i="8"/>
  <c r="C345" i="8" s="1"/>
  <c r="B334" i="8"/>
  <c r="C332" i="8"/>
  <c r="C327" i="8"/>
  <c r="B321" i="8"/>
  <c r="C331" i="8" s="1"/>
  <c r="B320" i="8"/>
  <c r="B319" i="8"/>
  <c r="C323" i="8" s="1"/>
  <c r="C318" i="8"/>
  <c r="C313" i="8"/>
  <c r="B310" i="8"/>
  <c r="C317" i="8" s="1"/>
  <c r="B309" i="8"/>
  <c r="B308" i="8"/>
  <c r="C309" i="8" s="1"/>
  <c r="B307" i="8"/>
  <c r="B306" i="8"/>
  <c r="B305" i="8"/>
  <c r="C304" i="8"/>
  <c r="C303" i="8"/>
  <c r="C298" i="8"/>
  <c r="B292" i="8"/>
  <c r="C302" i="8" s="1"/>
  <c r="B291" i="8"/>
  <c r="C289" i="8"/>
  <c r="C284" i="8"/>
  <c r="B278" i="8"/>
  <c r="C288" i="8" s="1"/>
  <c r="B277" i="8"/>
  <c r="B276" i="8"/>
  <c r="C280" i="8" s="1"/>
  <c r="C275" i="8"/>
  <c r="C270" i="8"/>
  <c r="B267" i="8"/>
  <c r="C274" i="8" s="1"/>
  <c r="B266" i="8"/>
  <c r="B264" i="8"/>
  <c r="B263" i="8"/>
  <c r="B262" i="8"/>
  <c r="C261" i="8"/>
  <c r="C260" i="8"/>
  <c r="B249" i="8"/>
  <c r="C259" i="8" s="1"/>
  <c r="B248" i="8"/>
  <c r="C255" i="8" s="1"/>
  <c r="C246" i="8"/>
  <c r="C241" i="8"/>
  <c r="B235" i="8"/>
  <c r="C245" i="8" s="1"/>
  <c r="B234" i="8"/>
  <c r="C232" i="8"/>
  <c r="B224" i="8"/>
  <c r="C231" i="8" s="1"/>
  <c r="B223" i="8"/>
  <c r="C227" i="8" s="1"/>
  <c r="B221" i="8"/>
  <c r="B220" i="8"/>
  <c r="B219" i="8"/>
  <c r="C217" i="8"/>
  <c r="C212" i="8"/>
  <c r="B206" i="8"/>
  <c r="C216" i="8" s="1"/>
  <c r="B205" i="8"/>
  <c r="B204" i="8"/>
  <c r="C208" i="8" s="1"/>
  <c r="C203" i="8"/>
  <c r="B192" i="8"/>
  <c r="C202" i="8" s="1"/>
  <c r="B191" i="8"/>
  <c r="C198" i="8" s="1"/>
  <c r="C189" i="8"/>
  <c r="B181" i="8"/>
  <c r="C188" i="8" s="1"/>
  <c r="B180" i="8"/>
  <c r="C184" i="8" s="1"/>
  <c r="B178" i="8"/>
  <c r="B177" i="8"/>
  <c r="B176" i="8"/>
  <c r="C174" i="8"/>
  <c r="B163" i="8"/>
  <c r="C173" i="8" s="1"/>
  <c r="B162" i="8"/>
  <c r="C169" i="8" s="1"/>
  <c r="C160" i="8"/>
  <c r="B149" i="8"/>
  <c r="C159" i="8" s="1"/>
  <c r="B148" i="8"/>
  <c r="C155" i="8" s="1"/>
  <c r="C146" i="8"/>
  <c r="B138" i="8"/>
  <c r="C145" i="8" s="1"/>
  <c r="B137" i="8"/>
  <c r="C141" i="8" s="1"/>
  <c r="B136" i="8"/>
  <c r="C137" i="8" s="1"/>
  <c r="B135" i="8"/>
  <c r="B134" i="8"/>
  <c r="B133" i="8"/>
  <c r="C130" i="8"/>
  <c r="C128" i="8"/>
  <c r="C126" i="8"/>
  <c r="C125" i="8"/>
  <c r="C906" i="8" s="1"/>
  <c r="C124" i="8"/>
  <c r="C122" i="8"/>
  <c r="C120" i="8"/>
  <c r="C119" i="8"/>
  <c r="C863" i="8" s="1"/>
  <c r="C118" i="8"/>
  <c r="C116" i="8"/>
  <c r="C114" i="8"/>
  <c r="C113" i="8"/>
  <c r="C820" i="8" s="1"/>
  <c r="C112" i="8"/>
  <c r="B111" i="8"/>
  <c r="C110" i="8"/>
  <c r="C108" i="8"/>
  <c r="C107" i="8"/>
  <c r="C106" i="8"/>
  <c r="C104" i="8"/>
  <c r="C102" i="8"/>
  <c r="C101" i="8"/>
  <c r="C100" i="8"/>
  <c r="C98" i="8"/>
  <c r="B98" i="8"/>
  <c r="C96" i="8"/>
  <c r="C95" i="8"/>
  <c r="C94" i="8"/>
  <c r="C92" i="8"/>
  <c r="C90" i="8"/>
  <c r="C89" i="8"/>
  <c r="C88" i="8"/>
  <c r="C86" i="8"/>
  <c r="C84" i="8"/>
  <c r="C83" i="8"/>
  <c r="C82" i="8"/>
  <c r="C80" i="8"/>
  <c r="B80" i="8"/>
  <c r="C78" i="8"/>
  <c r="C77" i="8"/>
  <c r="C562" i="8" s="1"/>
  <c r="C76" i="8"/>
  <c r="C74" i="8"/>
  <c r="B74" i="8"/>
  <c r="C72" i="8"/>
  <c r="C71" i="8"/>
  <c r="C519" i="8" s="1"/>
  <c r="C70" i="8"/>
  <c r="B69" i="8"/>
  <c r="C68" i="8"/>
  <c r="C66" i="8"/>
  <c r="C65" i="8"/>
  <c r="C64" i="8"/>
  <c r="C62" i="8"/>
  <c r="C60" i="8"/>
  <c r="C59" i="8"/>
  <c r="C58" i="8"/>
  <c r="C56" i="8"/>
  <c r="C54" i="8"/>
  <c r="C53" i="8"/>
  <c r="C52" i="8"/>
  <c r="C50" i="8"/>
  <c r="C48" i="8"/>
  <c r="C47" i="8"/>
  <c r="C46" i="8"/>
  <c r="C44" i="8"/>
  <c r="C42" i="8"/>
  <c r="C41" i="8"/>
  <c r="C40" i="8"/>
  <c r="C38" i="8"/>
  <c r="C36" i="8"/>
  <c r="C35" i="8"/>
  <c r="C34" i="8"/>
  <c r="C32" i="8"/>
  <c r="C30" i="8"/>
  <c r="C29" i="8"/>
  <c r="C218" i="8" s="1"/>
  <c r="C28" i="8"/>
  <c r="C24" i="8"/>
  <c r="C23" i="8"/>
  <c r="C175" i="8" s="1"/>
  <c r="C22" i="8"/>
  <c r="N20" i="8"/>
  <c r="B419" i="8" s="1"/>
  <c r="C423" i="8" s="1"/>
  <c r="M20" i="8"/>
  <c r="L20" i="8"/>
  <c r="B333" i="8" s="1"/>
  <c r="C337" i="8" s="1"/>
  <c r="K20" i="8"/>
  <c r="B290" i="8" s="1"/>
  <c r="C294" i="8" s="1"/>
  <c r="J20" i="8"/>
  <c r="B247" i="8" s="1"/>
  <c r="C251" i="8" s="1"/>
  <c r="I20" i="8"/>
  <c r="H20" i="8"/>
  <c r="B161" i="8" s="1"/>
  <c r="C165" i="8" s="1"/>
  <c r="C20" i="8"/>
  <c r="C18" i="8"/>
  <c r="N17" i="8"/>
  <c r="B405" i="8" s="1"/>
  <c r="C409" i="8" s="1"/>
  <c r="M17" i="8"/>
  <c r="B362" i="8" s="1"/>
  <c r="C366" i="8" s="1"/>
  <c r="L17" i="8"/>
  <c r="K17" i="8"/>
  <c r="J17" i="8"/>
  <c r="B233" i="8" s="1"/>
  <c r="C237" i="8" s="1"/>
  <c r="I17" i="8"/>
  <c r="B190" i="8" s="1"/>
  <c r="C194" i="8" s="1"/>
  <c r="H17" i="8"/>
  <c r="B147" i="8" s="1"/>
  <c r="C151" i="8" s="1"/>
  <c r="C17" i="8"/>
  <c r="C132" i="8" s="1"/>
  <c r="C15" i="8"/>
  <c r="N14" i="8"/>
  <c r="B394" i="8" s="1"/>
  <c r="C395" i="8" s="1"/>
  <c r="M14" i="8"/>
  <c r="L14" i="8"/>
  <c r="K14" i="8"/>
  <c r="B265" i="8" s="1"/>
  <c r="C266" i="8" s="1"/>
  <c r="J14" i="8"/>
  <c r="B222" i="8" s="1"/>
  <c r="C223" i="8" s="1"/>
  <c r="I14" i="8"/>
  <c r="B179" i="8" s="1"/>
  <c r="C180" i="8" s="1"/>
  <c r="C13" i="8"/>
  <c r="C11" i="8"/>
  <c r="N10" i="8"/>
  <c r="M10" i="8"/>
  <c r="L10" i="8"/>
  <c r="K10" i="8"/>
  <c r="J10" i="8"/>
  <c r="I10" i="8"/>
  <c r="H10" i="8"/>
  <c r="L9" i="8"/>
  <c r="C9" i="8"/>
  <c r="L8" i="8"/>
  <c r="L7" i="8"/>
  <c r="L6" i="8"/>
  <c r="C6" i="8"/>
  <c r="L5" i="8"/>
  <c r="L4" i="8"/>
  <c r="C4" i="8"/>
  <c r="L3" i="8"/>
  <c r="C2" i="8"/>
  <c r="O20" i="7"/>
  <c r="O17" i="7"/>
  <c r="O14" i="7"/>
  <c r="O10" i="7"/>
  <c r="C3209" i="7"/>
  <c r="C3203" i="7"/>
  <c r="C3073" i="7"/>
  <c r="C3067" i="7"/>
  <c r="C2937" i="7"/>
  <c r="C2931" i="7"/>
  <c r="C2801" i="7"/>
  <c r="C2795" i="7"/>
  <c r="C2665" i="7"/>
  <c r="C2659" i="7"/>
  <c r="C2529" i="7"/>
  <c r="C2523" i="7"/>
  <c r="C2393" i="7"/>
  <c r="C2387" i="7"/>
  <c r="C2257" i="7"/>
  <c r="C2251" i="7"/>
  <c r="C1849" i="7"/>
  <c r="C1843" i="7"/>
  <c r="C1713" i="7"/>
  <c r="C1707" i="7"/>
  <c r="C1035" i="7"/>
  <c r="C1031" i="7"/>
  <c r="C1027" i="7"/>
  <c r="C1019" i="7"/>
  <c r="C1015" i="7"/>
  <c r="C1007" i="7"/>
  <c r="C1003" i="7"/>
  <c r="C995" i="7"/>
  <c r="C991" i="7"/>
  <c r="B983" i="7"/>
  <c r="C983" i="7" s="1"/>
  <c r="C981" i="7"/>
  <c r="C979" i="7"/>
  <c r="C978" i="7"/>
  <c r="C977" i="7"/>
  <c r="C973" i="7"/>
  <c r="C965" i="7"/>
  <c r="B965" i="7"/>
  <c r="C969" i="7" s="1"/>
  <c r="C963" i="7"/>
  <c r="C962" i="7"/>
  <c r="C958" i="7"/>
  <c r="C954" i="7"/>
  <c r="C950" i="7"/>
  <c r="B950" i="7"/>
  <c r="C948" i="7"/>
  <c r="C947" i="7"/>
  <c r="C943" i="7"/>
  <c r="B937" i="7"/>
  <c r="B936" i="7"/>
  <c r="C935" i="7"/>
  <c r="B935" i="7"/>
  <c r="C939" i="7" s="1"/>
  <c r="C934" i="7"/>
  <c r="C933" i="7"/>
  <c r="C929" i="7"/>
  <c r="B923" i="7"/>
  <c r="B922" i="7"/>
  <c r="C921" i="7"/>
  <c r="B921" i="7"/>
  <c r="C925" i="7" s="1"/>
  <c r="C920" i="7"/>
  <c r="C919" i="7"/>
  <c r="B912" i="7"/>
  <c r="B911" i="7"/>
  <c r="C915" i="7" s="1"/>
  <c r="B910" i="7"/>
  <c r="C911" i="7" s="1"/>
  <c r="B909" i="7"/>
  <c r="B908" i="7"/>
  <c r="C907" i="7"/>
  <c r="B907" i="7"/>
  <c r="C905" i="7"/>
  <c r="C904" i="7"/>
  <c r="C900" i="7"/>
  <c r="B894" i="7"/>
  <c r="B893" i="7"/>
  <c r="C892" i="7"/>
  <c r="B892" i="7"/>
  <c r="C896" i="7" s="1"/>
  <c r="C891" i="7"/>
  <c r="C890" i="7"/>
  <c r="C886" i="7"/>
  <c r="B880" i="7"/>
  <c r="B879" i="7"/>
  <c r="C878" i="7"/>
  <c r="B878" i="7"/>
  <c r="C882" i="7" s="1"/>
  <c r="C877" i="7"/>
  <c r="C876" i="7"/>
  <c r="B869" i="7"/>
  <c r="B868" i="7"/>
  <c r="C872" i="7" s="1"/>
  <c r="B867" i="7"/>
  <c r="C868" i="7" s="1"/>
  <c r="B866" i="7"/>
  <c r="B865" i="7"/>
  <c r="C864" i="7"/>
  <c r="B864" i="7"/>
  <c r="C862" i="7"/>
  <c r="C861" i="7"/>
  <c r="C857" i="7"/>
  <c r="B851" i="7"/>
  <c r="B850" i="7"/>
  <c r="C849" i="7"/>
  <c r="B849" i="7"/>
  <c r="C853" i="7" s="1"/>
  <c r="C848" i="7"/>
  <c r="C847" i="7"/>
  <c r="C843" i="7"/>
  <c r="B837" i="7"/>
  <c r="B836" i="7"/>
  <c r="C835" i="7"/>
  <c r="B835" i="7"/>
  <c r="C839" i="7" s="1"/>
  <c r="C834" i="7"/>
  <c r="C833" i="7"/>
  <c r="B826" i="7"/>
  <c r="B825" i="7"/>
  <c r="C829" i="7" s="1"/>
  <c r="B824" i="7"/>
  <c r="C825" i="7" s="1"/>
  <c r="B823" i="7"/>
  <c r="B822" i="7"/>
  <c r="C821" i="7"/>
  <c r="B821" i="7"/>
  <c r="C819" i="7"/>
  <c r="C818" i="7"/>
  <c r="C814" i="7"/>
  <c r="B808" i="7"/>
  <c r="B807" i="7"/>
  <c r="C806" i="7"/>
  <c r="B806" i="7"/>
  <c r="C810" i="7" s="1"/>
  <c r="C805" i="7"/>
  <c r="C804" i="7"/>
  <c r="C800" i="7"/>
  <c r="B794" i="7"/>
  <c r="B793" i="7"/>
  <c r="C792" i="7"/>
  <c r="B792" i="7"/>
  <c r="C796" i="7" s="1"/>
  <c r="C791" i="7"/>
  <c r="C790" i="7"/>
  <c r="B783" i="7"/>
  <c r="B782" i="7"/>
  <c r="C786" i="7" s="1"/>
  <c r="B781" i="7"/>
  <c r="C782" i="7" s="1"/>
  <c r="B780" i="7"/>
  <c r="B779" i="7"/>
  <c r="C778" i="7"/>
  <c r="B778" i="7"/>
  <c r="C776" i="7"/>
  <c r="C775" i="7"/>
  <c r="C771" i="7"/>
  <c r="B765" i="7"/>
  <c r="B764" i="7"/>
  <c r="C763" i="7"/>
  <c r="B763" i="7"/>
  <c r="C767" i="7" s="1"/>
  <c r="C762" i="7"/>
  <c r="C761" i="7"/>
  <c r="C757" i="7"/>
  <c r="B751" i="7"/>
  <c r="B750" i="7"/>
  <c r="C749" i="7"/>
  <c r="B749" i="7"/>
  <c r="C753" i="7" s="1"/>
  <c r="C748" i="7"/>
  <c r="C747" i="7"/>
  <c r="B740" i="7"/>
  <c r="B739" i="7"/>
  <c r="C743" i="7" s="1"/>
  <c r="B738" i="7"/>
  <c r="C739" i="7" s="1"/>
  <c r="B737" i="7"/>
  <c r="B736" i="7"/>
  <c r="C735" i="7"/>
  <c r="B735" i="7"/>
  <c r="C733" i="7"/>
  <c r="C732" i="7"/>
  <c r="C728" i="7"/>
  <c r="B722" i="7"/>
  <c r="B721" i="7"/>
  <c r="C720" i="7"/>
  <c r="B720" i="7"/>
  <c r="C724" i="7" s="1"/>
  <c r="C719" i="7"/>
  <c r="C718" i="7"/>
  <c r="C714" i="7"/>
  <c r="B708" i="7"/>
  <c r="B707" i="7"/>
  <c r="C706" i="7"/>
  <c r="B706" i="7"/>
  <c r="C710" i="7" s="1"/>
  <c r="C705" i="7"/>
  <c r="C704" i="7"/>
  <c r="B697" i="7"/>
  <c r="B696" i="7"/>
  <c r="C700" i="7" s="1"/>
  <c r="B695" i="7"/>
  <c r="C696" i="7" s="1"/>
  <c r="B694" i="7"/>
  <c r="B693" i="7"/>
  <c r="C692" i="7"/>
  <c r="B692" i="7"/>
  <c r="C690" i="7"/>
  <c r="C689" i="7"/>
  <c r="C685" i="7"/>
  <c r="B679" i="7"/>
  <c r="B678" i="7"/>
  <c r="C677" i="7"/>
  <c r="B677" i="7"/>
  <c r="C681" i="7" s="1"/>
  <c r="C676" i="7"/>
  <c r="C675" i="7"/>
  <c r="C671" i="7"/>
  <c r="B665" i="7"/>
  <c r="B664" i="7"/>
  <c r="C663" i="7"/>
  <c r="B663" i="7"/>
  <c r="C667" i="7" s="1"/>
  <c r="C662" i="7"/>
  <c r="C661" i="7"/>
  <c r="B654" i="7"/>
  <c r="B653" i="7"/>
  <c r="C657" i="7" s="1"/>
  <c r="B652" i="7"/>
  <c r="C653" i="7" s="1"/>
  <c r="B651" i="7"/>
  <c r="B650" i="7"/>
  <c r="C649" i="7"/>
  <c r="B649" i="7"/>
  <c r="C647" i="7"/>
  <c r="C646" i="7"/>
  <c r="C642" i="7"/>
  <c r="B636" i="7"/>
  <c r="B635" i="7"/>
  <c r="C634" i="7"/>
  <c r="B634" i="7"/>
  <c r="C638" i="7" s="1"/>
  <c r="C633" i="7"/>
  <c r="C632" i="7"/>
  <c r="C628" i="7"/>
  <c r="B622" i="7"/>
  <c r="B621" i="7"/>
  <c r="C620" i="7"/>
  <c r="B620" i="7"/>
  <c r="C624" i="7" s="1"/>
  <c r="C619" i="7"/>
  <c r="C618" i="7"/>
  <c r="B611" i="7"/>
  <c r="B610" i="7"/>
  <c r="C614" i="7" s="1"/>
  <c r="B609" i="7"/>
  <c r="C610" i="7" s="1"/>
  <c r="B608" i="7"/>
  <c r="B607" i="7"/>
  <c r="C606" i="7"/>
  <c r="B606" i="7"/>
  <c r="C604" i="7"/>
  <c r="C603" i="7"/>
  <c r="C599" i="7"/>
  <c r="B593" i="7"/>
  <c r="B592" i="7"/>
  <c r="C591" i="7"/>
  <c r="B591" i="7"/>
  <c r="C595" i="7" s="1"/>
  <c r="C590" i="7"/>
  <c r="C589" i="7"/>
  <c r="C585" i="7"/>
  <c r="B579" i="7"/>
  <c r="B578" i="7"/>
  <c r="C577" i="7"/>
  <c r="B577" i="7"/>
  <c r="C581" i="7" s="1"/>
  <c r="C576" i="7"/>
  <c r="C575" i="7"/>
  <c r="B568" i="7"/>
  <c r="B567" i="7"/>
  <c r="C571" i="7" s="1"/>
  <c r="B566" i="7"/>
  <c r="C567" i="7" s="1"/>
  <c r="B565" i="7"/>
  <c r="B564" i="7"/>
  <c r="C563" i="7"/>
  <c r="B563" i="7"/>
  <c r="C561" i="7"/>
  <c r="C560" i="7"/>
  <c r="C556" i="7"/>
  <c r="B550" i="7"/>
  <c r="B549" i="7"/>
  <c r="C548" i="7"/>
  <c r="B548" i="7"/>
  <c r="C552" i="7" s="1"/>
  <c r="C547" i="7"/>
  <c r="C546" i="7"/>
  <c r="C542" i="7"/>
  <c r="B536" i="7"/>
  <c r="B535" i="7"/>
  <c r="C534" i="7"/>
  <c r="B534" i="7"/>
  <c r="C538" i="7" s="1"/>
  <c r="C533" i="7"/>
  <c r="C532" i="7"/>
  <c r="B525" i="7"/>
  <c r="B524" i="7"/>
  <c r="C528" i="7" s="1"/>
  <c r="B523" i="7"/>
  <c r="C524" i="7" s="1"/>
  <c r="B522" i="7"/>
  <c r="B521" i="7"/>
  <c r="C520" i="7"/>
  <c r="B520" i="7"/>
  <c r="C518" i="7"/>
  <c r="C517" i="7"/>
  <c r="C513" i="7"/>
  <c r="B507" i="7"/>
  <c r="B506" i="7"/>
  <c r="C505" i="7"/>
  <c r="B505" i="7"/>
  <c r="C509" i="7" s="1"/>
  <c r="C504" i="7"/>
  <c r="C503" i="7"/>
  <c r="C499" i="7"/>
  <c r="B493" i="7"/>
  <c r="B492" i="7"/>
  <c r="C491" i="7"/>
  <c r="B491" i="7"/>
  <c r="C495" i="7" s="1"/>
  <c r="C490" i="7"/>
  <c r="C489" i="7"/>
  <c r="B482" i="7"/>
  <c r="B481" i="7"/>
  <c r="C485" i="7" s="1"/>
  <c r="B480" i="7"/>
  <c r="C481" i="7" s="1"/>
  <c r="B479" i="7"/>
  <c r="B478" i="7"/>
  <c r="B477" i="7"/>
  <c r="C475" i="7"/>
  <c r="C474" i="7"/>
  <c r="C470" i="7"/>
  <c r="B464" i="7"/>
  <c r="B463" i="7"/>
  <c r="B462" i="7"/>
  <c r="C466" i="7" s="1"/>
  <c r="C461" i="7"/>
  <c r="B450" i="7"/>
  <c r="C460" i="7" s="1"/>
  <c r="B449" i="7"/>
  <c r="C456" i="7" s="1"/>
  <c r="B448" i="7"/>
  <c r="C452" i="7" s="1"/>
  <c r="C447" i="7"/>
  <c r="C442" i="7"/>
  <c r="B439" i="7"/>
  <c r="C446" i="7" s="1"/>
  <c r="B438" i="7"/>
  <c r="B437" i="7"/>
  <c r="C438" i="7" s="1"/>
  <c r="B436" i="7"/>
  <c r="B435" i="7"/>
  <c r="B434" i="7"/>
  <c r="C432" i="7"/>
  <c r="B421" i="7"/>
  <c r="C431" i="7" s="1"/>
  <c r="B420" i="7"/>
  <c r="C427" i="7" s="1"/>
  <c r="C419" i="7"/>
  <c r="C418" i="7"/>
  <c r="C413" i="7"/>
  <c r="B407" i="7"/>
  <c r="C417" i="7" s="1"/>
  <c r="B406" i="7"/>
  <c r="C404" i="7"/>
  <c r="C403" i="7"/>
  <c r="B396" i="7"/>
  <c r="B395" i="7"/>
  <c r="C399" i="7" s="1"/>
  <c r="B393" i="7"/>
  <c r="B392" i="7"/>
  <c r="C391" i="7" s="1"/>
  <c r="B391" i="7"/>
  <c r="C389" i="7"/>
  <c r="B378" i="7"/>
  <c r="C388" i="7" s="1"/>
  <c r="B377" i="7"/>
  <c r="C384" i="7" s="1"/>
  <c r="C375" i="7"/>
  <c r="B364" i="7"/>
  <c r="C374" i="7" s="1"/>
  <c r="B363" i="7"/>
  <c r="C370" i="7" s="1"/>
  <c r="C361" i="7"/>
  <c r="C360" i="7"/>
  <c r="B353" i="7"/>
  <c r="B352" i="7"/>
  <c r="C356" i="7" s="1"/>
  <c r="B350" i="7"/>
  <c r="B349" i="7"/>
  <c r="B348" i="7"/>
  <c r="C376" i="7" s="1"/>
  <c r="C346" i="7"/>
  <c r="C341" i="7"/>
  <c r="B335" i="7"/>
  <c r="C345" i="7" s="1"/>
  <c r="B334" i="7"/>
  <c r="C332" i="7"/>
  <c r="B321" i="7"/>
  <c r="C331" i="7" s="1"/>
  <c r="B320" i="7"/>
  <c r="C327" i="7" s="1"/>
  <c r="C318" i="7"/>
  <c r="B310" i="7"/>
  <c r="C317" i="7" s="1"/>
  <c r="B309" i="7"/>
  <c r="C313" i="7" s="1"/>
  <c r="B307" i="7"/>
  <c r="C333" i="7" s="1"/>
  <c r="B306" i="7"/>
  <c r="C305" i="7" s="1"/>
  <c r="B305" i="7"/>
  <c r="C303" i="7"/>
  <c r="B292" i="7"/>
  <c r="C302" i="7" s="1"/>
  <c r="B291" i="7"/>
  <c r="C298" i="7" s="1"/>
  <c r="C289" i="7"/>
  <c r="C284" i="7"/>
  <c r="B278" i="7"/>
  <c r="C288" i="7" s="1"/>
  <c r="B277" i="7"/>
  <c r="C275" i="7"/>
  <c r="C274" i="7"/>
  <c r="B267" i="7"/>
  <c r="B266" i="7"/>
  <c r="C270" i="7" s="1"/>
  <c r="B264" i="7"/>
  <c r="B263" i="7"/>
  <c r="B262" i="7"/>
  <c r="C276" i="7" s="1"/>
  <c r="C260" i="7"/>
  <c r="C259" i="7"/>
  <c r="B249" i="7"/>
  <c r="B248" i="7"/>
  <c r="C255" i="7" s="1"/>
  <c r="C246" i="7"/>
  <c r="B235" i="7"/>
  <c r="C245" i="7" s="1"/>
  <c r="B234" i="7"/>
  <c r="C241" i="7" s="1"/>
  <c r="C232" i="7"/>
  <c r="B224" i="7"/>
  <c r="C231" i="7" s="1"/>
  <c r="B223" i="7"/>
  <c r="C227" i="7" s="1"/>
  <c r="B221" i="7"/>
  <c r="B220" i="7"/>
  <c r="B219" i="7"/>
  <c r="C217" i="7"/>
  <c r="C212" i="7"/>
  <c r="B206" i="7"/>
  <c r="C216" i="7" s="1"/>
  <c r="B205" i="7"/>
  <c r="C203" i="7"/>
  <c r="B192" i="7"/>
  <c r="C202" i="7" s="1"/>
  <c r="B191" i="7"/>
  <c r="C198" i="7" s="1"/>
  <c r="C189" i="7"/>
  <c r="C184" i="7"/>
  <c r="B181" i="7"/>
  <c r="C188" i="7" s="1"/>
  <c r="B180" i="7"/>
  <c r="B178" i="7"/>
  <c r="B177" i="7"/>
  <c r="B176" i="7"/>
  <c r="C204" i="7" s="1"/>
  <c r="C174" i="7"/>
  <c r="C169" i="7"/>
  <c r="B163" i="7"/>
  <c r="C173" i="7" s="1"/>
  <c r="B162" i="7"/>
  <c r="C160" i="7"/>
  <c r="B149" i="7"/>
  <c r="C159" i="7" s="1"/>
  <c r="B148" i="7"/>
  <c r="C155" i="7" s="1"/>
  <c r="C146" i="7"/>
  <c r="B138" i="7"/>
  <c r="C145" i="7" s="1"/>
  <c r="B137" i="7"/>
  <c r="C141" i="7" s="1"/>
  <c r="B135" i="7"/>
  <c r="B134" i="7"/>
  <c r="B133" i="7"/>
  <c r="C161" i="7" s="1"/>
  <c r="C130" i="7"/>
  <c r="C128" i="7"/>
  <c r="C126" i="7"/>
  <c r="C125" i="7"/>
  <c r="C906" i="7" s="1"/>
  <c r="C124" i="7"/>
  <c r="C122" i="7"/>
  <c r="C120" i="7"/>
  <c r="C119" i="7"/>
  <c r="C863" i="7" s="1"/>
  <c r="C118" i="7"/>
  <c r="C116" i="7"/>
  <c r="C114" i="7"/>
  <c r="C113" i="7"/>
  <c r="C820" i="7" s="1"/>
  <c r="C112" i="7"/>
  <c r="B111" i="7"/>
  <c r="C110" i="7"/>
  <c r="C108" i="7"/>
  <c r="C107" i="7"/>
  <c r="C777" i="7" s="1"/>
  <c r="C106" i="7"/>
  <c r="C104" i="7"/>
  <c r="C102" i="7"/>
  <c r="C101" i="7"/>
  <c r="C734" i="7" s="1"/>
  <c r="C100" i="7"/>
  <c r="C98" i="7"/>
  <c r="B98" i="7"/>
  <c r="C96" i="7"/>
  <c r="C95" i="7"/>
  <c r="C691" i="7" s="1"/>
  <c r="C94" i="7"/>
  <c r="C92" i="7"/>
  <c r="C90" i="7"/>
  <c r="C89" i="7"/>
  <c r="C648" i="7" s="1"/>
  <c r="C88" i="7"/>
  <c r="C86" i="7"/>
  <c r="C84" i="7"/>
  <c r="C83" i="7"/>
  <c r="C605" i="7" s="1"/>
  <c r="C82" i="7"/>
  <c r="B80" i="7"/>
  <c r="C80" i="7" s="1"/>
  <c r="C78" i="7"/>
  <c r="C77" i="7"/>
  <c r="C562" i="7" s="1"/>
  <c r="C76" i="7"/>
  <c r="B74" i="7"/>
  <c r="C74" i="7" s="1"/>
  <c r="C72" i="7"/>
  <c r="C71" i="7"/>
  <c r="C519" i="7" s="1"/>
  <c r="C70" i="7"/>
  <c r="B69" i="7"/>
  <c r="C68" i="7" s="1"/>
  <c r="C66" i="7"/>
  <c r="C65" i="7"/>
  <c r="C476" i="7" s="1"/>
  <c r="C64" i="7"/>
  <c r="C62" i="7"/>
  <c r="C60" i="7"/>
  <c r="C59" i="7"/>
  <c r="C433" i="7" s="1"/>
  <c r="C58" i="7"/>
  <c r="C56" i="7"/>
  <c r="C54" i="7"/>
  <c r="C53" i="7"/>
  <c r="C390" i="7" s="1"/>
  <c r="C52" i="7"/>
  <c r="C50" i="7"/>
  <c r="C48" i="7"/>
  <c r="C47" i="7"/>
  <c r="C347" i="7" s="1"/>
  <c r="C46" i="7"/>
  <c r="C44" i="7"/>
  <c r="C42" i="7"/>
  <c r="C41" i="7"/>
  <c r="C304" i="7" s="1"/>
  <c r="C40" i="7"/>
  <c r="C38" i="7"/>
  <c r="C36" i="7"/>
  <c r="C35" i="7"/>
  <c r="C261" i="7" s="1"/>
  <c r="C34" i="7"/>
  <c r="C32" i="7"/>
  <c r="C30" i="7"/>
  <c r="C29" i="7"/>
  <c r="C218" i="7" s="1"/>
  <c r="C28" i="7"/>
  <c r="C26" i="7"/>
  <c r="C24" i="7"/>
  <c r="C23" i="7"/>
  <c r="C175" i="7" s="1"/>
  <c r="C22" i="7"/>
  <c r="N20" i="7"/>
  <c r="B419" i="7" s="1"/>
  <c r="C423" i="7" s="1"/>
  <c r="M20" i="7"/>
  <c r="B376" i="7" s="1"/>
  <c r="C380" i="7" s="1"/>
  <c r="L20" i="7"/>
  <c r="B333" i="7" s="1"/>
  <c r="C337" i="7" s="1"/>
  <c r="K20" i="7"/>
  <c r="B290" i="7" s="1"/>
  <c r="C294" i="7" s="1"/>
  <c r="J20" i="7"/>
  <c r="B247" i="7" s="1"/>
  <c r="C251" i="7" s="1"/>
  <c r="I20" i="7"/>
  <c r="B204" i="7" s="1"/>
  <c r="C208" i="7" s="1"/>
  <c r="H20" i="7"/>
  <c r="B161" i="7" s="1"/>
  <c r="C165" i="7" s="1"/>
  <c r="C20" i="7"/>
  <c r="C18" i="7"/>
  <c r="N17" i="7"/>
  <c r="B405" i="7" s="1"/>
  <c r="C409" i="7" s="1"/>
  <c r="M17" i="7"/>
  <c r="B362" i="7" s="1"/>
  <c r="C366" i="7" s="1"/>
  <c r="L17" i="7"/>
  <c r="B319" i="7" s="1"/>
  <c r="C323" i="7" s="1"/>
  <c r="K17" i="7"/>
  <c r="B276" i="7" s="1"/>
  <c r="C280" i="7" s="1"/>
  <c r="J17" i="7"/>
  <c r="B233" i="7" s="1"/>
  <c r="C237" i="7" s="1"/>
  <c r="I17" i="7"/>
  <c r="B190" i="7" s="1"/>
  <c r="C194" i="7" s="1"/>
  <c r="H17" i="7"/>
  <c r="B147" i="7" s="1"/>
  <c r="C151" i="7" s="1"/>
  <c r="C17" i="7"/>
  <c r="C132" i="7" s="1"/>
  <c r="C15" i="7"/>
  <c r="N14" i="7"/>
  <c r="B394" i="7" s="1"/>
  <c r="C395" i="7" s="1"/>
  <c r="M14" i="7"/>
  <c r="B351" i="7" s="1"/>
  <c r="C352" i="7" s="1"/>
  <c r="L14" i="7"/>
  <c r="B308" i="7" s="1"/>
  <c r="C309" i="7" s="1"/>
  <c r="K14" i="7"/>
  <c r="B265" i="7" s="1"/>
  <c r="C266" i="7" s="1"/>
  <c r="J14" i="7"/>
  <c r="B222" i="7" s="1"/>
  <c r="C223" i="7" s="1"/>
  <c r="I14" i="7"/>
  <c r="B179" i="7" s="1"/>
  <c r="C180" i="7" s="1"/>
  <c r="H14" i="7"/>
  <c r="B136" i="7" s="1"/>
  <c r="C137" i="7" s="1"/>
  <c r="C13" i="7"/>
  <c r="C11" i="7"/>
  <c r="N10" i="7"/>
  <c r="M10" i="7"/>
  <c r="L10" i="7"/>
  <c r="K10" i="7"/>
  <c r="J10" i="7"/>
  <c r="I10" i="7"/>
  <c r="H10" i="7"/>
  <c r="L9" i="7"/>
  <c r="C9" i="7"/>
  <c r="L8" i="7"/>
  <c r="L7" i="7"/>
  <c r="L6" i="7"/>
  <c r="C6" i="7"/>
  <c r="L5" i="7"/>
  <c r="L4" i="7"/>
  <c r="C4" i="7"/>
  <c r="L3" i="7"/>
  <c r="C2" i="7"/>
  <c r="B27" i="6"/>
  <c r="B20" i="6"/>
  <c r="B33" i="6"/>
  <c r="C3209" i="6"/>
  <c r="C3203" i="6"/>
  <c r="C3073" i="6"/>
  <c r="C3067" i="6"/>
  <c r="C2937" i="6"/>
  <c r="C2931" i="6"/>
  <c r="C2801" i="6"/>
  <c r="C2795" i="6"/>
  <c r="C2665" i="6"/>
  <c r="C2659" i="6"/>
  <c r="C2529" i="6"/>
  <c r="C2523" i="6"/>
  <c r="C2393" i="6"/>
  <c r="C2387" i="6"/>
  <c r="C2257" i="6"/>
  <c r="C2251" i="6"/>
  <c r="C1849" i="6"/>
  <c r="C1843" i="6"/>
  <c r="C1713" i="6"/>
  <c r="C1707" i="6"/>
  <c r="C1035" i="6"/>
  <c r="C1031" i="6"/>
  <c r="C1027" i="6"/>
  <c r="C1019" i="6"/>
  <c r="C1015" i="6"/>
  <c r="C1007" i="6"/>
  <c r="C1003" i="6"/>
  <c r="C995" i="6"/>
  <c r="C991" i="6"/>
  <c r="B983" i="6"/>
  <c r="C983" i="6" s="1"/>
  <c r="C981" i="6"/>
  <c r="C979" i="6"/>
  <c r="C978" i="6"/>
  <c r="C977" i="6"/>
  <c r="C973" i="6"/>
  <c r="C965" i="6"/>
  <c r="B965" i="6"/>
  <c r="C969" i="6" s="1"/>
  <c r="C963" i="6"/>
  <c r="C962" i="6"/>
  <c r="C958" i="6"/>
  <c r="C950" i="6"/>
  <c r="B950" i="6"/>
  <c r="C954" i="6" s="1"/>
  <c r="C948" i="6"/>
  <c r="C943" i="6"/>
  <c r="B937" i="6"/>
  <c r="C947" i="6" s="1"/>
  <c r="B936" i="6"/>
  <c r="B935" i="6"/>
  <c r="C939" i="6" s="1"/>
  <c r="C934" i="6"/>
  <c r="C929" i="6"/>
  <c r="B923" i="6"/>
  <c r="C933" i="6" s="1"/>
  <c r="B922" i="6"/>
  <c r="B921" i="6"/>
  <c r="C925" i="6" s="1"/>
  <c r="C920" i="6"/>
  <c r="C915" i="6"/>
  <c r="B912" i="6"/>
  <c r="C919" i="6" s="1"/>
  <c r="B911" i="6"/>
  <c r="B910" i="6"/>
  <c r="C911" i="6" s="1"/>
  <c r="B909" i="6"/>
  <c r="B908" i="6"/>
  <c r="B907" i="6"/>
  <c r="C907" i="6" s="1"/>
  <c r="C905" i="6"/>
  <c r="C900" i="6"/>
  <c r="B894" i="6"/>
  <c r="C904" i="6" s="1"/>
  <c r="B893" i="6"/>
  <c r="B892" i="6"/>
  <c r="C896" i="6" s="1"/>
  <c r="C891" i="6"/>
  <c r="C886" i="6"/>
  <c r="B880" i="6"/>
  <c r="C890" i="6" s="1"/>
  <c r="B879" i="6"/>
  <c r="B878" i="6"/>
  <c r="C882" i="6" s="1"/>
  <c r="C877" i="6"/>
  <c r="C872" i="6"/>
  <c r="B869" i="6"/>
  <c r="C876" i="6" s="1"/>
  <c r="B868" i="6"/>
  <c r="B867" i="6"/>
  <c r="C868" i="6" s="1"/>
  <c r="B866" i="6"/>
  <c r="B865" i="6"/>
  <c r="B864" i="6"/>
  <c r="C864" i="6" s="1"/>
  <c r="C862" i="6"/>
  <c r="C857" i="6"/>
  <c r="B851" i="6"/>
  <c r="C861" i="6" s="1"/>
  <c r="B850" i="6"/>
  <c r="B849" i="6"/>
  <c r="C853" i="6" s="1"/>
  <c r="C848" i="6"/>
  <c r="C843" i="6"/>
  <c r="B837" i="6"/>
  <c r="C847" i="6" s="1"/>
  <c r="B836" i="6"/>
  <c r="B835" i="6"/>
  <c r="C839" i="6" s="1"/>
  <c r="C834" i="6"/>
  <c r="C829" i="6"/>
  <c r="B826" i="6"/>
  <c r="C833" i="6" s="1"/>
  <c r="B825" i="6"/>
  <c r="B824" i="6"/>
  <c r="C825" i="6" s="1"/>
  <c r="B823" i="6"/>
  <c r="B822" i="6"/>
  <c r="B821" i="6"/>
  <c r="C821" i="6" s="1"/>
  <c r="C819" i="6"/>
  <c r="C814" i="6"/>
  <c r="B808" i="6"/>
  <c r="C818" i="6" s="1"/>
  <c r="B807" i="6"/>
  <c r="B806" i="6"/>
  <c r="C810" i="6" s="1"/>
  <c r="C805" i="6"/>
  <c r="C800" i="6"/>
  <c r="B794" i="6"/>
  <c r="C804" i="6" s="1"/>
  <c r="B793" i="6"/>
  <c r="B792" i="6"/>
  <c r="C796" i="6" s="1"/>
  <c r="C791" i="6"/>
  <c r="C786" i="6"/>
  <c r="B783" i="6"/>
  <c r="C790" i="6" s="1"/>
  <c r="B782" i="6"/>
  <c r="B781" i="6"/>
  <c r="C782" i="6" s="1"/>
  <c r="B780" i="6"/>
  <c r="B779" i="6"/>
  <c r="B778" i="6"/>
  <c r="C778" i="6" s="1"/>
  <c r="C776" i="6"/>
  <c r="C771" i="6"/>
  <c r="B765" i="6"/>
  <c r="C775" i="6" s="1"/>
  <c r="B764" i="6"/>
  <c r="B763" i="6"/>
  <c r="C767" i="6" s="1"/>
  <c r="C762" i="6"/>
  <c r="C757" i="6"/>
  <c r="B751" i="6"/>
  <c r="C761" i="6" s="1"/>
  <c r="B750" i="6"/>
  <c r="B749" i="6"/>
  <c r="C753" i="6" s="1"/>
  <c r="C748" i="6"/>
  <c r="C743" i="6"/>
  <c r="B740" i="6"/>
  <c r="C747" i="6" s="1"/>
  <c r="B739" i="6"/>
  <c r="B738" i="6"/>
  <c r="C739" i="6" s="1"/>
  <c r="B737" i="6"/>
  <c r="B736" i="6"/>
  <c r="B735" i="6"/>
  <c r="C733" i="6"/>
  <c r="C728" i="6"/>
  <c r="B722" i="6"/>
  <c r="C732" i="6" s="1"/>
  <c r="B721" i="6"/>
  <c r="B720" i="6"/>
  <c r="C724" i="6" s="1"/>
  <c r="C719" i="6"/>
  <c r="C714" i="6"/>
  <c r="B708" i="6"/>
  <c r="C718" i="6" s="1"/>
  <c r="B707" i="6"/>
  <c r="B706" i="6"/>
  <c r="C710" i="6" s="1"/>
  <c r="C705" i="6"/>
  <c r="C700" i="6"/>
  <c r="B697" i="6"/>
  <c r="C704" i="6" s="1"/>
  <c r="B696" i="6"/>
  <c r="B695" i="6"/>
  <c r="C696" i="6" s="1"/>
  <c r="B694" i="6"/>
  <c r="B693" i="6"/>
  <c r="B692" i="6"/>
  <c r="C692" i="6" s="1"/>
  <c r="C690" i="6"/>
  <c r="C685" i="6"/>
  <c r="B679" i="6"/>
  <c r="C689" i="6" s="1"/>
  <c r="B678" i="6"/>
  <c r="B677" i="6"/>
  <c r="C681" i="6" s="1"/>
  <c r="C676" i="6"/>
  <c r="C671" i="6"/>
  <c r="B665" i="6"/>
  <c r="C675" i="6" s="1"/>
  <c r="B664" i="6"/>
  <c r="B663" i="6"/>
  <c r="C667" i="6" s="1"/>
  <c r="C662" i="6"/>
  <c r="C657" i="6"/>
  <c r="B654" i="6"/>
  <c r="C661" i="6" s="1"/>
  <c r="B653" i="6"/>
  <c r="B652" i="6"/>
  <c r="C653" i="6" s="1"/>
  <c r="B651" i="6"/>
  <c r="B650" i="6"/>
  <c r="B649" i="6"/>
  <c r="C649" i="6" s="1"/>
  <c r="C647" i="6"/>
  <c r="C642" i="6"/>
  <c r="B636" i="6"/>
  <c r="C646" i="6" s="1"/>
  <c r="B635" i="6"/>
  <c r="B634" i="6"/>
  <c r="C638" i="6" s="1"/>
  <c r="C633" i="6"/>
  <c r="C628" i="6"/>
  <c r="B622" i="6"/>
  <c r="C632" i="6" s="1"/>
  <c r="B621" i="6"/>
  <c r="B620" i="6"/>
  <c r="C624" i="6" s="1"/>
  <c r="C619" i="6"/>
  <c r="C614" i="6"/>
  <c r="B611" i="6"/>
  <c r="C618" i="6" s="1"/>
  <c r="B610" i="6"/>
  <c r="B609" i="6"/>
  <c r="C610" i="6" s="1"/>
  <c r="B608" i="6"/>
  <c r="B607" i="6"/>
  <c r="B606" i="6"/>
  <c r="C606" i="6" s="1"/>
  <c r="C604" i="6"/>
  <c r="C599" i="6"/>
  <c r="B593" i="6"/>
  <c r="C603" i="6" s="1"/>
  <c r="B592" i="6"/>
  <c r="B591" i="6"/>
  <c r="C595" i="6" s="1"/>
  <c r="C590" i="6"/>
  <c r="C585" i="6"/>
  <c r="B579" i="6"/>
  <c r="C589" i="6" s="1"/>
  <c r="B578" i="6"/>
  <c r="B577" i="6"/>
  <c r="C581" i="6" s="1"/>
  <c r="C576" i="6"/>
  <c r="C571" i="6"/>
  <c r="B568" i="6"/>
  <c r="C575" i="6" s="1"/>
  <c r="B567" i="6"/>
  <c r="B566" i="6"/>
  <c r="C567" i="6" s="1"/>
  <c r="B565" i="6"/>
  <c r="B564" i="6"/>
  <c r="B563" i="6"/>
  <c r="C563" i="6" s="1"/>
  <c r="C561" i="6"/>
  <c r="C556" i="6"/>
  <c r="B550" i="6"/>
  <c r="C560" i="6" s="1"/>
  <c r="B549" i="6"/>
  <c r="B548" i="6"/>
  <c r="C552" i="6" s="1"/>
  <c r="C547" i="6"/>
  <c r="C542" i="6"/>
  <c r="B536" i="6"/>
  <c r="C546" i="6" s="1"/>
  <c r="B535" i="6"/>
  <c r="B534" i="6"/>
  <c r="C538" i="6" s="1"/>
  <c r="C533" i="6"/>
  <c r="C528" i="6"/>
  <c r="B525" i="6"/>
  <c r="C532" i="6" s="1"/>
  <c r="B524" i="6"/>
  <c r="B523" i="6"/>
  <c r="C524" i="6" s="1"/>
  <c r="B522" i="6"/>
  <c r="B521" i="6"/>
  <c r="B520" i="6"/>
  <c r="C518" i="6"/>
  <c r="C513" i="6"/>
  <c r="B507" i="6"/>
  <c r="C517" i="6" s="1"/>
  <c r="B506" i="6"/>
  <c r="B505" i="6"/>
  <c r="C509" i="6" s="1"/>
  <c r="C504" i="6"/>
  <c r="C499" i="6"/>
  <c r="B493" i="6"/>
  <c r="C503" i="6" s="1"/>
  <c r="B492" i="6"/>
  <c r="B491" i="6"/>
  <c r="C495" i="6" s="1"/>
  <c r="C490" i="6"/>
  <c r="C485" i="6"/>
  <c r="B482" i="6"/>
  <c r="C489" i="6" s="1"/>
  <c r="C481" i="6"/>
  <c r="B481" i="6"/>
  <c r="B480" i="6"/>
  <c r="B479" i="6"/>
  <c r="B478" i="6"/>
  <c r="B477" i="6"/>
  <c r="C491" i="6" s="1"/>
  <c r="C475" i="6"/>
  <c r="C470" i="6"/>
  <c r="B464" i="6"/>
  <c r="C474" i="6" s="1"/>
  <c r="B463" i="6"/>
  <c r="B462" i="6"/>
  <c r="C466" i="6" s="1"/>
  <c r="C461" i="6"/>
  <c r="C456" i="6"/>
  <c r="B450" i="6"/>
  <c r="C460" i="6" s="1"/>
  <c r="B449" i="6"/>
  <c r="B448" i="6"/>
  <c r="C452" i="6" s="1"/>
  <c r="C447" i="6"/>
  <c r="C442" i="6"/>
  <c r="B439" i="6"/>
  <c r="C446" i="6" s="1"/>
  <c r="C438" i="6"/>
  <c r="B438" i="6"/>
  <c r="B437" i="6"/>
  <c r="B436" i="6"/>
  <c r="B435" i="6"/>
  <c r="C448" i="6" s="1"/>
  <c r="B434" i="6"/>
  <c r="C432" i="6"/>
  <c r="C427" i="6"/>
  <c r="B421" i="6"/>
  <c r="C431" i="6" s="1"/>
  <c r="B420" i="6"/>
  <c r="C418" i="6"/>
  <c r="C413" i="6"/>
  <c r="B407" i="6"/>
  <c r="C417" i="6" s="1"/>
  <c r="B406" i="6"/>
  <c r="C404" i="6"/>
  <c r="C399" i="6"/>
  <c r="B396" i="6"/>
  <c r="C403" i="6" s="1"/>
  <c r="B395" i="6"/>
  <c r="B393" i="6"/>
  <c r="B392" i="6"/>
  <c r="B391" i="6"/>
  <c r="C391" i="6" s="1"/>
  <c r="C389" i="6"/>
  <c r="C384" i="6"/>
  <c r="B378" i="6"/>
  <c r="C388" i="6" s="1"/>
  <c r="B377" i="6"/>
  <c r="C375" i="6"/>
  <c r="C370" i="6"/>
  <c r="B364" i="6"/>
  <c r="C374" i="6" s="1"/>
  <c r="B363" i="6"/>
  <c r="C361" i="6"/>
  <c r="C356" i="6"/>
  <c r="B353" i="6"/>
  <c r="C360" i="6" s="1"/>
  <c r="B352" i="6"/>
  <c r="B351" i="6"/>
  <c r="C352" i="6" s="1"/>
  <c r="B350" i="6"/>
  <c r="B349" i="6"/>
  <c r="C362" i="6" s="1"/>
  <c r="B348" i="6"/>
  <c r="C346" i="6"/>
  <c r="C341" i="6"/>
  <c r="B335" i="6"/>
  <c r="C345" i="6" s="1"/>
  <c r="B334" i="6"/>
  <c r="C333" i="6"/>
  <c r="C332" i="6"/>
  <c r="C327" i="6"/>
  <c r="B321" i="6"/>
  <c r="C331" i="6" s="1"/>
  <c r="B320" i="6"/>
  <c r="C318" i="6"/>
  <c r="C313" i="6"/>
  <c r="B310" i="6"/>
  <c r="C317" i="6" s="1"/>
  <c r="B309" i="6"/>
  <c r="B307" i="6"/>
  <c r="B306" i="6"/>
  <c r="B305" i="6"/>
  <c r="C305" i="6" s="1"/>
  <c r="C303" i="6"/>
  <c r="C298" i="6"/>
  <c r="B292" i="6"/>
  <c r="C302" i="6" s="1"/>
  <c r="B291" i="6"/>
  <c r="C290" i="6"/>
  <c r="C289" i="6"/>
  <c r="C284" i="6"/>
  <c r="B278" i="6"/>
  <c r="C288" i="6" s="1"/>
  <c r="B277" i="6"/>
  <c r="C275" i="6"/>
  <c r="C270" i="6"/>
  <c r="B267" i="6"/>
  <c r="C274" i="6" s="1"/>
  <c r="C266" i="6"/>
  <c r="B266" i="6"/>
  <c r="B265" i="6"/>
  <c r="B264" i="6"/>
  <c r="B263" i="6"/>
  <c r="C276" i="6" s="1"/>
  <c r="B262" i="6"/>
  <c r="C260" i="6"/>
  <c r="B249" i="6"/>
  <c r="C259" i="6" s="1"/>
  <c r="B248" i="6"/>
  <c r="C255" i="6" s="1"/>
  <c r="C246" i="6"/>
  <c r="B235" i="6"/>
  <c r="C245" i="6" s="1"/>
  <c r="B234" i="6"/>
  <c r="C241" i="6" s="1"/>
  <c r="C232" i="6"/>
  <c r="C227" i="6"/>
  <c r="B224" i="6"/>
  <c r="C231" i="6" s="1"/>
  <c r="B223" i="6"/>
  <c r="B221" i="6"/>
  <c r="B220" i="6"/>
  <c r="B219" i="6"/>
  <c r="C219" i="6" s="1"/>
  <c r="C217" i="6"/>
  <c r="C212" i="6"/>
  <c r="B206" i="6"/>
  <c r="C216" i="6" s="1"/>
  <c r="B205" i="6"/>
  <c r="C203" i="6"/>
  <c r="C198" i="6"/>
  <c r="B192" i="6"/>
  <c r="C202" i="6" s="1"/>
  <c r="B191" i="6"/>
  <c r="C189" i="6"/>
  <c r="C184" i="6"/>
  <c r="B181" i="6"/>
  <c r="C188" i="6" s="1"/>
  <c r="B180" i="6"/>
  <c r="B178" i="6"/>
  <c r="B177" i="6"/>
  <c r="B176" i="6"/>
  <c r="C174" i="6"/>
  <c r="C169" i="6"/>
  <c r="B163" i="6"/>
  <c r="C173" i="6" s="1"/>
  <c r="B162" i="6"/>
  <c r="C160" i="6"/>
  <c r="B149" i="6"/>
  <c r="C159" i="6" s="1"/>
  <c r="B148" i="6"/>
  <c r="C155" i="6" s="1"/>
  <c r="C146" i="6"/>
  <c r="C141" i="6"/>
  <c r="B138" i="6"/>
  <c r="C145" i="6" s="1"/>
  <c r="C137" i="6"/>
  <c r="B137" i="6"/>
  <c r="B136" i="6"/>
  <c r="B135" i="6"/>
  <c r="B134" i="6"/>
  <c r="B133" i="6"/>
  <c r="C133" i="6" s="1"/>
  <c r="C130" i="6"/>
  <c r="C128" i="6"/>
  <c r="C126" i="6"/>
  <c r="C125" i="6"/>
  <c r="C906" i="6" s="1"/>
  <c r="C124" i="6"/>
  <c r="C122" i="6"/>
  <c r="C120" i="6"/>
  <c r="C119" i="6"/>
  <c r="C863" i="6" s="1"/>
  <c r="C118" i="6"/>
  <c r="C116" i="6"/>
  <c r="C114" i="6"/>
  <c r="C113" i="6"/>
  <c r="C820" i="6" s="1"/>
  <c r="C112" i="6"/>
  <c r="B111" i="6"/>
  <c r="C110" i="6"/>
  <c r="C108" i="6"/>
  <c r="C107" i="6"/>
  <c r="C777" i="6" s="1"/>
  <c r="C106" i="6"/>
  <c r="C104" i="6"/>
  <c r="C102" i="6"/>
  <c r="C101" i="6"/>
  <c r="C734" i="6" s="1"/>
  <c r="C100" i="6"/>
  <c r="C98" i="6"/>
  <c r="B98" i="6"/>
  <c r="C96" i="6"/>
  <c r="C95" i="6"/>
  <c r="C691" i="6" s="1"/>
  <c r="C94" i="6"/>
  <c r="C92" i="6"/>
  <c r="C90" i="6"/>
  <c r="C89" i="6"/>
  <c r="C648" i="6" s="1"/>
  <c r="C88" i="6"/>
  <c r="C86" i="6"/>
  <c r="C84" i="6"/>
  <c r="C83" i="6"/>
  <c r="C605" i="6" s="1"/>
  <c r="C82" i="6"/>
  <c r="B80" i="6"/>
  <c r="C80" i="6" s="1"/>
  <c r="C78" i="6"/>
  <c r="C77" i="6"/>
  <c r="C562" i="6" s="1"/>
  <c r="C76" i="6"/>
  <c r="C74" i="6"/>
  <c r="B74" i="6"/>
  <c r="C72" i="6"/>
  <c r="C71" i="6"/>
  <c r="C519" i="6" s="1"/>
  <c r="C70" i="6"/>
  <c r="B69" i="6"/>
  <c r="C68" i="6"/>
  <c r="C66" i="6"/>
  <c r="C65" i="6"/>
  <c r="C476" i="6" s="1"/>
  <c r="C64" i="6"/>
  <c r="C62" i="6"/>
  <c r="C60" i="6"/>
  <c r="C59" i="6"/>
  <c r="C433" i="6" s="1"/>
  <c r="C58" i="6"/>
  <c r="C56" i="6"/>
  <c r="C54" i="6"/>
  <c r="C53" i="6"/>
  <c r="C390" i="6" s="1"/>
  <c r="C52" i="6"/>
  <c r="C50" i="6"/>
  <c r="C48" i="6"/>
  <c r="C47" i="6"/>
  <c r="C347" i="6" s="1"/>
  <c r="C46" i="6"/>
  <c r="C44" i="6"/>
  <c r="C42" i="6"/>
  <c r="C41" i="6"/>
  <c r="C304" i="6" s="1"/>
  <c r="C40" i="6"/>
  <c r="C38" i="6"/>
  <c r="C36" i="6"/>
  <c r="C35" i="6"/>
  <c r="C261" i="6" s="1"/>
  <c r="C34" i="6"/>
  <c r="C32" i="6"/>
  <c r="C30" i="6"/>
  <c r="C29" i="6"/>
  <c r="C218" i="6" s="1"/>
  <c r="C28" i="6"/>
  <c r="C26" i="6"/>
  <c r="C24" i="6"/>
  <c r="C23" i="6"/>
  <c r="C175" i="6" s="1"/>
  <c r="C22" i="6"/>
  <c r="N20" i="6"/>
  <c r="B419" i="6" s="1"/>
  <c r="C423" i="6" s="1"/>
  <c r="M20" i="6"/>
  <c r="B376" i="6" s="1"/>
  <c r="C380" i="6" s="1"/>
  <c r="L20" i="6"/>
  <c r="B333" i="6" s="1"/>
  <c r="C337" i="6" s="1"/>
  <c r="K20" i="6"/>
  <c r="B290" i="6" s="1"/>
  <c r="C294" i="6" s="1"/>
  <c r="J20" i="6"/>
  <c r="B247" i="6" s="1"/>
  <c r="C251" i="6" s="1"/>
  <c r="I20" i="6"/>
  <c r="B204" i="6" s="1"/>
  <c r="C208" i="6" s="1"/>
  <c r="H20" i="6"/>
  <c r="B161" i="6" s="1"/>
  <c r="C165" i="6" s="1"/>
  <c r="C20" i="6"/>
  <c r="C18" i="6"/>
  <c r="N17" i="6"/>
  <c r="B405" i="6" s="1"/>
  <c r="C409" i="6" s="1"/>
  <c r="M17" i="6"/>
  <c r="B362" i="6" s="1"/>
  <c r="C366" i="6" s="1"/>
  <c r="L17" i="6"/>
  <c r="B319" i="6" s="1"/>
  <c r="C323" i="6" s="1"/>
  <c r="K17" i="6"/>
  <c r="B276" i="6" s="1"/>
  <c r="C280" i="6" s="1"/>
  <c r="J17" i="6"/>
  <c r="B233" i="6" s="1"/>
  <c r="C237" i="6" s="1"/>
  <c r="I17" i="6"/>
  <c r="B190" i="6" s="1"/>
  <c r="C194" i="6" s="1"/>
  <c r="H17" i="6"/>
  <c r="B147" i="6" s="1"/>
  <c r="C151" i="6" s="1"/>
  <c r="C17" i="6"/>
  <c r="C132" i="6" s="1"/>
  <c r="C15" i="6"/>
  <c r="N14" i="6"/>
  <c r="B394" i="6" s="1"/>
  <c r="C395" i="6" s="1"/>
  <c r="M14" i="6"/>
  <c r="L14" i="6"/>
  <c r="B308" i="6" s="1"/>
  <c r="C309" i="6" s="1"/>
  <c r="K14" i="6"/>
  <c r="J14" i="6"/>
  <c r="B222" i="6" s="1"/>
  <c r="C223" i="6" s="1"/>
  <c r="I14" i="6"/>
  <c r="B179" i="6" s="1"/>
  <c r="C180" i="6" s="1"/>
  <c r="C13" i="6"/>
  <c r="C11" i="6"/>
  <c r="N10" i="6"/>
  <c r="M10" i="6"/>
  <c r="L10" i="6"/>
  <c r="K10" i="6"/>
  <c r="J10" i="6"/>
  <c r="I10" i="6"/>
  <c r="H10" i="6"/>
  <c r="L9" i="6"/>
  <c r="C9" i="6"/>
  <c r="L8" i="6"/>
  <c r="L7" i="6"/>
  <c r="L6" i="6"/>
  <c r="C6" i="6"/>
  <c r="L5" i="6"/>
  <c r="L4" i="6"/>
  <c r="C4" i="6"/>
  <c r="L3" i="6"/>
  <c r="C2" i="6"/>
  <c r="C3209" i="5"/>
  <c r="C3203" i="5"/>
  <c r="C3073" i="5"/>
  <c r="C3067" i="5"/>
  <c r="C2937" i="5"/>
  <c r="C2931" i="5"/>
  <c r="C2801" i="5"/>
  <c r="C2795" i="5"/>
  <c r="C2665" i="5"/>
  <c r="C2659" i="5"/>
  <c r="C2529" i="5"/>
  <c r="C2523" i="5"/>
  <c r="C2393" i="5"/>
  <c r="C2387" i="5"/>
  <c r="C2257" i="5"/>
  <c r="C2251" i="5"/>
  <c r="C1849" i="5"/>
  <c r="C1843" i="5"/>
  <c r="C1713" i="5"/>
  <c r="C1707" i="5"/>
  <c r="C1035" i="5"/>
  <c r="C1031" i="5"/>
  <c r="C1027" i="5"/>
  <c r="C1019" i="5"/>
  <c r="C1015" i="5"/>
  <c r="C1007" i="5"/>
  <c r="C1003" i="5"/>
  <c r="C995" i="5"/>
  <c r="C991" i="5"/>
  <c r="C983" i="5"/>
  <c r="B983" i="5"/>
  <c r="C981" i="5"/>
  <c r="C979" i="5"/>
  <c r="C978" i="5"/>
  <c r="C977" i="5"/>
  <c r="C973" i="5"/>
  <c r="C965" i="5"/>
  <c r="B965" i="5"/>
  <c r="C969" i="5" s="1"/>
  <c r="C963" i="5"/>
  <c r="C962" i="5"/>
  <c r="C958" i="5"/>
  <c r="C950" i="5"/>
  <c r="B950" i="5"/>
  <c r="C954" i="5" s="1"/>
  <c r="C948" i="5"/>
  <c r="C943" i="5"/>
  <c r="B937" i="5"/>
  <c r="C947" i="5" s="1"/>
  <c r="B936" i="5"/>
  <c r="C935" i="5"/>
  <c r="B935" i="5"/>
  <c r="C939" i="5" s="1"/>
  <c r="C934" i="5"/>
  <c r="C929" i="5"/>
  <c r="B923" i="5"/>
  <c r="C933" i="5" s="1"/>
  <c r="B922" i="5"/>
  <c r="C921" i="5"/>
  <c r="B921" i="5"/>
  <c r="C925" i="5" s="1"/>
  <c r="C920" i="5"/>
  <c r="C915" i="5"/>
  <c r="B912" i="5"/>
  <c r="C919" i="5" s="1"/>
  <c r="B911" i="5"/>
  <c r="B910" i="5"/>
  <c r="C911" i="5" s="1"/>
  <c r="B909" i="5"/>
  <c r="B908" i="5"/>
  <c r="B907" i="5"/>
  <c r="C907" i="5" s="1"/>
  <c r="C905" i="5"/>
  <c r="C900" i="5"/>
  <c r="B894" i="5"/>
  <c r="C904" i="5" s="1"/>
  <c r="B893" i="5"/>
  <c r="C892" i="5"/>
  <c r="B892" i="5"/>
  <c r="C896" i="5" s="1"/>
  <c r="C891" i="5"/>
  <c r="C886" i="5"/>
  <c r="B880" i="5"/>
  <c r="C890" i="5" s="1"/>
  <c r="B879" i="5"/>
  <c r="C878" i="5"/>
  <c r="B878" i="5"/>
  <c r="C882" i="5" s="1"/>
  <c r="C877" i="5"/>
  <c r="C872" i="5"/>
  <c r="B869" i="5"/>
  <c r="C876" i="5" s="1"/>
  <c r="B868" i="5"/>
  <c r="B867" i="5"/>
  <c r="C868" i="5" s="1"/>
  <c r="B866" i="5"/>
  <c r="B865" i="5"/>
  <c r="B864" i="5"/>
  <c r="C864" i="5" s="1"/>
  <c r="C862" i="5"/>
  <c r="C857" i="5"/>
  <c r="B851" i="5"/>
  <c r="C861" i="5" s="1"/>
  <c r="B850" i="5"/>
  <c r="C849" i="5"/>
  <c r="B849" i="5"/>
  <c r="C853" i="5" s="1"/>
  <c r="C848" i="5"/>
  <c r="C843" i="5"/>
  <c r="B837" i="5"/>
  <c r="C847" i="5" s="1"/>
  <c r="B836" i="5"/>
  <c r="C835" i="5"/>
  <c r="B835" i="5"/>
  <c r="C839" i="5" s="1"/>
  <c r="C834" i="5"/>
  <c r="C829" i="5"/>
  <c r="B826" i="5"/>
  <c r="C833" i="5" s="1"/>
  <c r="B825" i="5"/>
  <c r="B824" i="5"/>
  <c r="C825" i="5" s="1"/>
  <c r="B823" i="5"/>
  <c r="B822" i="5"/>
  <c r="B821" i="5"/>
  <c r="C821" i="5" s="1"/>
  <c r="C819" i="5"/>
  <c r="C814" i="5"/>
  <c r="B808" i="5"/>
  <c r="C818" i="5" s="1"/>
  <c r="B807" i="5"/>
  <c r="C806" i="5"/>
  <c r="B806" i="5"/>
  <c r="C810" i="5" s="1"/>
  <c r="C805" i="5"/>
  <c r="C800" i="5"/>
  <c r="B794" i="5"/>
  <c r="C804" i="5" s="1"/>
  <c r="B793" i="5"/>
  <c r="C792" i="5"/>
  <c r="B792" i="5"/>
  <c r="C796" i="5" s="1"/>
  <c r="C791" i="5"/>
  <c r="C786" i="5"/>
  <c r="B783" i="5"/>
  <c r="C790" i="5" s="1"/>
  <c r="B782" i="5"/>
  <c r="B781" i="5"/>
  <c r="C782" i="5" s="1"/>
  <c r="B780" i="5"/>
  <c r="B779" i="5"/>
  <c r="B778" i="5"/>
  <c r="C778" i="5" s="1"/>
  <c r="C776" i="5"/>
  <c r="C771" i="5"/>
  <c r="B765" i="5"/>
  <c r="C775" i="5" s="1"/>
  <c r="B764" i="5"/>
  <c r="C763" i="5"/>
  <c r="B763" i="5"/>
  <c r="C767" i="5" s="1"/>
  <c r="C762" i="5"/>
  <c r="C757" i="5"/>
  <c r="B751" i="5"/>
  <c r="C761" i="5" s="1"/>
  <c r="B750" i="5"/>
  <c r="C749" i="5"/>
  <c r="B749" i="5"/>
  <c r="C753" i="5" s="1"/>
  <c r="C748" i="5"/>
  <c r="C743" i="5"/>
  <c r="B740" i="5"/>
  <c r="C747" i="5" s="1"/>
  <c r="B739" i="5"/>
  <c r="B738" i="5"/>
  <c r="C739" i="5" s="1"/>
  <c r="B737" i="5"/>
  <c r="B736" i="5"/>
  <c r="B735" i="5"/>
  <c r="C735" i="5" s="1"/>
  <c r="C733" i="5"/>
  <c r="C728" i="5"/>
  <c r="B722" i="5"/>
  <c r="C732" i="5" s="1"/>
  <c r="B721" i="5"/>
  <c r="C720" i="5"/>
  <c r="B720" i="5"/>
  <c r="C724" i="5" s="1"/>
  <c r="C719" i="5"/>
  <c r="C714" i="5"/>
  <c r="B708" i="5"/>
  <c r="C718" i="5" s="1"/>
  <c r="B707" i="5"/>
  <c r="C706" i="5"/>
  <c r="B706" i="5"/>
  <c r="C710" i="5" s="1"/>
  <c r="C705" i="5"/>
  <c r="C700" i="5"/>
  <c r="B697" i="5"/>
  <c r="C704" i="5" s="1"/>
  <c r="B696" i="5"/>
  <c r="B695" i="5"/>
  <c r="C696" i="5" s="1"/>
  <c r="B694" i="5"/>
  <c r="B693" i="5"/>
  <c r="B692" i="5"/>
  <c r="C692" i="5" s="1"/>
  <c r="C690" i="5"/>
  <c r="C685" i="5"/>
  <c r="B679" i="5"/>
  <c r="C689" i="5" s="1"/>
  <c r="B678" i="5"/>
  <c r="C677" i="5"/>
  <c r="B677" i="5"/>
  <c r="C681" i="5" s="1"/>
  <c r="C676" i="5"/>
  <c r="C671" i="5"/>
  <c r="B665" i="5"/>
  <c r="C675" i="5" s="1"/>
  <c r="B664" i="5"/>
  <c r="C663" i="5"/>
  <c r="B663" i="5"/>
  <c r="C667" i="5" s="1"/>
  <c r="C662" i="5"/>
  <c r="C657" i="5"/>
  <c r="B654" i="5"/>
  <c r="C661" i="5" s="1"/>
  <c r="B653" i="5"/>
  <c r="B652" i="5"/>
  <c r="C653" i="5" s="1"/>
  <c r="B651" i="5"/>
  <c r="B650" i="5"/>
  <c r="B649" i="5"/>
  <c r="C649" i="5" s="1"/>
  <c r="C647" i="5"/>
  <c r="C642" i="5"/>
  <c r="B636" i="5"/>
  <c r="C646" i="5" s="1"/>
  <c r="B635" i="5"/>
  <c r="C634" i="5"/>
  <c r="B634" i="5"/>
  <c r="C638" i="5" s="1"/>
  <c r="C633" i="5"/>
  <c r="C628" i="5"/>
  <c r="B622" i="5"/>
  <c r="C632" i="5" s="1"/>
  <c r="B621" i="5"/>
  <c r="C620" i="5"/>
  <c r="B620" i="5"/>
  <c r="C624" i="5" s="1"/>
  <c r="C619" i="5"/>
  <c r="C614" i="5"/>
  <c r="B611" i="5"/>
  <c r="C618" i="5" s="1"/>
  <c r="B610" i="5"/>
  <c r="B609" i="5"/>
  <c r="C610" i="5" s="1"/>
  <c r="B608" i="5"/>
  <c r="B607" i="5"/>
  <c r="B606" i="5"/>
  <c r="C606" i="5" s="1"/>
  <c r="C604" i="5"/>
  <c r="C599" i="5"/>
  <c r="B593" i="5"/>
  <c r="C603" i="5" s="1"/>
  <c r="B592" i="5"/>
  <c r="C591" i="5"/>
  <c r="B591" i="5"/>
  <c r="C595" i="5" s="1"/>
  <c r="C590" i="5"/>
  <c r="C585" i="5"/>
  <c r="B579" i="5"/>
  <c r="C589" i="5" s="1"/>
  <c r="B578" i="5"/>
  <c r="C577" i="5"/>
  <c r="B577" i="5"/>
  <c r="C581" i="5" s="1"/>
  <c r="C576" i="5"/>
  <c r="C571" i="5"/>
  <c r="B568" i="5"/>
  <c r="C575" i="5" s="1"/>
  <c r="B567" i="5"/>
  <c r="B566" i="5"/>
  <c r="C567" i="5" s="1"/>
  <c r="B565" i="5"/>
  <c r="B564" i="5"/>
  <c r="B563" i="5"/>
  <c r="C563" i="5" s="1"/>
  <c r="C561" i="5"/>
  <c r="C556" i="5"/>
  <c r="B550" i="5"/>
  <c r="C560" i="5" s="1"/>
  <c r="B549" i="5"/>
  <c r="C548" i="5"/>
  <c r="B548" i="5"/>
  <c r="C552" i="5" s="1"/>
  <c r="C547" i="5"/>
  <c r="C542" i="5"/>
  <c r="B536" i="5"/>
  <c r="C546" i="5" s="1"/>
  <c r="B535" i="5"/>
  <c r="C534" i="5"/>
  <c r="B534" i="5"/>
  <c r="C538" i="5" s="1"/>
  <c r="C533" i="5"/>
  <c r="C528" i="5"/>
  <c r="B525" i="5"/>
  <c r="C532" i="5" s="1"/>
  <c r="B524" i="5"/>
  <c r="B523" i="5"/>
  <c r="C524" i="5" s="1"/>
  <c r="B522" i="5"/>
  <c r="B521" i="5"/>
  <c r="B520" i="5"/>
  <c r="C520" i="5" s="1"/>
  <c r="C518" i="5"/>
  <c r="C513" i="5"/>
  <c r="B507" i="5"/>
  <c r="C517" i="5" s="1"/>
  <c r="B506" i="5"/>
  <c r="C505" i="5"/>
  <c r="B505" i="5"/>
  <c r="C509" i="5" s="1"/>
  <c r="C504" i="5"/>
  <c r="C499" i="5"/>
  <c r="B493" i="5"/>
  <c r="C503" i="5" s="1"/>
  <c r="B492" i="5"/>
  <c r="C491" i="5"/>
  <c r="B491" i="5"/>
  <c r="C495" i="5" s="1"/>
  <c r="C490" i="5"/>
  <c r="C485" i="5"/>
  <c r="B482" i="5"/>
  <c r="C489" i="5" s="1"/>
  <c r="B481" i="5"/>
  <c r="B480" i="5"/>
  <c r="C481" i="5" s="1"/>
  <c r="B479" i="5"/>
  <c r="B478" i="5"/>
  <c r="B477" i="5"/>
  <c r="C475" i="5"/>
  <c r="C470" i="5"/>
  <c r="B464" i="5"/>
  <c r="C474" i="5" s="1"/>
  <c r="B463" i="5"/>
  <c r="C462" i="5"/>
  <c r="B462" i="5"/>
  <c r="C466" i="5" s="1"/>
  <c r="C461" i="5"/>
  <c r="C456" i="5"/>
  <c r="B450" i="5"/>
  <c r="C460" i="5" s="1"/>
  <c r="B449" i="5"/>
  <c r="B448" i="5"/>
  <c r="C452" i="5" s="1"/>
  <c r="C447" i="5"/>
  <c r="C442" i="5"/>
  <c r="B439" i="5"/>
  <c r="C446" i="5" s="1"/>
  <c r="B438" i="5"/>
  <c r="B437" i="5"/>
  <c r="C438" i="5" s="1"/>
  <c r="B436" i="5"/>
  <c r="B435" i="5"/>
  <c r="C448" i="5" s="1"/>
  <c r="B434" i="5"/>
  <c r="C432" i="5"/>
  <c r="C427" i="5"/>
  <c r="B421" i="5"/>
  <c r="C431" i="5" s="1"/>
  <c r="B420" i="5"/>
  <c r="C419" i="5"/>
  <c r="C418" i="5"/>
  <c r="C413" i="5"/>
  <c r="B407" i="5"/>
  <c r="C417" i="5" s="1"/>
  <c r="B406" i="5"/>
  <c r="C404" i="5"/>
  <c r="C399" i="5"/>
  <c r="B396" i="5"/>
  <c r="C403" i="5" s="1"/>
  <c r="B395" i="5"/>
  <c r="B393" i="5"/>
  <c r="B392" i="5"/>
  <c r="C405" i="5" s="1"/>
  <c r="B391" i="5"/>
  <c r="C389" i="5"/>
  <c r="C384" i="5"/>
  <c r="B378" i="5"/>
  <c r="C388" i="5" s="1"/>
  <c r="B377" i="5"/>
  <c r="C375" i="5"/>
  <c r="C370" i="5"/>
  <c r="B364" i="5"/>
  <c r="C374" i="5" s="1"/>
  <c r="B363" i="5"/>
  <c r="C361" i="5"/>
  <c r="C356" i="5"/>
  <c r="B353" i="5"/>
  <c r="C360" i="5" s="1"/>
  <c r="C352" i="5"/>
  <c r="B352" i="5"/>
  <c r="B351" i="5"/>
  <c r="B350" i="5"/>
  <c r="B349" i="5"/>
  <c r="B348" i="5"/>
  <c r="C348" i="5" s="1"/>
  <c r="C346" i="5"/>
  <c r="C341" i="5"/>
  <c r="B335" i="5"/>
  <c r="C345" i="5" s="1"/>
  <c r="B334" i="5"/>
  <c r="C332" i="5"/>
  <c r="C327" i="5"/>
  <c r="B321" i="5"/>
  <c r="C331" i="5" s="1"/>
  <c r="B320" i="5"/>
  <c r="C318" i="5"/>
  <c r="C313" i="5"/>
  <c r="B310" i="5"/>
  <c r="C317" i="5" s="1"/>
  <c r="B309" i="5"/>
  <c r="B308" i="5"/>
  <c r="C309" i="5" s="1"/>
  <c r="B307" i="5"/>
  <c r="B306" i="5"/>
  <c r="B305" i="5"/>
  <c r="C305" i="5" s="1"/>
  <c r="C303" i="5"/>
  <c r="B292" i="5"/>
  <c r="C302" i="5" s="1"/>
  <c r="B291" i="5"/>
  <c r="C298" i="5" s="1"/>
  <c r="C290" i="5"/>
  <c r="C289" i="5"/>
  <c r="B278" i="5"/>
  <c r="C288" i="5" s="1"/>
  <c r="B277" i="5"/>
  <c r="C284" i="5" s="1"/>
  <c r="C275" i="5"/>
  <c r="C274" i="5"/>
  <c r="C270" i="5"/>
  <c r="B267" i="5"/>
  <c r="B266" i="5"/>
  <c r="B265" i="5"/>
  <c r="C266" i="5" s="1"/>
  <c r="B264" i="5"/>
  <c r="B263" i="5"/>
  <c r="B262" i="5"/>
  <c r="C262" i="5" s="1"/>
  <c r="C260" i="5"/>
  <c r="B249" i="5"/>
  <c r="C259" i="5" s="1"/>
  <c r="B248" i="5"/>
  <c r="C255" i="5" s="1"/>
  <c r="C246" i="5"/>
  <c r="B235" i="5"/>
  <c r="C245" i="5" s="1"/>
  <c r="B234" i="5"/>
  <c r="C241" i="5" s="1"/>
  <c r="C232" i="5"/>
  <c r="B224" i="5"/>
  <c r="C231" i="5" s="1"/>
  <c r="B223" i="5"/>
  <c r="C227" i="5" s="1"/>
  <c r="B222" i="5"/>
  <c r="C223" i="5" s="1"/>
  <c r="B221" i="5"/>
  <c r="B220" i="5"/>
  <c r="B219" i="5"/>
  <c r="C217" i="5"/>
  <c r="B206" i="5"/>
  <c r="C216" i="5" s="1"/>
  <c r="B205" i="5"/>
  <c r="C212" i="5" s="1"/>
  <c r="C203" i="5"/>
  <c r="B192" i="5"/>
  <c r="C202" i="5" s="1"/>
  <c r="B191" i="5"/>
  <c r="C198" i="5" s="1"/>
  <c r="C189" i="5"/>
  <c r="B181" i="5"/>
  <c r="C188" i="5" s="1"/>
  <c r="B180" i="5"/>
  <c r="C184" i="5" s="1"/>
  <c r="B178" i="5"/>
  <c r="C204" i="5" s="1"/>
  <c r="B177" i="5"/>
  <c r="B176" i="5"/>
  <c r="C176" i="5" s="1"/>
  <c r="C174" i="5"/>
  <c r="C169" i="5"/>
  <c r="B163" i="5"/>
  <c r="C173" i="5" s="1"/>
  <c r="B162" i="5"/>
  <c r="C160" i="5"/>
  <c r="B149" i="5"/>
  <c r="C159" i="5" s="1"/>
  <c r="B148" i="5"/>
  <c r="C155" i="5" s="1"/>
  <c r="C146" i="5"/>
  <c r="B138" i="5"/>
  <c r="C145" i="5" s="1"/>
  <c r="B137" i="5"/>
  <c r="C141" i="5" s="1"/>
  <c r="B136" i="5"/>
  <c r="C137" i="5" s="1"/>
  <c r="B135" i="5"/>
  <c r="B134" i="5"/>
  <c r="B133" i="5"/>
  <c r="C130" i="5"/>
  <c r="C128" i="5"/>
  <c r="C126" i="5"/>
  <c r="C125" i="5"/>
  <c r="C906" i="5" s="1"/>
  <c r="C124" i="5"/>
  <c r="C122" i="5"/>
  <c r="C120" i="5"/>
  <c r="C119" i="5"/>
  <c r="C863" i="5" s="1"/>
  <c r="C118" i="5"/>
  <c r="C116" i="5"/>
  <c r="C114" i="5"/>
  <c r="C113" i="5"/>
  <c r="C820" i="5" s="1"/>
  <c r="C112" i="5"/>
  <c r="B111" i="5"/>
  <c r="C110" i="5"/>
  <c r="C108" i="5"/>
  <c r="C107" i="5"/>
  <c r="C777" i="5" s="1"/>
  <c r="C106" i="5"/>
  <c r="C104" i="5"/>
  <c r="C102" i="5"/>
  <c r="C101" i="5"/>
  <c r="C734" i="5" s="1"/>
  <c r="C100" i="5"/>
  <c r="C98" i="5"/>
  <c r="B98" i="5"/>
  <c r="C96" i="5"/>
  <c r="C95" i="5"/>
  <c r="C691" i="5" s="1"/>
  <c r="C94" i="5"/>
  <c r="C92" i="5"/>
  <c r="C90" i="5"/>
  <c r="C89" i="5"/>
  <c r="C648" i="5" s="1"/>
  <c r="C88" i="5"/>
  <c r="C86" i="5"/>
  <c r="C84" i="5"/>
  <c r="C83" i="5"/>
  <c r="C605" i="5" s="1"/>
  <c r="C82" i="5"/>
  <c r="B80" i="5"/>
  <c r="C80" i="5" s="1"/>
  <c r="C78" i="5"/>
  <c r="C77" i="5"/>
  <c r="C562" i="5" s="1"/>
  <c r="C76" i="5"/>
  <c r="C74" i="5"/>
  <c r="B74" i="5"/>
  <c r="C72" i="5"/>
  <c r="C71" i="5"/>
  <c r="C519" i="5" s="1"/>
  <c r="C70" i="5"/>
  <c r="B69" i="5"/>
  <c r="C68" i="5"/>
  <c r="C66" i="5"/>
  <c r="C65" i="5"/>
  <c r="C476" i="5" s="1"/>
  <c r="C64" i="5"/>
  <c r="C62" i="5"/>
  <c r="C60" i="5"/>
  <c r="C59" i="5"/>
  <c r="C433" i="5" s="1"/>
  <c r="C58" i="5"/>
  <c r="C56" i="5"/>
  <c r="C54" i="5"/>
  <c r="C53" i="5"/>
  <c r="C390" i="5" s="1"/>
  <c r="C52" i="5"/>
  <c r="C50" i="5"/>
  <c r="C48" i="5"/>
  <c r="C47" i="5"/>
  <c r="C347" i="5" s="1"/>
  <c r="C46" i="5"/>
  <c r="C44" i="5"/>
  <c r="C42" i="5"/>
  <c r="C41" i="5"/>
  <c r="C304" i="5" s="1"/>
  <c r="C40" i="5"/>
  <c r="C38" i="5"/>
  <c r="C36" i="5"/>
  <c r="C35" i="5"/>
  <c r="C261" i="5" s="1"/>
  <c r="C34" i="5"/>
  <c r="C32" i="5"/>
  <c r="C30" i="5"/>
  <c r="C29" i="5"/>
  <c r="C218" i="5" s="1"/>
  <c r="C28" i="5"/>
  <c r="C26" i="5"/>
  <c r="C24" i="5"/>
  <c r="C23" i="5"/>
  <c r="C175" i="5" s="1"/>
  <c r="C22" i="5"/>
  <c r="N20" i="5"/>
  <c r="B419" i="5" s="1"/>
  <c r="C423" i="5" s="1"/>
  <c r="M20" i="5"/>
  <c r="B376" i="5" s="1"/>
  <c r="C380" i="5" s="1"/>
  <c r="L20" i="5"/>
  <c r="B333" i="5" s="1"/>
  <c r="C337" i="5" s="1"/>
  <c r="K20" i="5"/>
  <c r="B290" i="5" s="1"/>
  <c r="C294" i="5" s="1"/>
  <c r="J20" i="5"/>
  <c r="B247" i="5" s="1"/>
  <c r="C251" i="5" s="1"/>
  <c r="I20" i="5"/>
  <c r="B204" i="5" s="1"/>
  <c r="C208" i="5" s="1"/>
  <c r="H20" i="5"/>
  <c r="B161" i="5" s="1"/>
  <c r="C165" i="5" s="1"/>
  <c r="C20" i="5"/>
  <c r="C18" i="5"/>
  <c r="N17" i="5"/>
  <c r="B405" i="5" s="1"/>
  <c r="C409" i="5" s="1"/>
  <c r="M17" i="5"/>
  <c r="B362" i="5" s="1"/>
  <c r="C366" i="5" s="1"/>
  <c r="L17" i="5"/>
  <c r="B319" i="5" s="1"/>
  <c r="C323" i="5" s="1"/>
  <c r="K17" i="5"/>
  <c r="B276" i="5" s="1"/>
  <c r="C280" i="5" s="1"/>
  <c r="J17" i="5"/>
  <c r="B233" i="5" s="1"/>
  <c r="C237" i="5" s="1"/>
  <c r="I17" i="5"/>
  <c r="B190" i="5" s="1"/>
  <c r="C194" i="5" s="1"/>
  <c r="H17" i="5"/>
  <c r="B147" i="5" s="1"/>
  <c r="C151" i="5" s="1"/>
  <c r="C17" i="5"/>
  <c r="C132" i="5" s="1"/>
  <c r="C15" i="5"/>
  <c r="N14" i="5"/>
  <c r="B394" i="5" s="1"/>
  <c r="C395" i="5" s="1"/>
  <c r="M14" i="5"/>
  <c r="L14" i="5"/>
  <c r="K14" i="5"/>
  <c r="J14" i="5"/>
  <c r="I14" i="5"/>
  <c r="B179" i="5" s="1"/>
  <c r="C180" i="5" s="1"/>
  <c r="C13" i="5"/>
  <c r="C11" i="5"/>
  <c r="N10" i="5"/>
  <c r="M10" i="5"/>
  <c r="L10" i="5"/>
  <c r="K10" i="5"/>
  <c r="J10" i="5"/>
  <c r="I10" i="5"/>
  <c r="H10" i="5"/>
  <c r="L9" i="5"/>
  <c r="C9" i="5"/>
  <c r="L8" i="5"/>
  <c r="L7" i="5"/>
  <c r="L6" i="5"/>
  <c r="C6" i="5"/>
  <c r="L5" i="5"/>
  <c r="L4" i="5"/>
  <c r="C4" i="5"/>
  <c r="L3" i="5"/>
  <c r="C2" i="5"/>
  <c r="O20" i="4"/>
  <c r="O17" i="4"/>
  <c r="O14" i="4"/>
  <c r="K17" i="4"/>
  <c r="B276" i="4" s="1"/>
  <c r="C280" i="4" s="1"/>
  <c r="K14" i="4"/>
  <c r="B265" i="4" s="1"/>
  <c r="C266" i="4" s="1"/>
  <c r="C38" i="4"/>
  <c r="O10" i="4"/>
  <c r="B62" i="4"/>
  <c r="B50" i="4"/>
  <c r="C3209" i="4"/>
  <c r="C3203" i="4"/>
  <c r="C3073" i="4"/>
  <c r="C3067" i="4"/>
  <c r="C2937" i="4"/>
  <c r="C2931" i="4"/>
  <c r="C2801" i="4"/>
  <c r="C2795" i="4"/>
  <c r="C2665" i="4"/>
  <c r="C2659" i="4"/>
  <c r="C2529" i="4"/>
  <c r="C2523" i="4"/>
  <c r="C2393" i="4"/>
  <c r="C2387" i="4"/>
  <c r="C2257" i="4"/>
  <c r="C2251" i="4"/>
  <c r="C1849" i="4"/>
  <c r="C1843" i="4"/>
  <c r="C1713" i="4"/>
  <c r="C1707" i="4"/>
  <c r="C1035" i="4"/>
  <c r="C1031" i="4"/>
  <c r="C1027" i="4"/>
  <c r="C1019" i="4"/>
  <c r="C1015" i="4"/>
  <c r="C1007" i="4"/>
  <c r="C1003" i="4"/>
  <c r="C995" i="4"/>
  <c r="C991" i="4"/>
  <c r="B983" i="4"/>
  <c r="C983" i="4" s="1"/>
  <c r="C981" i="4"/>
  <c r="C979" i="4"/>
  <c r="C978" i="4"/>
  <c r="C977" i="4"/>
  <c r="C973" i="4"/>
  <c r="C965" i="4"/>
  <c r="B965" i="4"/>
  <c r="C969" i="4" s="1"/>
  <c r="C963" i="4"/>
  <c r="C962" i="4"/>
  <c r="C958" i="4"/>
  <c r="C950" i="4"/>
  <c r="B950" i="4"/>
  <c r="C954" i="4" s="1"/>
  <c r="C948" i="4"/>
  <c r="C947" i="4"/>
  <c r="C943" i="4"/>
  <c r="B937" i="4"/>
  <c r="B936" i="4"/>
  <c r="B935" i="4"/>
  <c r="C939" i="4" s="1"/>
  <c r="C934" i="4"/>
  <c r="C933" i="4"/>
  <c r="C929" i="4"/>
  <c r="B923" i="4"/>
  <c r="B922" i="4"/>
  <c r="B921" i="4"/>
  <c r="C925" i="4" s="1"/>
  <c r="C920" i="4"/>
  <c r="C919" i="4"/>
  <c r="C915" i="4"/>
  <c r="B912" i="4"/>
  <c r="B911" i="4"/>
  <c r="B910" i="4"/>
  <c r="C911" i="4" s="1"/>
  <c r="B909" i="4"/>
  <c r="B908" i="4"/>
  <c r="B907" i="4"/>
  <c r="C935" i="4" s="1"/>
  <c r="C905" i="4"/>
  <c r="C904" i="4"/>
  <c r="C900" i="4"/>
  <c r="B894" i="4"/>
  <c r="B893" i="4"/>
  <c r="B892" i="4"/>
  <c r="C896" i="4" s="1"/>
  <c r="C891" i="4"/>
  <c r="C890" i="4"/>
  <c r="C886" i="4"/>
  <c r="B880" i="4"/>
  <c r="B879" i="4"/>
  <c r="B878" i="4"/>
  <c r="C882" i="4" s="1"/>
  <c r="C877" i="4"/>
  <c r="C876" i="4"/>
  <c r="C872" i="4"/>
  <c r="B869" i="4"/>
  <c r="B868" i="4"/>
  <c r="B867" i="4"/>
  <c r="C868" i="4" s="1"/>
  <c r="B866" i="4"/>
  <c r="B865" i="4"/>
  <c r="B864" i="4"/>
  <c r="C892" i="4" s="1"/>
  <c r="C862" i="4"/>
  <c r="C861" i="4"/>
  <c r="C857" i="4"/>
  <c r="B851" i="4"/>
  <c r="B850" i="4"/>
  <c r="B849" i="4"/>
  <c r="C853" i="4" s="1"/>
  <c r="C848" i="4"/>
  <c r="C847" i="4"/>
  <c r="C843" i="4"/>
  <c r="B837" i="4"/>
  <c r="B836" i="4"/>
  <c r="B835" i="4"/>
  <c r="C839" i="4" s="1"/>
  <c r="C834" i="4"/>
  <c r="C833" i="4"/>
  <c r="C829" i="4"/>
  <c r="B826" i="4"/>
  <c r="B825" i="4"/>
  <c r="B824" i="4"/>
  <c r="C825" i="4" s="1"/>
  <c r="B823" i="4"/>
  <c r="B822" i="4"/>
  <c r="B821" i="4"/>
  <c r="C849" i="4" s="1"/>
  <c r="C819" i="4"/>
  <c r="C818" i="4"/>
  <c r="C814" i="4"/>
  <c r="B808" i="4"/>
  <c r="B807" i="4"/>
  <c r="B806" i="4"/>
  <c r="C810" i="4" s="1"/>
  <c r="C805" i="4"/>
  <c r="C804" i="4"/>
  <c r="C800" i="4"/>
  <c r="B794" i="4"/>
  <c r="B793" i="4"/>
  <c r="B792" i="4"/>
  <c r="C796" i="4" s="1"/>
  <c r="C791" i="4"/>
  <c r="C790" i="4"/>
  <c r="C786" i="4"/>
  <c r="B783" i="4"/>
  <c r="B782" i="4"/>
  <c r="B781" i="4"/>
  <c r="C782" i="4" s="1"/>
  <c r="B780" i="4"/>
  <c r="B779" i="4"/>
  <c r="B778" i="4"/>
  <c r="C792" i="4" s="1"/>
  <c r="C776" i="4"/>
  <c r="C775" i="4"/>
  <c r="C771" i="4"/>
  <c r="B765" i="4"/>
  <c r="B764" i="4"/>
  <c r="B763" i="4"/>
  <c r="C767" i="4" s="1"/>
  <c r="C762" i="4"/>
  <c r="C761" i="4"/>
  <c r="C757" i="4"/>
  <c r="B751" i="4"/>
  <c r="B750" i="4"/>
  <c r="B749" i="4"/>
  <c r="C753" i="4" s="1"/>
  <c r="C748" i="4"/>
  <c r="C747" i="4"/>
  <c r="C743" i="4"/>
  <c r="B740" i="4"/>
  <c r="B739" i="4"/>
  <c r="B738" i="4"/>
  <c r="C739" i="4" s="1"/>
  <c r="B737" i="4"/>
  <c r="B736" i="4"/>
  <c r="B735" i="4"/>
  <c r="C763" i="4" s="1"/>
  <c r="C733" i="4"/>
  <c r="C732" i="4"/>
  <c r="C728" i="4"/>
  <c r="B722" i="4"/>
  <c r="B721" i="4"/>
  <c r="B720" i="4"/>
  <c r="C724" i="4" s="1"/>
  <c r="C719" i="4"/>
  <c r="C718" i="4"/>
  <c r="C714" i="4"/>
  <c r="B708" i="4"/>
  <c r="B707" i="4"/>
  <c r="B706" i="4"/>
  <c r="C710" i="4" s="1"/>
  <c r="C705" i="4"/>
  <c r="C704" i="4"/>
  <c r="C700" i="4"/>
  <c r="B697" i="4"/>
  <c r="B696" i="4"/>
  <c r="B695" i="4"/>
  <c r="C696" i="4" s="1"/>
  <c r="B694" i="4"/>
  <c r="B693" i="4"/>
  <c r="B692" i="4"/>
  <c r="C720" i="4" s="1"/>
  <c r="C690" i="4"/>
  <c r="C689" i="4"/>
  <c r="C685" i="4"/>
  <c r="B679" i="4"/>
  <c r="B678" i="4"/>
  <c r="B677" i="4"/>
  <c r="C681" i="4" s="1"/>
  <c r="C676" i="4"/>
  <c r="C675" i="4"/>
  <c r="C671" i="4"/>
  <c r="B665" i="4"/>
  <c r="B664" i="4"/>
  <c r="B663" i="4"/>
  <c r="C667" i="4" s="1"/>
  <c r="C662" i="4"/>
  <c r="C661" i="4"/>
  <c r="C657" i="4"/>
  <c r="B654" i="4"/>
  <c r="B653" i="4"/>
  <c r="B652" i="4"/>
  <c r="C653" i="4" s="1"/>
  <c r="B651" i="4"/>
  <c r="B650" i="4"/>
  <c r="B649" i="4"/>
  <c r="C677" i="4" s="1"/>
  <c r="C647" i="4"/>
  <c r="C646" i="4"/>
  <c r="C642" i="4"/>
  <c r="B636" i="4"/>
  <c r="B635" i="4"/>
  <c r="B634" i="4"/>
  <c r="C638" i="4" s="1"/>
  <c r="C633" i="4"/>
  <c r="C632" i="4"/>
  <c r="C628" i="4"/>
  <c r="B622" i="4"/>
  <c r="B621" i="4"/>
  <c r="B620" i="4"/>
  <c r="C624" i="4" s="1"/>
  <c r="C619" i="4"/>
  <c r="C618" i="4"/>
  <c r="C614" i="4"/>
  <c r="B611" i="4"/>
  <c r="B610" i="4"/>
  <c r="B609" i="4"/>
  <c r="C610" i="4" s="1"/>
  <c r="B608" i="4"/>
  <c r="B607" i="4"/>
  <c r="B606" i="4"/>
  <c r="C634" i="4" s="1"/>
  <c r="C604" i="4"/>
  <c r="C603" i="4"/>
  <c r="C599" i="4"/>
  <c r="B593" i="4"/>
  <c r="B592" i="4"/>
  <c r="B591" i="4"/>
  <c r="C595" i="4" s="1"/>
  <c r="C590" i="4"/>
  <c r="C589" i="4"/>
  <c r="C585" i="4"/>
  <c r="B579" i="4"/>
  <c r="B578" i="4"/>
  <c r="B577" i="4"/>
  <c r="C581" i="4" s="1"/>
  <c r="C576" i="4"/>
  <c r="C575" i="4"/>
  <c r="C571" i="4"/>
  <c r="B568" i="4"/>
  <c r="B567" i="4"/>
  <c r="B566" i="4"/>
  <c r="C567" i="4" s="1"/>
  <c r="B565" i="4"/>
  <c r="B564" i="4"/>
  <c r="B563" i="4"/>
  <c r="C577" i="4" s="1"/>
  <c r="C561" i="4"/>
  <c r="C560" i="4"/>
  <c r="C556" i="4"/>
  <c r="B550" i="4"/>
  <c r="B549" i="4"/>
  <c r="B548" i="4"/>
  <c r="C552" i="4" s="1"/>
  <c r="C547" i="4"/>
  <c r="C546" i="4"/>
  <c r="C542" i="4"/>
  <c r="B536" i="4"/>
  <c r="B535" i="4"/>
  <c r="B534" i="4"/>
  <c r="C538" i="4" s="1"/>
  <c r="C533" i="4"/>
  <c r="C532" i="4"/>
  <c r="C528" i="4"/>
  <c r="B525" i="4"/>
  <c r="B524" i="4"/>
  <c r="B523" i="4"/>
  <c r="C524" i="4" s="1"/>
  <c r="B522" i="4"/>
  <c r="B521" i="4"/>
  <c r="B520" i="4"/>
  <c r="C548" i="4" s="1"/>
  <c r="C518" i="4"/>
  <c r="C517" i="4"/>
  <c r="C513" i="4"/>
  <c r="B507" i="4"/>
  <c r="B506" i="4"/>
  <c r="B505" i="4"/>
  <c r="C509" i="4" s="1"/>
  <c r="C504" i="4"/>
  <c r="C503" i="4"/>
  <c r="C499" i="4"/>
  <c r="B493" i="4"/>
  <c r="B492" i="4"/>
  <c r="B491" i="4"/>
  <c r="C495" i="4" s="1"/>
  <c r="C490" i="4"/>
  <c r="C489" i="4"/>
  <c r="C485" i="4"/>
  <c r="B482" i="4"/>
  <c r="B481" i="4"/>
  <c r="B480" i="4"/>
  <c r="C481" i="4" s="1"/>
  <c r="B479" i="4"/>
  <c r="B478" i="4"/>
  <c r="B477" i="4"/>
  <c r="C505" i="4" s="1"/>
  <c r="C475" i="4"/>
  <c r="C474" i="4"/>
  <c r="B464" i="4"/>
  <c r="B463" i="4"/>
  <c r="C470" i="4" s="1"/>
  <c r="B462" i="4"/>
  <c r="C466" i="4" s="1"/>
  <c r="C461" i="4"/>
  <c r="C456" i="4"/>
  <c r="B450" i="4"/>
  <c r="C460" i="4" s="1"/>
  <c r="B449" i="4"/>
  <c r="B448" i="4"/>
  <c r="C452" i="4" s="1"/>
  <c r="C447" i="4"/>
  <c r="B439" i="4"/>
  <c r="C446" i="4" s="1"/>
  <c r="B438" i="4"/>
  <c r="C442" i="4" s="1"/>
  <c r="B437" i="4"/>
  <c r="C438" i="4" s="1"/>
  <c r="B436" i="4"/>
  <c r="B435" i="4"/>
  <c r="B434" i="4"/>
  <c r="C432" i="4"/>
  <c r="C431" i="4"/>
  <c r="C427" i="4"/>
  <c r="B421" i="4"/>
  <c r="B420" i="4"/>
  <c r="C418" i="4"/>
  <c r="C417" i="4"/>
  <c r="C413" i="4"/>
  <c r="B407" i="4"/>
  <c r="B406" i="4"/>
  <c r="C404" i="4"/>
  <c r="C403" i="4"/>
  <c r="C399" i="4"/>
  <c r="B396" i="4"/>
  <c r="B395" i="4"/>
  <c r="B393" i="4"/>
  <c r="B392" i="4"/>
  <c r="B391" i="4"/>
  <c r="C389" i="4"/>
  <c r="C384" i="4"/>
  <c r="B378" i="4"/>
  <c r="C388" i="4" s="1"/>
  <c r="B377" i="4"/>
  <c r="C375" i="4"/>
  <c r="C370" i="4"/>
  <c r="B364" i="4"/>
  <c r="C374" i="4" s="1"/>
  <c r="B363" i="4"/>
  <c r="C361" i="4"/>
  <c r="C356" i="4"/>
  <c r="B353" i="4"/>
  <c r="C360" i="4" s="1"/>
  <c r="B352" i="4"/>
  <c r="B350" i="4"/>
  <c r="B349" i="4"/>
  <c r="B348" i="4"/>
  <c r="C346" i="4"/>
  <c r="C345" i="4"/>
  <c r="B335" i="4"/>
  <c r="B334" i="4"/>
  <c r="C341" i="4" s="1"/>
  <c r="C332" i="4"/>
  <c r="B321" i="4"/>
  <c r="C331" i="4" s="1"/>
  <c r="B320" i="4"/>
  <c r="C327" i="4" s="1"/>
  <c r="C318" i="4"/>
  <c r="C317" i="4"/>
  <c r="B310" i="4"/>
  <c r="B309" i="4"/>
  <c r="C313" i="4" s="1"/>
  <c r="B307" i="4"/>
  <c r="B306" i="4"/>
  <c r="B305" i="4"/>
  <c r="C303" i="4"/>
  <c r="C302" i="4"/>
  <c r="B292" i="4"/>
  <c r="B291" i="4"/>
  <c r="C298" i="4" s="1"/>
  <c r="C289" i="4"/>
  <c r="B278" i="4"/>
  <c r="C288" i="4" s="1"/>
  <c r="B277" i="4"/>
  <c r="C284" i="4" s="1"/>
  <c r="C275" i="4"/>
  <c r="C274" i="4"/>
  <c r="B267" i="4"/>
  <c r="B266" i="4"/>
  <c r="C270" i="4" s="1"/>
  <c r="B264" i="4"/>
  <c r="B263" i="4"/>
  <c r="B262" i="4"/>
  <c r="C260" i="4"/>
  <c r="C259" i="4"/>
  <c r="C255" i="4"/>
  <c r="B249" i="4"/>
  <c r="B248" i="4"/>
  <c r="C246" i="4"/>
  <c r="C241" i="4"/>
  <c r="B235" i="4"/>
  <c r="C245" i="4" s="1"/>
  <c r="B234" i="4"/>
  <c r="C232" i="4"/>
  <c r="C231" i="4"/>
  <c r="C227" i="4"/>
  <c r="B224" i="4"/>
  <c r="B223" i="4"/>
  <c r="B221" i="4"/>
  <c r="B220" i="4"/>
  <c r="B219" i="4"/>
  <c r="C217" i="4"/>
  <c r="C212" i="4"/>
  <c r="B206" i="4"/>
  <c r="C216" i="4" s="1"/>
  <c r="B205" i="4"/>
  <c r="C203" i="4"/>
  <c r="C202" i="4"/>
  <c r="C198" i="4"/>
  <c r="B192" i="4"/>
  <c r="B191" i="4"/>
  <c r="C189" i="4"/>
  <c r="C188" i="4"/>
  <c r="C184" i="4"/>
  <c r="B181" i="4"/>
  <c r="B180" i="4"/>
  <c r="B178" i="4"/>
  <c r="B177" i="4"/>
  <c r="B176" i="4"/>
  <c r="C174" i="4"/>
  <c r="C169" i="4"/>
  <c r="B163" i="4"/>
  <c r="C173" i="4" s="1"/>
  <c r="B162" i="4"/>
  <c r="C160" i="4"/>
  <c r="C159" i="4"/>
  <c r="C155" i="4"/>
  <c r="B149" i="4"/>
  <c r="B148" i="4"/>
  <c r="C146" i="4"/>
  <c r="B138" i="4"/>
  <c r="C145" i="4" s="1"/>
  <c r="B137" i="4"/>
  <c r="C141" i="4" s="1"/>
  <c r="B136" i="4"/>
  <c r="C137" i="4" s="1"/>
  <c r="B135" i="4"/>
  <c r="B134" i="4"/>
  <c r="B133" i="4"/>
  <c r="C133" i="4" s="1"/>
  <c r="C130" i="4"/>
  <c r="C128" i="4"/>
  <c r="C126" i="4"/>
  <c r="C125" i="4"/>
  <c r="C906" i="4" s="1"/>
  <c r="C124" i="4"/>
  <c r="C122" i="4"/>
  <c r="C120" i="4"/>
  <c r="C119" i="4"/>
  <c r="C863" i="4" s="1"/>
  <c r="C118" i="4"/>
  <c r="C116" i="4"/>
  <c r="C114" i="4"/>
  <c r="C113" i="4"/>
  <c r="C820" i="4" s="1"/>
  <c r="C112" i="4"/>
  <c r="B111" i="4"/>
  <c r="C110" i="4"/>
  <c r="C108" i="4"/>
  <c r="C107" i="4"/>
  <c r="C777" i="4" s="1"/>
  <c r="C106" i="4"/>
  <c r="C104" i="4"/>
  <c r="C102" i="4"/>
  <c r="C101" i="4"/>
  <c r="C734" i="4" s="1"/>
  <c r="C100" i="4"/>
  <c r="C98" i="4"/>
  <c r="B98" i="4"/>
  <c r="C96" i="4"/>
  <c r="C95" i="4"/>
  <c r="C691" i="4" s="1"/>
  <c r="C94" i="4"/>
  <c r="C92" i="4"/>
  <c r="C90" i="4"/>
  <c r="C89" i="4"/>
  <c r="C648" i="4" s="1"/>
  <c r="C88" i="4"/>
  <c r="C86" i="4"/>
  <c r="C84" i="4"/>
  <c r="C83" i="4"/>
  <c r="C605" i="4" s="1"/>
  <c r="C82" i="4"/>
  <c r="B80" i="4"/>
  <c r="C80" i="4" s="1"/>
  <c r="C78" i="4"/>
  <c r="C77" i="4"/>
  <c r="C562" i="4" s="1"/>
  <c r="C76" i="4"/>
  <c r="B74" i="4"/>
  <c r="C74" i="4" s="1"/>
  <c r="C72" i="4"/>
  <c r="C71" i="4"/>
  <c r="C519" i="4" s="1"/>
  <c r="C70" i="4"/>
  <c r="B69" i="4"/>
  <c r="C68" i="4"/>
  <c r="C66" i="4"/>
  <c r="C65" i="4"/>
  <c r="C476" i="4" s="1"/>
  <c r="C64" i="4"/>
  <c r="C62" i="4"/>
  <c r="C60" i="4"/>
  <c r="C59" i="4"/>
  <c r="C433" i="4" s="1"/>
  <c r="C58" i="4"/>
  <c r="C56" i="4"/>
  <c r="C54" i="4"/>
  <c r="C53" i="4"/>
  <c r="C390" i="4" s="1"/>
  <c r="C52" i="4"/>
  <c r="C50" i="4"/>
  <c r="C48" i="4"/>
  <c r="C47" i="4"/>
  <c r="C347" i="4" s="1"/>
  <c r="C46" i="4"/>
  <c r="C44" i="4"/>
  <c r="C42" i="4"/>
  <c r="C41" i="4"/>
  <c r="C304" i="4" s="1"/>
  <c r="C40" i="4"/>
  <c r="C36" i="4"/>
  <c r="C35" i="4"/>
  <c r="C261" i="4" s="1"/>
  <c r="C34" i="4"/>
  <c r="C32" i="4"/>
  <c r="C30" i="4"/>
  <c r="C29" i="4"/>
  <c r="C218" i="4" s="1"/>
  <c r="C28" i="4"/>
  <c r="C26" i="4"/>
  <c r="C24" i="4"/>
  <c r="C23" i="4"/>
  <c r="C175" i="4" s="1"/>
  <c r="C22" i="4"/>
  <c r="N20" i="4"/>
  <c r="B419" i="4" s="1"/>
  <c r="C423" i="4" s="1"/>
  <c r="M20" i="4"/>
  <c r="B376" i="4" s="1"/>
  <c r="C380" i="4" s="1"/>
  <c r="L20" i="4"/>
  <c r="B333" i="4" s="1"/>
  <c r="C337" i="4" s="1"/>
  <c r="K20" i="4"/>
  <c r="B290" i="4" s="1"/>
  <c r="C294" i="4" s="1"/>
  <c r="J20" i="4"/>
  <c r="B247" i="4" s="1"/>
  <c r="C251" i="4" s="1"/>
  <c r="I20" i="4"/>
  <c r="B204" i="4" s="1"/>
  <c r="C208" i="4" s="1"/>
  <c r="H20" i="4"/>
  <c r="B161" i="4" s="1"/>
  <c r="C165" i="4" s="1"/>
  <c r="C20" i="4"/>
  <c r="C18" i="4"/>
  <c r="N17" i="4"/>
  <c r="B405" i="4" s="1"/>
  <c r="C409" i="4" s="1"/>
  <c r="M17" i="4"/>
  <c r="B362" i="4" s="1"/>
  <c r="C366" i="4" s="1"/>
  <c r="L17" i="4"/>
  <c r="B319" i="4" s="1"/>
  <c r="C323" i="4" s="1"/>
  <c r="J17" i="4"/>
  <c r="B233" i="4" s="1"/>
  <c r="C237" i="4" s="1"/>
  <c r="I17" i="4"/>
  <c r="B190" i="4" s="1"/>
  <c r="C194" i="4" s="1"/>
  <c r="H17" i="4"/>
  <c r="B147" i="4" s="1"/>
  <c r="C151" i="4" s="1"/>
  <c r="C17" i="4"/>
  <c r="C132" i="4" s="1"/>
  <c r="C15" i="4"/>
  <c r="N14" i="4"/>
  <c r="B394" i="4" s="1"/>
  <c r="C395" i="4" s="1"/>
  <c r="M14" i="4"/>
  <c r="B351" i="4" s="1"/>
  <c r="C352" i="4" s="1"/>
  <c r="L14" i="4"/>
  <c r="B308" i="4" s="1"/>
  <c r="C309" i="4" s="1"/>
  <c r="J14" i="4"/>
  <c r="B222" i="4" s="1"/>
  <c r="C223" i="4" s="1"/>
  <c r="I14" i="4"/>
  <c r="B179" i="4" s="1"/>
  <c r="C180" i="4" s="1"/>
  <c r="C13" i="4"/>
  <c r="C11" i="4"/>
  <c r="N10" i="4"/>
  <c r="M10" i="4"/>
  <c r="L10" i="4"/>
  <c r="K10" i="4"/>
  <c r="J10" i="4"/>
  <c r="I10" i="4"/>
  <c r="H10" i="4"/>
  <c r="L9" i="4"/>
  <c r="C9" i="4"/>
  <c r="L8" i="4"/>
  <c r="L7" i="4"/>
  <c r="L6" i="4"/>
  <c r="C6" i="4"/>
  <c r="L5" i="4"/>
  <c r="L4" i="4"/>
  <c r="C4" i="4"/>
  <c r="L3" i="4"/>
  <c r="C2" i="4"/>
  <c r="C3209" i="3"/>
  <c r="C3203" i="3"/>
  <c r="C3073" i="3"/>
  <c r="C3067" i="3"/>
  <c r="C2937" i="3"/>
  <c r="C2931" i="3"/>
  <c r="C2801" i="3"/>
  <c r="C2795" i="3"/>
  <c r="C2665" i="3"/>
  <c r="C2659" i="3"/>
  <c r="C2529" i="3"/>
  <c r="C2523" i="3"/>
  <c r="C2393" i="3"/>
  <c r="C2387" i="3"/>
  <c r="C2257" i="3"/>
  <c r="C2251" i="3"/>
  <c r="C1849" i="3"/>
  <c r="C1843" i="3"/>
  <c r="C1713" i="3"/>
  <c r="C1707" i="3"/>
  <c r="C1035" i="3"/>
  <c r="C1031" i="3"/>
  <c r="C1027" i="3"/>
  <c r="C1019" i="3"/>
  <c r="C1015" i="3"/>
  <c r="C1007" i="3"/>
  <c r="C1003" i="3"/>
  <c r="C995" i="3"/>
  <c r="C991" i="3"/>
  <c r="C983" i="3"/>
  <c r="B983" i="3"/>
  <c r="C981" i="3"/>
  <c r="C979" i="3"/>
  <c r="C978" i="3"/>
  <c r="C977" i="3"/>
  <c r="C973" i="3"/>
  <c r="C969" i="3"/>
  <c r="C965" i="3"/>
  <c r="B965" i="3"/>
  <c r="C963" i="3"/>
  <c r="C962" i="3"/>
  <c r="C958" i="3"/>
  <c r="C950" i="3"/>
  <c r="B950" i="3"/>
  <c r="C954" i="3" s="1"/>
  <c r="C948" i="3"/>
  <c r="C943" i="3"/>
  <c r="C939" i="3"/>
  <c r="B937" i="3"/>
  <c r="C947" i="3" s="1"/>
  <c r="B936" i="3"/>
  <c r="B935" i="3"/>
  <c r="C934" i="3"/>
  <c r="C929" i="3"/>
  <c r="B923" i="3"/>
  <c r="C933" i="3" s="1"/>
  <c r="B922" i="3"/>
  <c r="B921" i="3"/>
  <c r="C925" i="3" s="1"/>
  <c r="C920" i="3"/>
  <c r="C915" i="3"/>
  <c r="B912" i="3"/>
  <c r="C919" i="3" s="1"/>
  <c r="C911" i="3"/>
  <c r="B911" i="3"/>
  <c r="B910" i="3"/>
  <c r="B909" i="3"/>
  <c r="B908" i="3"/>
  <c r="B907" i="3"/>
  <c r="C905" i="3"/>
  <c r="C900" i="3"/>
  <c r="C896" i="3"/>
  <c r="B894" i="3"/>
  <c r="C904" i="3" s="1"/>
  <c r="B893" i="3"/>
  <c r="B892" i="3"/>
  <c r="C891" i="3"/>
  <c r="C886" i="3"/>
  <c r="C882" i="3"/>
  <c r="B880" i="3"/>
  <c r="C890" i="3" s="1"/>
  <c r="B879" i="3"/>
  <c r="B878" i="3"/>
  <c r="C877" i="3"/>
  <c r="C872" i="3"/>
  <c r="B869" i="3"/>
  <c r="C876" i="3" s="1"/>
  <c r="C868" i="3"/>
  <c r="B868" i="3"/>
  <c r="B867" i="3"/>
  <c r="B866" i="3"/>
  <c r="B865" i="3"/>
  <c r="B864" i="3"/>
  <c r="C862" i="3"/>
  <c r="C857" i="3"/>
  <c r="C853" i="3"/>
  <c r="B851" i="3"/>
  <c r="C861" i="3" s="1"/>
  <c r="B850" i="3"/>
  <c r="B849" i="3"/>
  <c r="C848" i="3"/>
  <c r="C843" i="3"/>
  <c r="C839" i="3"/>
  <c r="B837" i="3"/>
  <c r="C847" i="3" s="1"/>
  <c r="B836" i="3"/>
  <c r="B835" i="3"/>
  <c r="C834" i="3"/>
  <c r="C829" i="3"/>
  <c r="B826" i="3"/>
  <c r="C833" i="3" s="1"/>
  <c r="C825" i="3"/>
  <c r="B825" i="3"/>
  <c r="B824" i="3"/>
  <c r="B823" i="3"/>
  <c r="B822" i="3"/>
  <c r="B821" i="3"/>
  <c r="C821" i="3" s="1"/>
  <c r="C819" i="3"/>
  <c r="C814" i="3"/>
  <c r="C810" i="3"/>
  <c r="B808" i="3"/>
  <c r="C818" i="3" s="1"/>
  <c r="B807" i="3"/>
  <c r="B806" i="3"/>
  <c r="C805" i="3"/>
  <c r="C800" i="3"/>
  <c r="C796" i="3"/>
  <c r="B794" i="3"/>
  <c r="C804" i="3" s="1"/>
  <c r="B793" i="3"/>
  <c r="B792" i="3"/>
  <c r="C791" i="3"/>
  <c r="C786" i="3"/>
  <c r="B783" i="3"/>
  <c r="C790" i="3" s="1"/>
  <c r="B782" i="3"/>
  <c r="B781" i="3"/>
  <c r="C782" i="3" s="1"/>
  <c r="B780" i="3"/>
  <c r="B779" i="3"/>
  <c r="B778" i="3"/>
  <c r="C776" i="3"/>
  <c r="C771" i="3"/>
  <c r="B765" i="3"/>
  <c r="C775" i="3" s="1"/>
  <c r="B764" i="3"/>
  <c r="B763" i="3"/>
  <c r="C767" i="3" s="1"/>
  <c r="C762" i="3"/>
  <c r="C757" i="3"/>
  <c r="B751" i="3"/>
  <c r="C761" i="3" s="1"/>
  <c r="B750" i="3"/>
  <c r="C749" i="3"/>
  <c r="B749" i="3"/>
  <c r="C753" i="3" s="1"/>
  <c r="C748" i="3"/>
  <c r="C743" i="3"/>
  <c r="B740" i="3"/>
  <c r="C747" i="3" s="1"/>
  <c r="B739" i="3"/>
  <c r="B738" i="3"/>
  <c r="C739" i="3" s="1"/>
  <c r="B737" i="3"/>
  <c r="B736" i="3"/>
  <c r="B735" i="3"/>
  <c r="C733" i="3"/>
  <c r="C728" i="3"/>
  <c r="B722" i="3"/>
  <c r="C732" i="3" s="1"/>
  <c r="B721" i="3"/>
  <c r="B720" i="3"/>
  <c r="C724" i="3" s="1"/>
  <c r="C719" i="3"/>
  <c r="C714" i="3"/>
  <c r="B708" i="3"/>
  <c r="C718" i="3" s="1"/>
  <c r="B707" i="3"/>
  <c r="C706" i="3"/>
  <c r="B706" i="3"/>
  <c r="C710" i="3" s="1"/>
  <c r="C705" i="3"/>
  <c r="C700" i="3"/>
  <c r="B697" i="3"/>
  <c r="C704" i="3" s="1"/>
  <c r="B696" i="3"/>
  <c r="B695" i="3"/>
  <c r="C696" i="3" s="1"/>
  <c r="B694" i="3"/>
  <c r="B693" i="3"/>
  <c r="B692" i="3"/>
  <c r="C691" i="3"/>
  <c r="C690" i="3"/>
  <c r="C685" i="3"/>
  <c r="B679" i="3"/>
  <c r="C689" i="3" s="1"/>
  <c r="B678" i="3"/>
  <c r="B677" i="3"/>
  <c r="C681" i="3" s="1"/>
  <c r="C676" i="3"/>
  <c r="C671" i="3"/>
  <c r="B665" i="3"/>
  <c r="C675" i="3" s="1"/>
  <c r="B664" i="3"/>
  <c r="C663" i="3"/>
  <c r="B663" i="3"/>
  <c r="C667" i="3" s="1"/>
  <c r="C662" i="3"/>
  <c r="C657" i="3"/>
  <c r="B654" i="3"/>
  <c r="C661" i="3" s="1"/>
  <c r="B653" i="3"/>
  <c r="B652" i="3"/>
  <c r="C653" i="3" s="1"/>
  <c r="B651" i="3"/>
  <c r="B650" i="3"/>
  <c r="B649" i="3"/>
  <c r="C648" i="3"/>
  <c r="C647" i="3"/>
  <c r="C642" i="3"/>
  <c r="B636" i="3"/>
  <c r="C646" i="3" s="1"/>
  <c r="B635" i="3"/>
  <c r="B634" i="3"/>
  <c r="C638" i="3" s="1"/>
  <c r="C633" i="3"/>
  <c r="C628" i="3"/>
  <c r="B622" i="3"/>
  <c r="C632" i="3" s="1"/>
  <c r="B621" i="3"/>
  <c r="C620" i="3"/>
  <c r="B620" i="3"/>
  <c r="C624" i="3" s="1"/>
  <c r="C619" i="3"/>
  <c r="C614" i="3"/>
  <c r="B611" i="3"/>
  <c r="C618" i="3" s="1"/>
  <c r="B610" i="3"/>
  <c r="B609" i="3"/>
  <c r="C610" i="3" s="1"/>
  <c r="B608" i="3"/>
  <c r="B607" i="3"/>
  <c r="B606" i="3"/>
  <c r="C605" i="3"/>
  <c r="C604" i="3"/>
  <c r="C599" i="3"/>
  <c r="B593" i="3"/>
  <c r="C603" i="3" s="1"/>
  <c r="B592" i="3"/>
  <c r="B591" i="3"/>
  <c r="C595" i="3" s="1"/>
  <c r="C590" i="3"/>
  <c r="C585" i="3"/>
  <c r="B579" i="3"/>
  <c r="C589" i="3" s="1"/>
  <c r="B578" i="3"/>
  <c r="C577" i="3"/>
  <c r="B577" i="3"/>
  <c r="C581" i="3" s="1"/>
  <c r="C576" i="3"/>
  <c r="C571" i="3"/>
  <c r="B568" i="3"/>
  <c r="C575" i="3" s="1"/>
  <c r="B567" i="3"/>
  <c r="B566" i="3"/>
  <c r="C567" i="3" s="1"/>
  <c r="B565" i="3"/>
  <c r="B564" i="3"/>
  <c r="B563" i="3"/>
  <c r="C561" i="3"/>
  <c r="C556" i="3"/>
  <c r="B550" i="3"/>
  <c r="C560" i="3" s="1"/>
  <c r="B549" i="3"/>
  <c r="B548" i="3"/>
  <c r="C552" i="3" s="1"/>
  <c r="C547" i="3"/>
  <c r="C542" i="3"/>
  <c r="B536" i="3"/>
  <c r="C546" i="3" s="1"/>
  <c r="B535" i="3"/>
  <c r="C534" i="3"/>
  <c r="B534" i="3"/>
  <c r="C538" i="3" s="1"/>
  <c r="C533" i="3"/>
  <c r="C528" i="3"/>
  <c r="B525" i="3"/>
  <c r="C532" i="3" s="1"/>
  <c r="B524" i="3"/>
  <c r="B523" i="3"/>
  <c r="C524" i="3" s="1"/>
  <c r="B522" i="3"/>
  <c r="B521" i="3"/>
  <c r="B520" i="3"/>
  <c r="C518" i="3"/>
  <c r="C513" i="3"/>
  <c r="B507" i="3"/>
  <c r="C517" i="3" s="1"/>
  <c r="B506" i="3"/>
  <c r="B505" i="3"/>
  <c r="C509" i="3" s="1"/>
  <c r="C504" i="3"/>
  <c r="C499" i="3"/>
  <c r="B493" i="3"/>
  <c r="C503" i="3" s="1"/>
  <c r="B492" i="3"/>
  <c r="C491" i="3"/>
  <c r="B491" i="3"/>
  <c r="C495" i="3" s="1"/>
  <c r="C490" i="3"/>
  <c r="C485" i="3"/>
  <c r="B482" i="3"/>
  <c r="C489" i="3" s="1"/>
  <c r="B481" i="3"/>
  <c r="B480" i="3"/>
  <c r="C481" i="3" s="1"/>
  <c r="B479" i="3"/>
  <c r="B478" i="3"/>
  <c r="B477" i="3"/>
  <c r="C505" i="3" s="1"/>
  <c r="C475" i="3"/>
  <c r="C470" i="3"/>
  <c r="B464" i="3"/>
  <c r="C474" i="3" s="1"/>
  <c r="B463" i="3"/>
  <c r="B462" i="3"/>
  <c r="C466" i="3" s="1"/>
  <c r="C461" i="3"/>
  <c r="C456" i="3"/>
  <c r="B450" i="3"/>
  <c r="C460" i="3" s="1"/>
  <c r="B449" i="3"/>
  <c r="C448" i="3"/>
  <c r="B448" i="3"/>
  <c r="C452" i="3" s="1"/>
  <c r="C447" i="3"/>
  <c r="C442" i="3"/>
  <c r="B439" i="3"/>
  <c r="C446" i="3" s="1"/>
  <c r="B438" i="3"/>
  <c r="B437" i="3"/>
  <c r="C438" i="3" s="1"/>
  <c r="B436" i="3"/>
  <c r="B435" i="3"/>
  <c r="B434" i="3"/>
  <c r="C432" i="3"/>
  <c r="C427" i="3"/>
  <c r="B421" i="3"/>
  <c r="C431" i="3" s="1"/>
  <c r="B420" i="3"/>
  <c r="C418" i="3"/>
  <c r="C413" i="3"/>
  <c r="B407" i="3"/>
  <c r="C417" i="3" s="1"/>
  <c r="B406" i="3"/>
  <c r="C405" i="3"/>
  <c r="C404" i="3"/>
  <c r="C399" i="3"/>
  <c r="B396" i="3"/>
  <c r="C403" i="3" s="1"/>
  <c r="B395" i="3"/>
  <c r="B394" i="3"/>
  <c r="C395" i="3" s="1"/>
  <c r="B393" i="3"/>
  <c r="B392" i="3"/>
  <c r="B391" i="3"/>
  <c r="C390" i="3"/>
  <c r="C389" i="3"/>
  <c r="C384" i="3"/>
  <c r="B378" i="3"/>
  <c r="C388" i="3" s="1"/>
  <c r="B377" i="3"/>
  <c r="C375" i="3"/>
  <c r="C370" i="3"/>
  <c r="B364" i="3"/>
  <c r="C374" i="3" s="1"/>
  <c r="B363" i="3"/>
  <c r="C362" i="3"/>
  <c r="C361" i="3"/>
  <c r="C356" i="3"/>
  <c r="B353" i="3"/>
  <c r="C360" i="3" s="1"/>
  <c r="B352" i="3"/>
  <c r="B351" i="3"/>
  <c r="C352" i="3" s="1"/>
  <c r="B350" i="3"/>
  <c r="B349" i="3"/>
  <c r="B348" i="3"/>
  <c r="C346" i="3"/>
  <c r="C341" i="3"/>
  <c r="B335" i="3"/>
  <c r="C345" i="3" s="1"/>
  <c r="B334" i="3"/>
  <c r="C332" i="3"/>
  <c r="C327" i="3"/>
  <c r="B321" i="3"/>
  <c r="C331" i="3" s="1"/>
  <c r="B320" i="3"/>
  <c r="C319" i="3"/>
  <c r="B319" i="3"/>
  <c r="C323" i="3" s="1"/>
  <c r="C318" i="3"/>
  <c r="C313" i="3"/>
  <c r="B310" i="3"/>
  <c r="C317" i="3" s="1"/>
  <c r="B309" i="3"/>
  <c r="B308" i="3"/>
  <c r="C309" i="3" s="1"/>
  <c r="B307" i="3"/>
  <c r="B306" i="3"/>
  <c r="B305" i="3"/>
  <c r="C304" i="3"/>
  <c r="C303" i="3"/>
  <c r="C298" i="3"/>
  <c r="B292" i="3"/>
  <c r="C302" i="3" s="1"/>
  <c r="B291" i="3"/>
  <c r="B290" i="3"/>
  <c r="C294" i="3" s="1"/>
  <c r="C289" i="3"/>
  <c r="C284" i="3"/>
  <c r="B278" i="3"/>
  <c r="C288" i="3" s="1"/>
  <c r="B277" i="3"/>
  <c r="C276" i="3"/>
  <c r="C275" i="3"/>
  <c r="C270" i="3"/>
  <c r="B267" i="3"/>
  <c r="C274" i="3" s="1"/>
  <c r="B266" i="3"/>
  <c r="B264" i="3"/>
  <c r="B263" i="3"/>
  <c r="B262" i="3"/>
  <c r="C261" i="3"/>
  <c r="C260" i="3"/>
  <c r="C255" i="3"/>
  <c r="B249" i="3"/>
  <c r="C259" i="3" s="1"/>
  <c r="B248" i="3"/>
  <c r="C246" i="3"/>
  <c r="C241" i="3"/>
  <c r="B235" i="3"/>
  <c r="C245" i="3" s="1"/>
  <c r="B234" i="3"/>
  <c r="C233" i="3"/>
  <c r="C232" i="3"/>
  <c r="C227" i="3"/>
  <c r="B224" i="3"/>
  <c r="C231" i="3" s="1"/>
  <c r="B223" i="3"/>
  <c r="B221" i="3"/>
  <c r="B220" i="3"/>
  <c r="B219" i="3"/>
  <c r="C217" i="3"/>
  <c r="B206" i="3"/>
  <c r="C216" i="3" s="1"/>
  <c r="B205" i="3"/>
  <c r="C212" i="3" s="1"/>
  <c r="C203" i="3"/>
  <c r="C198" i="3"/>
  <c r="B192" i="3"/>
  <c r="C202" i="3" s="1"/>
  <c r="B191" i="3"/>
  <c r="C189" i="3"/>
  <c r="C184" i="3"/>
  <c r="B181" i="3"/>
  <c r="C188" i="3" s="1"/>
  <c r="B180" i="3"/>
  <c r="B178" i="3"/>
  <c r="B177" i="3"/>
  <c r="B176" i="3"/>
  <c r="C174" i="3"/>
  <c r="C169" i="3"/>
  <c r="B163" i="3"/>
  <c r="C173" i="3" s="1"/>
  <c r="B162" i="3"/>
  <c r="C160" i="3"/>
  <c r="C155" i="3"/>
  <c r="B149" i="3"/>
  <c r="C159" i="3" s="1"/>
  <c r="B148" i="3"/>
  <c r="C146" i="3"/>
  <c r="C141" i="3"/>
  <c r="B138" i="3"/>
  <c r="C145" i="3" s="1"/>
  <c r="B137" i="3"/>
  <c r="B136" i="3"/>
  <c r="C137" i="3" s="1"/>
  <c r="B135" i="3"/>
  <c r="B134" i="3"/>
  <c r="B133" i="3"/>
  <c r="C130" i="3"/>
  <c r="C128" i="3"/>
  <c r="C126" i="3"/>
  <c r="C125" i="3"/>
  <c r="C906" i="3" s="1"/>
  <c r="C124" i="3"/>
  <c r="C122" i="3"/>
  <c r="C120" i="3"/>
  <c r="C119" i="3"/>
  <c r="C863" i="3" s="1"/>
  <c r="C118" i="3"/>
  <c r="C116" i="3"/>
  <c r="C114" i="3"/>
  <c r="C113" i="3"/>
  <c r="C820" i="3" s="1"/>
  <c r="C112" i="3"/>
  <c r="B111" i="3"/>
  <c r="C110" i="3"/>
  <c r="C108" i="3"/>
  <c r="C107" i="3"/>
  <c r="C777" i="3" s="1"/>
  <c r="C106" i="3"/>
  <c r="C104" i="3"/>
  <c r="C102" i="3"/>
  <c r="C101" i="3"/>
  <c r="C734" i="3" s="1"/>
  <c r="C100" i="3"/>
  <c r="B98" i="3"/>
  <c r="C98" i="3" s="1"/>
  <c r="C96" i="3"/>
  <c r="C95" i="3"/>
  <c r="C94" i="3"/>
  <c r="C92" i="3"/>
  <c r="C90" i="3"/>
  <c r="C89" i="3"/>
  <c r="C88" i="3"/>
  <c r="C86" i="3"/>
  <c r="C84" i="3"/>
  <c r="C83" i="3"/>
  <c r="C82" i="3"/>
  <c r="C80" i="3"/>
  <c r="B80" i="3"/>
  <c r="C78" i="3"/>
  <c r="C77" i="3"/>
  <c r="C562" i="3" s="1"/>
  <c r="C76" i="3"/>
  <c r="C74" i="3"/>
  <c r="B74" i="3"/>
  <c r="C72" i="3"/>
  <c r="C71" i="3"/>
  <c r="C519" i="3" s="1"/>
  <c r="C70" i="3"/>
  <c r="B69" i="3"/>
  <c r="C68" i="3"/>
  <c r="C66" i="3"/>
  <c r="C65" i="3"/>
  <c r="C476" i="3" s="1"/>
  <c r="C64" i="3"/>
  <c r="C62" i="3"/>
  <c r="C60" i="3"/>
  <c r="C59" i="3"/>
  <c r="C433" i="3" s="1"/>
  <c r="C58" i="3"/>
  <c r="C56" i="3"/>
  <c r="C54" i="3"/>
  <c r="C53" i="3"/>
  <c r="C52" i="3"/>
  <c r="C50" i="3"/>
  <c r="C48" i="3"/>
  <c r="C47" i="3"/>
  <c r="C347" i="3" s="1"/>
  <c r="C46" i="3"/>
  <c r="C44" i="3"/>
  <c r="C42" i="3"/>
  <c r="C41" i="3"/>
  <c r="C40" i="3"/>
  <c r="C38" i="3"/>
  <c r="C36" i="3"/>
  <c r="C35" i="3"/>
  <c r="C34" i="3"/>
  <c r="C32" i="3"/>
  <c r="C30" i="3"/>
  <c r="C29" i="3"/>
  <c r="C218" i="3" s="1"/>
  <c r="C28" i="3"/>
  <c r="C26" i="3"/>
  <c r="C24" i="3"/>
  <c r="C23" i="3"/>
  <c r="C175" i="3" s="1"/>
  <c r="C22" i="3"/>
  <c r="N20" i="3"/>
  <c r="B419" i="3" s="1"/>
  <c r="C423" i="3" s="1"/>
  <c r="M20" i="3"/>
  <c r="B376" i="3" s="1"/>
  <c r="C380" i="3" s="1"/>
  <c r="L20" i="3"/>
  <c r="B333" i="3" s="1"/>
  <c r="C337" i="3" s="1"/>
  <c r="K20" i="3"/>
  <c r="J20" i="3"/>
  <c r="B247" i="3" s="1"/>
  <c r="C251" i="3" s="1"/>
  <c r="I20" i="3"/>
  <c r="B204" i="3" s="1"/>
  <c r="C208" i="3" s="1"/>
  <c r="H20" i="3"/>
  <c r="B161" i="3" s="1"/>
  <c r="C165" i="3" s="1"/>
  <c r="C20" i="3"/>
  <c r="C18" i="3"/>
  <c r="N17" i="3"/>
  <c r="B405" i="3" s="1"/>
  <c r="C409" i="3" s="1"/>
  <c r="M17" i="3"/>
  <c r="B362" i="3" s="1"/>
  <c r="C366" i="3" s="1"/>
  <c r="L17" i="3"/>
  <c r="K17" i="3"/>
  <c r="B276" i="3" s="1"/>
  <c r="C280" i="3" s="1"/>
  <c r="J17" i="3"/>
  <c r="B233" i="3" s="1"/>
  <c r="C237" i="3" s="1"/>
  <c r="I17" i="3"/>
  <c r="B190" i="3" s="1"/>
  <c r="C194" i="3" s="1"/>
  <c r="H17" i="3"/>
  <c r="B147" i="3" s="1"/>
  <c r="C151" i="3" s="1"/>
  <c r="C17" i="3"/>
  <c r="C132" i="3" s="1"/>
  <c r="C15" i="3"/>
  <c r="N14" i="3"/>
  <c r="M14" i="3"/>
  <c r="L14" i="3"/>
  <c r="K14" i="3"/>
  <c r="B265" i="3" s="1"/>
  <c r="C266" i="3" s="1"/>
  <c r="J14" i="3"/>
  <c r="B222" i="3" s="1"/>
  <c r="C223" i="3" s="1"/>
  <c r="I14" i="3"/>
  <c r="B179" i="3" s="1"/>
  <c r="C180" i="3" s="1"/>
  <c r="C13" i="3"/>
  <c r="C11" i="3"/>
  <c r="N10" i="3"/>
  <c r="M10" i="3"/>
  <c r="L10" i="3"/>
  <c r="K10" i="3"/>
  <c r="J10" i="3"/>
  <c r="I10" i="3"/>
  <c r="H10" i="3"/>
  <c r="L9" i="3"/>
  <c r="C9" i="3"/>
  <c r="L8" i="3"/>
  <c r="L7" i="3"/>
  <c r="L6" i="3"/>
  <c r="C6" i="3"/>
  <c r="L5" i="3"/>
  <c r="L4" i="3"/>
  <c r="C4" i="3"/>
  <c r="L3" i="3"/>
  <c r="C2" i="3"/>
  <c r="C3209" i="2"/>
  <c r="C3203" i="2"/>
  <c r="C3073" i="2"/>
  <c r="C3067" i="2"/>
  <c r="C2937" i="2"/>
  <c r="C2931" i="2"/>
  <c r="C2801" i="2"/>
  <c r="C2795" i="2"/>
  <c r="C2665" i="2"/>
  <c r="C2659" i="2"/>
  <c r="C2529" i="2"/>
  <c r="C2523" i="2"/>
  <c r="C2393" i="2"/>
  <c r="C2387" i="2"/>
  <c r="C2257" i="2"/>
  <c r="C2251" i="2"/>
  <c r="C1849" i="2"/>
  <c r="C1843" i="2"/>
  <c r="C1713" i="2"/>
  <c r="C1707" i="2"/>
  <c r="C1035" i="2"/>
  <c r="C1031" i="2"/>
  <c r="C1027" i="2"/>
  <c r="C1019" i="2"/>
  <c r="C1015" i="2"/>
  <c r="C1007" i="2"/>
  <c r="C1003" i="2"/>
  <c r="C995" i="2"/>
  <c r="C991" i="2"/>
  <c r="B983" i="2"/>
  <c r="C983" i="2" s="1"/>
  <c r="C981" i="2"/>
  <c r="C979" i="2"/>
  <c r="C978" i="2"/>
  <c r="C977" i="2"/>
  <c r="C973" i="2"/>
  <c r="C965" i="2"/>
  <c r="B965" i="2"/>
  <c r="C969" i="2" s="1"/>
  <c r="C963" i="2"/>
  <c r="C962" i="2"/>
  <c r="C958" i="2"/>
  <c r="C950" i="2"/>
  <c r="B950" i="2"/>
  <c r="C954" i="2" s="1"/>
  <c r="C948" i="2"/>
  <c r="C943" i="2"/>
  <c r="C939" i="2"/>
  <c r="B937" i="2"/>
  <c r="C947" i="2" s="1"/>
  <c r="B936" i="2"/>
  <c r="B935" i="2"/>
  <c r="C934" i="2"/>
  <c r="C929" i="2"/>
  <c r="B923" i="2"/>
  <c r="C933" i="2" s="1"/>
  <c r="B922" i="2"/>
  <c r="B921" i="2"/>
  <c r="C925" i="2" s="1"/>
  <c r="C920" i="2"/>
  <c r="C915" i="2"/>
  <c r="B912" i="2"/>
  <c r="C919" i="2" s="1"/>
  <c r="C911" i="2"/>
  <c r="B911" i="2"/>
  <c r="B910" i="2"/>
  <c r="B909" i="2"/>
  <c r="B908" i="2"/>
  <c r="B907" i="2"/>
  <c r="C905" i="2"/>
  <c r="C900" i="2"/>
  <c r="C896" i="2"/>
  <c r="B894" i="2"/>
  <c r="C904" i="2" s="1"/>
  <c r="B893" i="2"/>
  <c r="B892" i="2"/>
  <c r="C891" i="2"/>
  <c r="C886" i="2"/>
  <c r="C882" i="2"/>
  <c r="B880" i="2"/>
  <c r="C890" i="2" s="1"/>
  <c r="B879" i="2"/>
  <c r="B878" i="2"/>
  <c r="C877" i="2"/>
  <c r="C872" i="2"/>
  <c r="B869" i="2"/>
  <c r="C876" i="2" s="1"/>
  <c r="C868" i="2"/>
  <c r="B868" i="2"/>
  <c r="B867" i="2"/>
  <c r="B866" i="2"/>
  <c r="B865" i="2"/>
  <c r="B864" i="2"/>
  <c r="C862" i="2"/>
  <c r="C857" i="2"/>
  <c r="C853" i="2"/>
  <c r="B851" i="2"/>
  <c r="C861" i="2" s="1"/>
  <c r="B850" i="2"/>
  <c r="B849" i="2"/>
  <c r="C848" i="2"/>
  <c r="C843" i="2"/>
  <c r="C839" i="2"/>
  <c r="B837" i="2"/>
  <c r="C847" i="2" s="1"/>
  <c r="B836" i="2"/>
  <c r="B835" i="2"/>
  <c r="C834" i="2"/>
  <c r="C829" i="2"/>
  <c r="B826" i="2"/>
  <c r="C833" i="2" s="1"/>
  <c r="C825" i="2"/>
  <c r="B825" i="2"/>
  <c r="B824" i="2"/>
  <c r="B823" i="2"/>
  <c r="B822" i="2"/>
  <c r="B821" i="2"/>
  <c r="C821" i="2" s="1"/>
  <c r="C819" i="2"/>
  <c r="C814" i="2"/>
  <c r="C810" i="2"/>
  <c r="B808" i="2"/>
  <c r="C818" i="2" s="1"/>
  <c r="B807" i="2"/>
  <c r="B806" i="2"/>
  <c r="C805" i="2"/>
  <c r="C800" i="2"/>
  <c r="C796" i="2"/>
  <c r="B794" i="2"/>
  <c r="C804" i="2" s="1"/>
  <c r="B793" i="2"/>
  <c r="B792" i="2"/>
  <c r="C791" i="2"/>
  <c r="C786" i="2"/>
  <c r="B783" i="2"/>
  <c r="C790" i="2" s="1"/>
  <c r="B782" i="2"/>
  <c r="B781" i="2"/>
  <c r="C782" i="2" s="1"/>
  <c r="B780" i="2"/>
  <c r="B779" i="2"/>
  <c r="B778" i="2"/>
  <c r="C776" i="2"/>
  <c r="C771" i="2"/>
  <c r="B765" i="2"/>
  <c r="C775" i="2" s="1"/>
  <c r="B764" i="2"/>
  <c r="B763" i="2"/>
  <c r="C767" i="2" s="1"/>
  <c r="C762" i="2"/>
  <c r="C757" i="2"/>
  <c r="B751" i="2"/>
  <c r="C761" i="2" s="1"/>
  <c r="B750" i="2"/>
  <c r="C749" i="2"/>
  <c r="B749" i="2"/>
  <c r="C753" i="2" s="1"/>
  <c r="C748" i="2"/>
  <c r="C743" i="2"/>
  <c r="B740" i="2"/>
  <c r="C747" i="2" s="1"/>
  <c r="B739" i="2"/>
  <c r="B738" i="2"/>
  <c r="C739" i="2" s="1"/>
  <c r="B737" i="2"/>
  <c r="B736" i="2"/>
  <c r="B735" i="2"/>
  <c r="C733" i="2"/>
  <c r="C728" i="2"/>
  <c r="B722" i="2"/>
  <c r="C732" i="2" s="1"/>
  <c r="B721" i="2"/>
  <c r="B720" i="2"/>
  <c r="C724" i="2" s="1"/>
  <c r="C719" i="2"/>
  <c r="C714" i="2"/>
  <c r="B708" i="2"/>
  <c r="C718" i="2" s="1"/>
  <c r="B707" i="2"/>
  <c r="C706" i="2"/>
  <c r="B706" i="2"/>
  <c r="C710" i="2" s="1"/>
  <c r="C705" i="2"/>
  <c r="C700" i="2"/>
  <c r="B697" i="2"/>
  <c r="C704" i="2" s="1"/>
  <c r="B696" i="2"/>
  <c r="B695" i="2"/>
  <c r="C696" i="2" s="1"/>
  <c r="B694" i="2"/>
  <c r="B693" i="2"/>
  <c r="B692" i="2"/>
  <c r="C691" i="2"/>
  <c r="C690" i="2"/>
  <c r="C685" i="2"/>
  <c r="B679" i="2"/>
  <c r="C689" i="2" s="1"/>
  <c r="B678" i="2"/>
  <c r="B677" i="2"/>
  <c r="C681" i="2" s="1"/>
  <c r="C676" i="2"/>
  <c r="C671" i="2"/>
  <c r="B665" i="2"/>
  <c r="C675" i="2" s="1"/>
  <c r="B664" i="2"/>
  <c r="C663" i="2"/>
  <c r="B663" i="2"/>
  <c r="C667" i="2" s="1"/>
  <c r="C662" i="2"/>
  <c r="C657" i="2"/>
  <c r="B654" i="2"/>
  <c r="C661" i="2" s="1"/>
  <c r="B653" i="2"/>
  <c r="B652" i="2"/>
  <c r="C653" i="2" s="1"/>
  <c r="B651" i="2"/>
  <c r="B650" i="2"/>
  <c r="B649" i="2"/>
  <c r="C648" i="2"/>
  <c r="C647" i="2"/>
  <c r="C642" i="2"/>
  <c r="B636" i="2"/>
  <c r="C646" i="2" s="1"/>
  <c r="B635" i="2"/>
  <c r="B634" i="2"/>
  <c r="C638" i="2" s="1"/>
  <c r="C633" i="2"/>
  <c r="C628" i="2"/>
  <c r="B622" i="2"/>
  <c r="C632" i="2" s="1"/>
  <c r="B621" i="2"/>
  <c r="C620" i="2"/>
  <c r="B620" i="2"/>
  <c r="C624" i="2" s="1"/>
  <c r="C619" i="2"/>
  <c r="C614" i="2"/>
  <c r="B611" i="2"/>
  <c r="C618" i="2" s="1"/>
  <c r="B610" i="2"/>
  <c r="B609" i="2"/>
  <c r="C610" i="2" s="1"/>
  <c r="B608" i="2"/>
  <c r="B607" i="2"/>
  <c r="B606" i="2"/>
  <c r="C605" i="2"/>
  <c r="C604" i="2"/>
  <c r="C599" i="2"/>
  <c r="B593" i="2"/>
  <c r="C603" i="2" s="1"/>
  <c r="B592" i="2"/>
  <c r="B591" i="2"/>
  <c r="C595" i="2" s="1"/>
  <c r="C590" i="2"/>
  <c r="C585" i="2"/>
  <c r="B579" i="2"/>
  <c r="C589" i="2" s="1"/>
  <c r="B578" i="2"/>
  <c r="C577" i="2"/>
  <c r="B577" i="2"/>
  <c r="C581" i="2" s="1"/>
  <c r="C576" i="2"/>
  <c r="C571" i="2"/>
  <c r="B568" i="2"/>
  <c r="C575" i="2" s="1"/>
  <c r="B567" i="2"/>
  <c r="B566" i="2"/>
  <c r="C567" i="2" s="1"/>
  <c r="B565" i="2"/>
  <c r="B564" i="2"/>
  <c r="B563" i="2"/>
  <c r="C561" i="2"/>
  <c r="C556" i="2"/>
  <c r="B550" i="2"/>
  <c r="C560" i="2" s="1"/>
  <c r="B549" i="2"/>
  <c r="B548" i="2"/>
  <c r="C552" i="2" s="1"/>
  <c r="C547" i="2"/>
  <c r="C542" i="2"/>
  <c r="B536" i="2"/>
  <c r="C546" i="2" s="1"/>
  <c r="B535" i="2"/>
  <c r="C534" i="2"/>
  <c r="B534" i="2"/>
  <c r="C538" i="2" s="1"/>
  <c r="C533" i="2"/>
  <c r="C528" i="2"/>
  <c r="B525" i="2"/>
  <c r="C532" i="2" s="1"/>
  <c r="B524" i="2"/>
  <c r="B523" i="2"/>
  <c r="C524" i="2" s="1"/>
  <c r="B522" i="2"/>
  <c r="B521" i="2"/>
  <c r="B520" i="2"/>
  <c r="C518" i="2"/>
  <c r="C513" i="2"/>
  <c r="B507" i="2"/>
  <c r="C517" i="2" s="1"/>
  <c r="B506" i="2"/>
  <c r="B505" i="2"/>
  <c r="C509" i="2" s="1"/>
  <c r="C504" i="2"/>
  <c r="C499" i="2"/>
  <c r="B493" i="2"/>
  <c r="C503" i="2" s="1"/>
  <c r="B492" i="2"/>
  <c r="C491" i="2"/>
  <c r="B491" i="2"/>
  <c r="C495" i="2" s="1"/>
  <c r="C490" i="2"/>
  <c r="C485" i="2"/>
  <c r="B482" i="2"/>
  <c r="C489" i="2" s="1"/>
  <c r="B481" i="2"/>
  <c r="B480" i="2"/>
  <c r="C481" i="2" s="1"/>
  <c r="B479" i="2"/>
  <c r="B478" i="2"/>
  <c r="B477" i="2"/>
  <c r="C505" i="2" s="1"/>
  <c r="C475" i="2"/>
  <c r="C470" i="2"/>
  <c r="B464" i="2"/>
  <c r="C474" i="2" s="1"/>
  <c r="B463" i="2"/>
  <c r="B462" i="2"/>
  <c r="C466" i="2" s="1"/>
  <c r="C461" i="2"/>
  <c r="C456" i="2"/>
  <c r="B450" i="2"/>
  <c r="C460" i="2" s="1"/>
  <c r="B449" i="2"/>
  <c r="C448" i="2"/>
  <c r="B448" i="2"/>
  <c r="C452" i="2" s="1"/>
  <c r="C447" i="2"/>
  <c r="C442" i="2"/>
  <c r="B439" i="2"/>
  <c r="C446" i="2" s="1"/>
  <c r="B438" i="2"/>
  <c r="B437" i="2"/>
  <c r="C438" i="2" s="1"/>
  <c r="B436" i="2"/>
  <c r="B435" i="2"/>
  <c r="B434" i="2"/>
  <c r="C432" i="2"/>
  <c r="C427" i="2"/>
  <c r="B421" i="2"/>
  <c r="C431" i="2" s="1"/>
  <c r="B420" i="2"/>
  <c r="C418" i="2"/>
  <c r="C413" i="2"/>
  <c r="B407" i="2"/>
  <c r="C417" i="2" s="1"/>
  <c r="B406" i="2"/>
  <c r="C405" i="2"/>
  <c r="C404" i="2"/>
  <c r="C399" i="2"/>
  <c r="B396" i="2"/>
  <c r="C403" i="2" s="1"/>
  <c r="B395" i="2"/>
  <c r="B394" i="2"/>
  <c r="C395" i="2" s="1"/>
  <c r="B393" i="2"/>
  <c r="B392" i="2"/>
  <c r="B391" i="2"/>
  <c r="C390" i="2"/>
  <c r="C389" i="2"/>
  <c r="C384" i="2"/>
  <c r="B378" i="2"/>
  <c r="C388" i="2" s="1"/>
  <c r="B377" i="2"/>
  <c r="C375" i="2"/>
  <c r="C370" i="2"/>
  <c r="B364" i="2"/>
  <c r="C374" i="2" s="1"/>
  <c r="B363" i="2"/>
  <c r="C362" i="2"/>
  <c r="C361" i="2"/>
  <c r="C356" i="2"/>
  <c r="B353" i="2"/>
  <c r="C360" i="2" s="1"/>
  <c r="B352" i="2"/>
  <c r="B351" i="2"/>
  <c r="C352" i="2" s="1"/>
  <c r="B350" i="2"/>
  <c r="B349" i="2"/>
  <c r="B348" i="2"/>
  <c r="C346" i="2"/>
  <c r="C341" i="2"/>
  <c r="B335" i="2"/>
  <c r="C345" i="2" s="1"/>
  <c r="B334" i="2"/>
  <c r="C332" i="2"/>
  <c r="C327" i="2"/>
  <c r="B321" i="2"/>
  <c r="C331" i="2" s="1"/>
  <c r="B320" i="2"/>
  <c r="C319" i="2"/>
  <c r="B319" i="2"/>
  <c r="C323" i="2" s="1"/>
  <c r="C318" i="2"/>
  <c r="C313" i="2"/>
  <c r="B310" i="2"/>
  <c r="C317" i="2" s="1"/>
  <c r="B309" i="2"/>
  <c r="B308" i="2"/>
  <c r="C309" i="2" s="1"/>
  <c r="B307" i="2"/>
  <c r="B306" i="2"/>
  <c r="B305" i="2"/>
  <c r="C304" i="2"/>
  <c r="C303" i="2"/>
  <c r="C298" i="2"/>
  <c r="B292" i="2"/>
  <c r="C302" i="2" s="1"/>
  <c r="B291" i="2"/>
  <c r="B290" i="2"/>
  <c r="C294" i="2" s="1"/>
  <c r="C289" i="2"/>
  <c r="C284" i="2"/>
  <c r="B278" i="2"/>
  <c r="C288" i="2" s="1"/>
  <c r="B277" i="2"/>
  <c r="C276" i="2"/>
  <c r="C275" i="2"/>
  <c r="C270" i="2"/>
  <c r="B267" i="2"/>
  <c r="C274" i="2" s="1"/>
  <c r="B266" i="2"/>
  <c r="B264" i="2"/>
  <c r="B263" i="2"/>
  <c r="B262" i="2"/>
  <c r="C261" i="2"/>
  <c r="C260" i="2"/>
  <c r="C255" i="2"/>
  <c r="B249" i="2"/>
  <c r="C259" i="2" s="1"/>
  <c r="B248" i="2"/>
  <c r="C246" i="2"/>
  <c r="C241" i="2"/>
  <c r="B235" i="2"/>
  <c r="C245" i="2" s="1"/>
  <c r="B234" i="2"/>
  <c r="C233" i="2"/>
  <c r="C232" i="2"/>
  <c r="C227" i="2"/>
  <c r="B224" i="2"/>
  <c r="C231" i="2" s="1"/>
  <c r="B223" i="2"/>
  <c r="B221" i="2"/>
  <c r="B220" i="2"/>
  <c r="B219" i="2"/>
  <c r="C217" i="2"/>
  <c r="C212" i="2"/>
  <c r="B206" i="2"/>
  <c r="C216" i="2" s="1"/>
  <c r="B205" i="2"/>
  <c r="C203" i="2"/>
  <c r="C198" i="2"/>
  <c r="B192" i="2"/>
  <c r="C202" i="2" s="1"/>
  <c r="B191" i="2"/>
  <c r="C189" i="2"/>
  <c r="C184" i="2"/>
  <c r="B181" i="2"/>
  <c r="C188" i="2" s="1"/>
  <c r="B180" i="2"/>
  <c r="B179" i="2"/>
  <c r="C180" i="2" s="1"/>
  <c r="B178" i="2"/>
  <c r="B177" i="2"/>
  <c r="B176" i="2"/>
  <c r="C175" i="2"/>
  <c r="C174" i="2"/>
  <c r="C169" i="2"/>
  <c r="B163" i="2"/>
  <c r="C173" i="2" s="1"/>
  <c r="B162" i="2"/>
  <c r="C160" i="2"/>
  <c r="C155" i="2"/>
  <c r="B149" i="2"/>
  <c r="C159" i="2" s="1"/>
  <c r="B148" i="2"/>
  <c r="C146" i="2"/>
  <c r="C141" i="2"/>
  <c r="B138" i="2"/>
  <c r="C145" i="2" s="1"/>
  <c r="B137" i="2"/>
  <c r="B135" i="2"/>
  <c r="B134" i="2"/>
  <c r="B133" i="2"/>
  <c r="C130" i="2"/>
  <c r="C128" i="2"/>
  <c r="C126" i="2"/>
  <c r="C125" i="2"/>
  <c r="C906" i="2" s="1"/>
  <c r="C124" i="2"/>
  <c r="C122" i="2"/>
  <c r="C120" i="2"/>
  <c r="C119" i="2"/>
  <c r="C863" i="2" s="1"/>
  <c r="C118" i="2"/>
  <c r="C116" i="2"/>
  <c r="C114" i="2"/>
  <c r="C113" i="2"/>
  <c r="C820" i="2" s="1"/>
  <c r="C112" i="2"/>
  <c r="B111" i="2"/>
  <c r="C110" i="2"/>
  <c r="C108" i="2"/>
  <c r="C107" i="2"/>
  <c r="C777" i="2" s="1"/>
  <c r="C106" i="2"/>
  <c r="C104" i="2"/>
  <c r="C102" i="2"/>
  <c r="C101" i="2"/>
  <c r="C734" i="2" s="1"/>
  <c r="C100" i="2"/>
  <c r="B98" i="2"/>
  <c r="C98" i="2" s="1"/>
  <c r="C96" i="2"/>
  <c r="C95" i="2"/>
  <c r="C94" i="2"/>
  <c r="C92" i="2"/>
  <c r="C90" i="2"/>
  <c r="C89" i="2"/>
  <c r="C88" i="2"/>
  <c r="C86" i="2"/>
  <c r="C84" i="2"/>
  <c r="C83" i="2"/>
  <c r="C82" i="2"/>
  <c r="C80" i="2"/>
  <c r="B80" i="2"/>
  <c r="C78" i="2"/>
  <c r="C77" i="2"/>
  <c r="C562" i="2" s="1"/>
  <c r="C76" i="2"/>
  <c r="C74" i="2"/>
  <c r="B74" i="2"/>
  <c r="C72" i="2"/>
  <c r="C71" i="2"/>
  <c r="C519" i="2" s="1"/>
  <c r="C70" i="2"/>
  <c r="B69" i="2"/>
  <c r="C68" i="2"/>
  <c r="C66" i="2"/>
  <c r="C65" i="2"/>
  <c r="C476" i="2" s="1"/>
  <c r="C64" i="2"/>
  <c r="C62" i="2"/>
  <c r="C60" i="2"/>
  <c r="C59" i="2"/>
  <c r="C433" i="2" s="1"/>
  <c r="C58" i="2"/>
  <c r="C56" i="2"/>
  <c r="C54" i="2"/>
  <c r="C53" i="2"/>
  <c r="C52" i="2"/>
  <c r="C50" i="2"/>
  <c r="C48" i="2"/>
  <c r="C47" i="2"/>
  <c r="C347" i="2" s="1"/>
  <c r="C46" i="2"/>
  <c r="C44" i="2"/>
  <c r="C42" i="2"/>
  <c r="C41" i="2"/>
  <c r="C40" i="2"/>
  <c r="C38" i="2"/>
  <c r="C36" i="2"/>
  <c r="C35" i="2"/>
  <c r="C34" i="2"/>
  <c r="C32" i="2"/>
  <c r="C30" i="2"/>
  <c r="C29" i="2"/>
  <c r="C218" i="2" s="1"/>
  <c r="C28" i="2"/>
  <c r="C26" i="2"/>
  <c r="C24" i="2"/>
  <c r="C23" i="2"/>
  <c r="C22" i="2"/>
  <c r="N20" i="2"/>
  <c r="B419" i="2" s="1"/>
  <c r="C423" i="2" s="1"/>
  <c r="M20" i="2"/>
  <c r="B376" i="2" s="1"/>
  <c r="C380" i="2" s="1"/>
  <c r="L20" i="2"/>
  <c r="B333" i="2" s="1"/>
  <c r="C337" i="2" s="1"/>
  <c r="K20" i="2"/>
  <c r="J20" i="2"/>
  <c r="B247" i="2" s="1"/>
  <c r="C251" i="2" s="1"/>
  <c r="I20" i="2"/>
  <c r="B204" i="2" s="1"/>
  <c r="C208" i="2" s="1"/>
  <c r="H20" i="2"/>
  <c r="B161" i="2" s="1"/>
  <c r="C165" i="2" s="1"/>
  <c r="C20" i="2"/>
  <c r="C18" i="2"/>
  <c r="N17" i="2"/>
  <c r="B405" i="2" s="1"/>
  <c r="C409" i="2" s="1"/>
  <c r="M17" i="2"/>
  <c r="B362" i="2" s="1"/>
  <c r="C366" i="2" s="1"/>
  <c r="L17" i="2"/>
  <c r="K17" i="2"/>
  <c r="B276" i="2" s="1"/>
  <c r="C280" i="2" s="1"/>
  <c r="J17" i="2"/>
  <c r="B233" i="2" s="1"/>
  <c r="C237" i="2" s="1"/>
  <c r="I17" i="2"/>
  <c r="B190" i="2" s="1"/>
  <c r="C194" i="2" s="1"/>
  <c r="H17" i="2"/>
  <c r="B147" i="2" s="1"/>
  <c r="C151" i="2" s="1"/>
  <c r="C17" i="2"/>
  <c r="C132" i="2" s="1"/>
  <c r="C15" i="2"/>
  <c r="N14" i="2"/>
  <c r="M14" i="2"/>
  <c r="L14" i="2"/>
  <c r="K14" i="2"/>
  <c r="B265" i="2" s="1"/>
  <c r="C266" i="2" s="1"/>
  <c r="J14" i="2"/>
  <c r="B222" i="2" s="1"/>
  <c r="C223" i="2" s="1"/>
  <c r="I14" i="2"/>
  <c r="H14" i="2"/>
  <c r="B136" i="2" s="1"/>
  <c r="C137" i="2" s="1"/>
  <c r="C13" i="2"/>
  <c r="C11" i="2"/>
  <c r="N10" i="2"/>
  <c r="M10" i="2"/>
  <c r="L10" i="2"/>
  <c r="K10" i="2"/>
  <c r="J10" i="2"/>
  <c r="I10" i="2"/>
  <c r="H10" i="2"/>
  <c r="L9" i="2"/>
  <c r="C9" i="2"/>
  <c r="L8" i="2"/>
  <c r="L7" i="2"/>
  <c r="L6" i="2"/>
  <c r="C6" i="2"/>
  <c r="L5" i="2"/>
  <c r="L4" i="2"/>
  <c r="C4" i="2"/>
  <c r="L3" i="2"/>
  <c r="C2" i="2"/>
  <c r="H10" i="1"/>
  <c r="C3209" i="1"/>
  <c r="C3203" i="1"/>
  <c r="C3073" i="1"/>
  <c r="C3067" i="1"/>
  <c r="C2937" i="1"/>
  <c r="C2931" i="1"/>
  <c r="C2801" i="1"/>
  <c r="C2795" i="1"/>
  <c r="C2665" i="1"/>
  <c r="C2659" i="1"/>
  <c r="C2529" i="1"/>
  <c r="C2523" i="1"/>
  <c r="C2393" i="1"/>
  <c r="C2387" i="1"/>
  <c r="C2257" i="1"/>
  <c r="C2251" i="1"/>
  <c r="C1849" i="1"/>
  <c r="C1843" i="1"/>
  <c r="C1713" i="1"/>
  <c r="C1707" i="1"/>
  <c r="C1035" i="1"/>
  <c r="C1031" i="1"/>
  <c r="C1027" i="1"/>
  <c r="C1019" i="1"/>
  <c r="C1015" i="1"/>
  <c r="C1007" i="1"/>
  <c r="C1003" i="1"/>
  <c r="C995" i="1"/>
  <c r="C991" i="1"/>
  <c r="C983" i="1"/>
  <c r="B983" i="1"/>
  <c r="C981" i="1"/>
  <c r="C979" i="1"/>
  <c r="C978" i="1"/>
  <c r="C977" i="1"/>
  <c r="C973" i="1"/>
  <c r="C969" i="1"/>
  <c r="C965" i="1"/>
  <c r="B965" i="1"/>
  <c r="C963" i="1"/>
  <c r="C962" i="1"/>
  <c r="C958" i="1"/>
  <c r="C950" i="1"/>
  <c r="B950" i="1"/>
  <c r="C954" i="1" s="1"/>
  <c r="C948" i="1"/>
  <c r="B937" i="1"/>
  <c r="C947" i="1" s="1"/>
  <c r="B936" i="1"/>
  <c r="C943" i="1" s="1"/>
  <c r="C934" i="1"/>
  <c r="B923" i="1"/>
  <c r="C933" i="1" s="1"/>
  <c r="B922" i="1"/>
  <c r="C929" i="1" s="1"/>
  <c r="C920" i="1"/>
  <c r="C915" i="1"/>
  <c r="B912" i="1"/>
  <c r="C919" i="1" s="1"/>
  <c r="C911" i="1"/>
  <c r="B911" i="1"/>
  <c r="B910" i="1"/>
  <c r="B909" i="1"/>
  <c r="B908" i="1"/>
  <c r="B907" i="1"/>
  <c r="C905" i="1"/>
  <c r="C900" i="1"/>
  <c r="B894" i="1"/>
  <c r="C904" i="1" s="1"/>
  <c r="B893" i="1"/>
  <c r="C891" i="1"/>
  <c r="C886" i="1"/>
  <c r="C882" i="1"/>
  <c r="B880" i="1"/>
  <c r="C890" i="1" s="1"/>
  <c r="B879" i="1"/>
  <c r="B878" i="1"/>
  <c r="C877" i="1"/>
  <c r="B869" i="1"/>
  <c r="C876" i="1" s="1"/>
  <c r="B868" i="1"/>
  <c r="C872" i="1" s="1"/>
  <c r="B866" i="1"/>
  <c r="B865" i="1"/>
  <c r="B864" i="1"/>
  <c r="C863" i="1"/>
  <c r="C862" i="1"/>
  <c r="B851" i="1"/>
  <c r="C861" i="1" s="1"/>
  <c r="B850" i="1"/>
  <c r="C857" i="1" s="1"/>
  <c r="B849" i="1"/>
  <c r="C853" i="1" s="1"/>
  <c r="C848" i="1"/>
  <c r="B837" i="1"/>
  <c r="C847" i="1" s="1"/>
  <c r="B836" i="1"/>
  <c r="C843" i="1" s="1"/>
  <c r="B835" i="1"/>
  <c r="C839" i="1" s="1"/>
  <c r="C834" i="1"/>
  <c r="C829" i="1"/>
  <c r="B826" i="1"/>
  <c r="C833" i="1" s="1"/>
  <c r="B825" i="1"/>
  <c r="B823" i="1"/>
  <c r="B822" i="1"/>
  <c r="B821" i="1"/>
  <c r="C819" i="1"/>
  <c r="B808" i="1"/>
  <c r="C818" i="1" s="1"/>
  <c r="B807" i="1"/>
  <c r="C814" i="1" s="1"/>
  <c r="B806" i="1"/>
  <c r="C810" i="1" s="1"/>
  <c r="C805" i="1"/>
  <c r="C800" i="1"/>
  <c r="B794" i="1"/>
  <c r="C804" i="1" s="1"/>
  <c r="B793" i="1"/>
  <c r="C791" i="1"/>
  <c r="C786" i="1"/>
  <c r="B783" i="1"/>
  <c r="C790" i="1" s="1"/>
  <c r="B782" i="1"/>
  <c r="B780" i="1"/>
  <c r="B779" i="1"/>
  <c r="B778" i="1"/>
  <c r="C776" i="1"/>
  <c r="B765" i="1"/>
  <c r="C775" i="1" s="1"/>
  <c r="B764" i="1"/>
  <c r="C771" i="1" s="1"/>
  <c r="C762" i="1"/>
  <c r="B751" i="1"/>
  <c r="C761" i="1" s="1"/>
  <c r="B750" i="1"/>
  <c r="C757" i="1" s="1"/>
  <c r="C748" i="1"/>
  <c r="C743" i="1"/>
  <c r="B740" i="1"/>
  <c r="C747" i="1" s="1"/>
  <c r="C739" i="1"/>
  <c r="B739" i="1"/>
  <c r="B738" i="1"/>
  <c r="B737" i="1"/>
  <c r="B736" i="1"/>
  <c r="B735" i="1"/>
  <c r="C733" i="1"/>
  <c r="C728" i="1"/>
  <c r="B722" i="1"/>
  <c r="C732" i="1" s="1"/>
  <c r="B721" i="1"/>
  <c r="B720" i="1"/>
  <c r="C724" i="1" s="1"/>
  <c r="C719" i="1"/>
  <c r="C714" i="1"/>
  <c r="B708" i="1"/>
  <c r="C718" i="1" s="1"/>
  <c r="B707" i="1"/>
  <c r="B706" i="1"/>
  <c r="C710" i="1" s="1"/>
  <c r="C705" i="1"/>
  <c r="B697" i="1"/>
  <c r="C704" i="1" s="1"/>
  <c r="B696" i="1"/>
  <c r="C700" i="1" s="1"/>
  <c r="B694" i="1"/>
  <c r="B693" i="1"/>
  <c r="B692" i="1"/>
  <c r="C691" i="1"/>
  <c r="C690" i="1"/>
  <c r="C681" i="1"/>
  <c r="B679" i="1"/>
  <c r="C689" i="1" s="1"/>
  <c r="B678" i="1"/>
  <c r="C685" i="1" s="1"/>
  <c r="B677" i="1"/>
  <c r="C676" i="1"/>
  <c r="C671" i="1"/>
  <c r="B665" i="1"/>
  <c r="C675" i="1" s="1"/>
  <c r="B664" i="1"/>
  <c r="B663" i="1"/>
  <c r="C667" i="1" s="1"/>
  <c r="C662" i="1"/>
  <c r="C657" i="1"/>
  <c r="B654" i="1"/>
  <c r="C661" i="1" s="1"/>
  <c r="B653" i="1"/>
  <c r="B651" i="1"/>
  <c r="B650" i="1"/>
  <c r="B649" i="1"/>
  <c r="C648" i="1"/>
  <c r="C647" i="1"/>
  <c r="C642" i="1"/>
  <c r="B636" i="1"/>
  <c r="C646" i="1" s="1"/>
  <c r="B635" i="1"/>
  <c r="B634" i="1"/>
  <c r="C638" i="1" s="1"/>
  <c r="C633" i="1"/>
  <c r="B622" i="1"/>
  <c r="C632" i="1" s="1"/>
  <c r="B621" i="1"/>
  <c r="C628" i="1" s="1"/>
  <c r="C619" i="1"/>
  <c r="B611" i="1"/>
  <c r="C618" i="1" s="1"/>
  <c r="B610" i="1"/>
  <c r="C614" i="1" s="1"/>
  <c r="B608" i="1"/>
  <c r="B607" i="1"/>
  <c r="B606" i="1"/>
  <c r="C605" i="1"/>
  <c r="C604" i="1"/>
  <c r="B593" i="1"/>
  <c r="C603" i="1" s="1"/>
  <c r="B592" i="1"/>
  <c r="C599" i="1" s="1"/>
  <c r="C590" i="1"/>
  <c r="B579" i="1"/>
  <c r="C589" i="1" s="1"/>
  <c r="B578" i="1"/>
  <c r="C585" i="1" s="1"/>
  <c r="C576" i="1"/>
  <c r="C571" i="1"/>
  <c r="B568" i="1"/>
  <c r="C575" i="1" s="1"/>
  <c r="C567" i="1"/>
  <c r="B567" i="1"/>
  <c r="B566" i="1"/>
  <c r="B565" i="1"/>
  <c r="B564" i="1"/>
  <c r="B563" i="1"/>
  <c r="C561" i="1"/>
  <c r="C556" i="1"/>
  <c r="C552" i="1"/>
  <c r="B550" i="1"/>
  <c r="C560" i="1" s="1"/>
  <c r="B549" i="1"/>
  <c r="B548" i="1"/>
  <c r="C547" i="1"/>
  <c r="B536" i="1"/>
  <c r="C546" i="1" s="1"/>
  <c r="B535" i="1"/>
  <c r="C542" i="1" s="1"/>
  <c r="B534" i="1"/>
  <c r="C538" i="1" s="1"/>
  <c r="C533" i="1"/>
  <c r="B525" i="1"/>
  <c r="C532" i="1" s="1"/>
  <c r="B524" i="1"/>
  <c r="C528" i="1" s="1"/>
  <c r="B522" i="1"/>
  <c r="B521" i="1"/>
  <c r="B520" i="1"/>
  <c r="C518" i="1"/>
  <c r="C509" i="1"/>
  <c r="B507" i="1"/>
  <c r="C517" i="1" s="1"/>
  <c r="B506" i="1"/>
  <c r="C513" i="1" s="1"/>
  <c r="B505" i="1"/>
  <c r="C504" i="1"/>
  <c r="C499" i="1"/>
  <c r="B493" i="1"/>
  <c r="C503" i="1" s="1"/>
  <c r="B492" i="1"/>
  <c r="B491" i="1"/>
  <c r="C495" i="1" s="1"/>
  <c r="C490" i="1"/>
  <c r="C485" i="1"/>
  <c r="B482" i="1"/>
  <c r="C489" i="1" s="1"/>
  <c r="B481" i="1"/>
  <c r="B479" i="1"/>
  <c r="B478" i="1"/>
  <c r="B477" i="1"/>
  <c r="C475" i="1"/>
  <c r="C470" i="1"/>
  <c r="C466" i="1"/>
  <c r="B464" i="1"/>
  <c r="C474" i="1" s="1"/>
  <c r="B463" i="1"/>
  <c r="B462" i="1"/>
  <c r="C461" i="1"/>
  <c r="B450" i="1"/>
  <c r="C460" i="1" s="1"/>
  <c r="B449" i="1"/>
  <c r="C456" i="1" s="1"/>
  <c r="C447" i="1"/>
  <c r="B439" i="1"/>
  <c r="C446" i="1" s="1"/>
  <c r="B438" i="1"/>
  <c r="C442" i="1" s="1"/>
  <c r="B436" i="1"/>
  <c r="B435" i="1"/>
  <c r="B434" i="1"/>
  <c r="C432" i="1"/>
  <c r="C427" i="1"/>
  <c r="B421" i="1"/>
  <c r="C431" i="1" s="1"/>
  <c r="B420" i="1"/>
  <c r="C418" i="1"/>
  <c r="C413" i="1"/>
  <c r="B407" i="1"/>
  <c r="C417" i="1" s="1"/>
  <c r="B406" i="1"/>
  <c r="C404" i="1"/>
  <c r="C399" i="1"/>
  <c r="B396" i="1"/>
  <c r="C403" i="1" s="1"/>
  <c r="B395" i="1"/>
  <c r="B393" i="1"/>
  <c r="B392" i="1"/>
  <c r="B391" i="1"/>
  <c r="C389" i="1"/>
  <c r="B378" i="1"/>
  <c r="C388" i="1" s="1"/>
  <c r="B377" i="1"/>
  <c r="C384" i="1" s="1"/>
  <c r="B376" i="1"/>
  <c r="C380" i="1" s="1"/>
  <c r="C375" i="1"/>
  <c r="C370" i="1"/>
  <c r="B364" i="1"/>
  <c r="C374" i="1" s="1"/>
  <c r="B363" i="1"/>
  <c r="C361" i="1"/>
  <c r="B353" i="1"/>
  <c r="C360" i="1" s="1"/>
  <c r="B352" i="1"/>
  <c r="C356" i="1" s="1"/>
  <c r="B350" i="1"/>
  <c r="B349" i="1"/>
  <c r="B348" i="1"/>
  <c r="C346" i="1"/>
  <c r="C341" i="1"/>
  <c r="B335" i="1"/>
  <c r="C345" i="1" s="1"/>
  <c r="B334" i="1"/>
  <c r="C332" i="1"/>
  <c r="B321" i="1"/>
  <c r="C331" i="1" s="1"/>
  <c r="B320" i="1"/>
  <c r="C327" i="1" s="1"/>
  <c r="C318" i="1"/>
  <c r="B310" i="1"/>
  <c r="C317" i="1" s="1"/>
  <c r="B309" i="1"/>
  <c r="C313" i="1" s="1"/>
  <c r="B307" i="1"/>
  <c r="B306" i="1"/>
  <c r="B305" i="1"/>
  <c r="C303" i="1"/>
  <c r="C298" i="1"/>
  <c r="B292" i="1"/>
  <c r="C302" i="1" s="1"/>
  <c r="B291" i="1"/>
  <c r="C289" i="1"/>
  <c r="B278" i="1"/>
  <c r="C288" i="1" s="1"/>
  <c r="B277" i="1"/>
  <c r="C284" i="1" s="1"/>
  <c r="C275" i="1"/>
  <c r="C270" i="1"/>
  <c r="B267" i="1"/>
  <c r="C274" i="1" s="1"/>
  <c r="B266" i="1"/>
  <c r="B264" i="1"/>
  <c r="B263" i="1"/>
  <c r="B262" i="1"/>
  <c r="C260" i="1"/>
  <c r="B249" i="1"/>
  <c r="C259" i="1" s="1"/>
  <c r="B248" i="1"/>
  <c r="C255" i="1" s="1"/>
  <c r="C246" i="1"/>
  <c r="B235" i="1"/>
  <c r="C245" i="1" s="1"/>
  <c r="B234" i="1"/>
  <c r="C241" i="1" s="1"/>
  <c r="C232" i="1"/>
  <c r="C227" i="1"/>
  <c r="B224" i="1"/>
  <c r="C231" i="1" s="1"/>
  <c r="B223" i="1"/>
  <c r="B221" i="1"/>
  <c r="B220" i="1"/>
  <c r="B219" i="1"/>
  <c r="C217" i="1"/>
  <c r="B206" i="1"/>
  <c r="C216" i="1" s="1"/>
  <c r="B205" i="1"/>
  <c r="C212" i="1" s="1"/>
  <c r="C203" i="1"/>
  <c r="C198" i="1"/>
  <c r="B192" i="1"/>
  <c r="C202" i="1" s="1"/>
  <c r="B191" i="1"/>
  <c r="C189" i="1"/>
  <c r="C184" i="1"/>
  <c r="B181" i="1"/>
  <c r="C188" i="1" s="1"/>
  <c r="B180" i="1"/>
  <c r="B178" i="1"/>
  <c r="B177" i="1"/>
  <c r="B176" i="1"/>
  <c r="C175" i="1"/>
  <c r="C174" i="1"/>
  <c r="C169" i="1"/>
  <c r="B163" i="1"/>
  <c r="C173" i="1" s="1"/>
  <c r="B162" i="1"/>
  <c r="C160" i="1"/>
  <c r="B149" i="1"/>
  <c r="C159" i="1" s="1"/>
  <c r="B148" i="1"/>
  <c r="C155" i="1" s="1"/>
  <c r="C146" i="1"/>
  <c r="C141" i="1"/>
  <c r="B138" i="1"/>
  <c r="C145" i="1" s="1"/>
  <c r="B137" i="1"/>
  <c r="B135" i="1"/>
  <c r="B134" i="1"/>
  <c r="B133" i="1"/>
  <c r="C130" i="1"/>
  <c r="C128" i="1"/>
  <c r="C126" i="1"/>
  <c r="C125" i="1"/>
  <c r="C906" i="1" s="1"/>
  <c r="C124" i="1"/>
  <c r="C122" i="1"/>
  <c r="C120" i="1"/>
  <c r="C119" i="1"/>
  <c r="C118" i="1"/>
  <c r="C116" i="1"/>
  <c r="C114" i="1"/>
  <c r="C113" i="1"/>
  <c r="C820" i="1" s="1"/>
  <c r="C112" i="1"/>
  <c r="B111" i="1"/>
  <c r="C110" i="1"/>
  <c r="C108" i="1"/>
  <c r="C107" i="1"/>
  <c r="C777" i="1" s="1"/>
  <c r="C106" i="1"/>
  <c r="C104" i="1"/>
  <c r="C102" i="1"/>
  <c r="C101" i="1"/>
  <c r="C734" i="1" s="1"/>
  <c r="C100" i="1"/>
  <c r="C98" i="1"/>
  <c r="B98" i="1"/>
  <c r="C96" i="1"/>
  <c r="C95" i="1"/>
  <c r="C94" i="1"/>
  <c r="C92" i="1"/>
  <c r="C90" i="1"/>
  <c r="C89" i="1"/>
  <c r="C88" i="1"/>
  <c r="C86" i="1"/>
  <c r="C84" i="1"/>
  <c r="C83" i="1"/>
  <c r="C82" i="1"/>
  <c r="B80" i="1"/>
  <c r="C80" i="1" s="1"/>
  <c r="C78" i="1"/>
  <c r="C77" i="1"/>
  <c r="C562" i="1" s="1"/>
  <c r="C76" i="1"/>
  <c r="C74" i="1"/>
  <c r="B74" i="1"/>
  <c r="C72" i="1"/>
  <c r="C71" i="1"/>
  <c r="C519" i="1" s="1"/>
  <c r="C70" i="1"/>
  <c r="B69" i="1"/>
  <c r="C68" i="1"/>
  <c r="C66" i="1"/>
  <c r="C65" i="1"/>
  <c r="C476" i="1" s="1"/>
  <c r="C64" i="1"/>
  <c r="C62" i="1"/>
  <c r="C60" i="1"/>
  <c r="C59" i="1"/>
  <c r="C433" i="1" s="1"/>
  <c r="C58" i="1"/>
  <c r="C56" i="1"/>
  <c r="C54" i="1"/>
  <c r="C53" i="1"/>
  <c r="C390" i="1" s="1"/>
  <c r="C52" i="1"/>
  <c r="C50" i="1"/>
  <c r="C48" i="1"/>
  <c r="C47" i="1"/>
  <c r="C347" i="1" s="1"/>
  <c r="C46" i="1"/>
  <c r="C44" i="1"/>
  <c r="C42" i="1"/>
  <c r="C41" i="1"/>
  <c r="C304" i="1" s="1"/>
  <c r="C40" i="1"/>
  <c r="C38" i="1"/>
  <c r="C36" i="1"/>
  <c r="C35" i="1"/>
  <c r="C261" i="1" s="1"/>
  <c r="C34" i="1"/>
  <c r="C32" i="1"/>
  <c r="C30" i="1"/>
  <c r="C29" i="1"/>
  <c r="C218" i="1" s="1"/>
  <c r="C28" i="1"/>
  <c r="C26" i="1"/>
  <c r="C24" i="1"/>
  <c r="C23" i="1"/>
  <c r="C22" i="1"/>
  <c r="B935" i="1"/>
  <c r="C939" i="1" s="1"/>
  <c r="B892" i="1"/>
  <c r="C896" i="1" s="1"/>
  <c r="B763" i="1"/>
  <c r="C767" i="1" s="1"/>
  <c r="B591" i="1"/>
  <c r="C595" i="1" s="1"/>
  <c r="N20" i="1"/>
  <c r="B419" i="1" s="1"/>
  <c r="C423" i="1" s="1"/>
  <c r="M20" i="1"/>
  <c r="L20" i="1"/>
  <c r="B333" i="1" s="1"/>
  <c r="C337" i="1" s="1"/>
  <c r="K20" i="1"/>
  <c r="B290" i="1" s="1"/>
  <c r="C294" i="1" s="1"/>
  <c r="J20" i="1"/>
  <c r="B247" i="1" s="1"/>
  <c r="C251" i="1" s="1"/>
  <c r="I20" i="1"/>
  <c r="B204" i="1" s="1"/>
  <c r="C208" i="1" s="1"/>
  <c r="H20" i="1"/>
  <c r="B161" i="1" s="1"/>
  <c r="C165" i="1" s="1"/>
  <c r="C20" i="1"/>
  <c r="C18" i="1"/>
  <c r="B921" i="1"/>
  <c r="C925" i="1" s="1"/>
  <c r="B792" i="1"/>
  <c r="C796" i="1" s="1"/>
  <c r="B749" i="1"/>
  <c r="C753" i="1" s="1"/>
  <c r="B620" i="1"/>
  <c r="C624" i="1" s="1"/>
  <c r="B577" i="1"/>
  <c r="C581" i="1" s="1"/>
  <c r="B448" i="1"/>
  <c r="C452" i="1" s="1"/>
  <c r="N17" i="1"/>
  <c r="B405" i="1" s="1"/>
  <c r="C409" i="1" s="1"/>
  <c r="M17" i="1"/>
  <c r="B362" i="1" s="1"/>
  <c r="C366" i="1" s="1"/>
  <c r="L17" i="1"/>
  <c r="B319" i="1" s="1"/>
  <c r="C323" i="1" s="1"/>
  <c r="K17" i="1"/>
  <c r="B276" i="1" s="1"/>
  <c r="C280" i="1" s="1"/>
  <c r="J17" i="1"/>
  <c r="B233" i="1" s="1"/>
  <c r="C237" i="1" s="1"/>
  <c r="I17" i="1"/>
  <c r="B190" i="1" s="1"/>
  <c r="C194" i="1" s="1"/>
  <c r="H17" i="1"/>
  <c r="B147" i="1" s="1"/>
  <c r="C151" i="1" s="1"/>
  <c r="C17" i="1"/>
  <c r="C132" i="1" s="1"/>
  <c r="C15" i="1"/>
  <c r="B867" i="1"/>
  <c r="C868" i="1" s="1"/>
  <c r="B824" i="1"/>
  <c r="C825" i="1" s="1"/>
  <c r="B781" i="1"/>
  <c r="C782" i="1" s="1"/>
  <c r="B695" i="1"/>
  <c r="C696" i="1" s="1"/>
  <c r="B652" i="1"/>
  <c r="C653" i="1" s="1"/>
  <c r="B609" i="1"/>
  <c r="C610" i="1" s="1"/>
  <c r="B523" i="1"/>
  <c r="C524" i="1" s="1"/>
  <c r="B480" i="1"/>
  <c r="C481" i="1" s="1"/>
  <c r="B437" i="1"/>
  <c r="C438" i="1" s="1"/>
  <c r="N14" i="1"/>
  <c r="B394" i="1" s="1"/>
  <c r="C395" i="1" s="1"/>
  <c r="M14" i="1"/>
  <c r="B351" i="1" s="1"/>
  <c r="C352" i="1" s="1"/>
  <c r="L14" i="1"/>
  <c r="B308" i="1" s="1"/>
  <c r="C309" i="1" s="1"/>
  <c r="K14" i="1"/>
  <c r="B265" i="1" s="1"/>
  <c r="C266" i="1" s="1"/>
  <c r="J14" i="1"/>
  <c r="B222" i="1" s="1"/>
  <c r="C223" i="1" s="1"/>
  <c r="I14" i="1"/>
  <c r="B179" i="1" s="1"/>
  <c r="C180" i="1" s="1"/>
  <c r="H14" i="1"/>
  <c r="B136" i="1" s="1"/>
  <c r="C137" i="1" s="1"/>
  <c r="C13" i="1"/>
  <c r="C11" i="1"/>
  <c r="N10" i="1"/>
  <c r="M10" i="1"/>
  <c r="L10" i="1"/>
  <c r="K10" i="1"/>
  <c r="J10" i="1"/>
  <c r="I10" i="1"/>
  <c r="L9" i="1"/>
  <c r="C9" i="1"/>
  <c r="L8" i="1"/>
  <c r="L7" i="1"/>
  <c r="L6" i="1"/>
  <c r="C6" i="1"/>
  <c r="L5" i="1"/>
  <c r="L4" i="1"/>
  <c r="C4" i="1"/>
  <c r="L3" i="1"/>
  <c r="C2" i="1"/>
  <c r="C26" i="8" l="1"/>
  <c r="C262" i="8"/>
  <c r="C276" i="8"/>
  <c r="C290" i="8"/>
  <c r="C305" i="8"/>
  <c r="C319" i="8"/>
  <c r="C333" i="8"/>
  <c r="C348" i="8"/>
  <c r="C362" i="8"/>
  <c r="C376" i="8"/>
  <c r="C219" i="8"/>
  <c r="C233" i="8"/>
  <c r="C247" i="8"/>
  <c r="C133" i="8"/>
  <c r="C147" i="8"/>
  <c r="C161" i="8"/>
  <c r="C176" i="8"/>
  <c r="C190" i="8"/>
  <c r="C204" i="8"/>
  <c r="C477" i="8"/>
  <c r="C434" i="8"/>
  <c r="C778" i="8"/>
  <c r="C806" i="8"/>
  <c r="C792" i="8"/>
  <c r="C419" i="8"/>
  <c r="C462" i="8"/>
  <c r="C505" i="8"/>
  <c r="C548" i="8"/>
  <c r="C591" i="8"/>
  <c r="C634" i="8"/>
  <c r="C677" i="8"/>
  <c r="C720" i="8"/>
  <c r="C763" i="8"/>
  <c r="C405" i="8"/>
  <c r="C448" i="8"/>
  <c r="C534" i="8"/>
  <c r="C577" i="8"/>
  <c r="C620" i="8"/>
  <c r="C663" i="8"/>
  <c r="C706" i="8"/>
  <c r="C749" i="8"/>
  <c r="C821" i="8"/>
  <c r="C907" i="8"/>
  <c r="C835" i="8"/>
  <c r="C849" i="8"/>
  <c r="C878" i="8"/>
  <c r="C892" i="8"/>
  <c r="C921" i="8"/>
  <c r="C935" i="8"/>
  <c r="C405" i="7"/>
  <c r="C319" i="7"/>
  <c r="C462" i="7"/>
  <c r="C477" i="7"/>
  <c r="C247" i="7"/>
  <c r="C233" i="7"/>
  <c r="C219" i="7"/>
  <c r="C147" i="7"/>
  <c r="C133" i="7"/>
  <c r="C448" i="7"/>
  <c r="C190" i="7"/>
  <c r="C262" i="7"/>
  <c r="C290" i="7"/>
  <c r="C362" i="7"/>
  <c r="C434" i="7"/>
  <c r="C176" i="7"/>
  <c r="C348" i="7"/>
  <c r="C176" i="6"/>
  <c r="C505" i="6"/>
  <c r="C233" i="6"/>
  <c r="C348" i="6"/>
  <c r="C405" i="6"/>
  <c r="C520" i="6"/>
  <c r="C548" i="6"/>
  <c r="C591" i="6"/>
  <c r="C634" i="6"/>
  <c r="C677" i="6"/>
  <c r="C720" i="6"/>
  <c r="C147" i="6"/>
  <c r="C190" i="6"/>
  <c r="C247" i="6"/>
  <c r="C419" i="6"/>
  <c r="C735" i="6"/>
  <c r="C763" i="6"/>
  <c r="C749" i="6"/>
  <c r="C161" i="6"/>
  <c r="C204" i="6"/>
  <c r="C262" i="6"/>
  <c r="C319" i="6"/>
  <c r="C376" i="6"/>
  <c r="C477" i="6"/>
  <c r="C434" i="6"/>
  <c r="C462" i="6"/>
  <c r="C534" i="6"/>
  <c r="C577" i="6"/>
  <c r="C620" i="6"/>
  <c r="C663" i="6"/>
  <c r="C706" i="6"/>
  <c r="C792" i="6"/>
  <c r="C806" i="6"/>
  <c r="C835" i="6"/>
  <c r="C849" i="6"/>
  <c r="C878" i="6"/>
  <c r="C892" i="6"/>
  <c r="C921" i="6"/>
  <c r="C935" i="6"/>
  <c r="C219" i="5"/>
  <c r="C247" i="5"/>
  <c r="C133" i="5"/>
  <c r="C161" i="5"/>
  <c r="C319" i="5"/>
  <c r="C376" i="5"/>
  <c r="C477" i="5"/>
  <c r="C434" i="5"/>
  <c r="C362" i="5"/>
  <c r="C147" i="5"/>
  <c r="C190" i="5"/>
  <c r="C233" i="5"/>
  <c r="C276" i="5"/>
  <c r="C333" i="5"/>
  <c r="C391" i="5"/>
  <c r="C176" i="4"/>
  <c r="C219" i="4"/>
  <c r="C262" i="4"/>
  <c r="C290" i="4"/>
  <c r="C305" i="4"/>
  <c r="C348" i="4"/>
  <c r="C448" i="4"/>
  <c r="C362" i="4"/>
  <c r="C376" i="4"/>
  <c r="C276" i="4"/>
  <c r="C190" i="4"/>
  <c r="C204" i="4"/>
  <c r="C147" i="4"/>
  <c r="C247" i="4"/>
  <c r="C319" i="4"/>
  <c r="C419" i="4"/>
  <c r="C391" i="4"/>
  <c r="C161" i="4"/>
  <c r="C233" i="4"/>
  <c r="C333" i="4"/>
  <c r="C405" i="4"/>
  <c r="C462" i="4"/>
  <c r="C491" i="4"/>
  <c r="C534" i="4"/>
  <c r="C591" i="4"/>
  <c r="C620" i="4"/>
  <c r="C663" i="4"/>
  <c r="C706" i="4"/>
  <c r="C749" i="4"/>
  <c r="C806" i="4"/>
  <c r="C878" i="4"/>
  <c r="C434" i="4"/>
  <c r="C477" i="4"/>
  <c r="C520" i="4"/>
  <c r="C563" i="4"/>
  <c r="C606" i="4"/>
  <c r="C649" i="4"/>
  <c r="C692" i="4"/>
  <c r="C735" i="4"/>
  <c r="C778" i="4"/>
  <c r="C821" i="4"/>
  <c r="C864" i="4"/>
  <c r="C907" i="4"/>
  <c r="C835" i="4"/>
  <c r="C921" i="4"/>
  <c r="C133" i="3"/>
  <c r="C161" i="3"/>
  <c r="C147" i="3"/>
  <c r="C176" i="3"/>
  <c r="C204" i="3"/>
  <c r="C190" i="3"/>
  <c r="C907" i="3"/>
  <c r="C219" i="3"/>
  <c r="C262" i="3"/>
  <c r="C305" i="3"/>
  <c r="C348" i="3"/>
  <c r="C391" i="3"/>
  <c r="C477" i="3"/>
  <c r="C434" i="3"/>
  <c r="C520" i="3"/>
  <c r="C563" i="3"/>
  <c r="C606" i="3"/>
  <c r="C649" i="3"/>
  <c r="C692" i="3"/>
  <c r="C735" i="3"/>
  <c r="C778" i="3"/>
  <c r="C806" i="3"/>
  <c r="C792" i="3"/>
  <c r="C864" i="3"/>
  <c r="C247" i="3"/>
  <c r="C290" i="3"/>
  <c r="C333" i="3"/>
  <c r="C376" i="3"/>
  <c r="C419" i="3"/>
  <c r="C462" i="3"/>
  <c r="C548" i="3"/>
  <c r="C591" i="3"/>
  <c r="C634" i="3"/>
  <c r="C677" i="3"/>
  <c r="C720" i="3"/>
  <c r="C763" i="3"/>
  <c r="C835" i="3"/>
  <c r="C849" i="3"/>
  <c r="C878" i="3"/>
  <c r="C892" i="3"/>
  <c r="C921" i="3"/>
  <c r="C935" i="3"/>
  <c r="C133" i="2"/>
  <c r="C161" i="2"/>
  <c r="C147" i="2"/>
  <c r="C176" i="2"/>
  <c r="C204" i="2"/>
  <c r="C190" i="2"/>
  <c r="C907" i="2"/>
  <c r="C219" i="2"/>
  <c r="C262" i="2"/>
  <c r="C305" i="2"/>
  <c r="C348" i="2"/>
  <c r="C391" i="2"/>
  <c r="C477" i="2"/>
  <c r="C434" i="2"/>
  <c r="C520" i="2"/>
  <c r="C563" i="2"/>
  <c r="C606" i="2"/>
  <c r="C649" i="2"/>
  <c r="C692" i="2"/>
  <c r="C735" i="2"/>
  <c r="C778" i="2"/>
  <c r="C806" i="2"/>
  <c r="C792" i="2"/>
  <c r="C864" i="2"/>
  <c r="C247" i="2"/>
  <c r="C290" i="2"/>
  <c r="C333" i="2"/>
  <c r="C376" i="2"/>
  <c r="C419" i="2"/>
  <c r="C462" i="2"/>
  <c r="C548" i="2"/>
  <c r="C591" i="2"/>
  <c r="C634" i="2"/>
  <c r="C677" i="2"/>
  <c r="C720" i="2"/>
  <c r="C763" i="2"/>
  <c r="C835" i="2"/>
  <c r="C849" i="2"/>
  <c r="C878" i="2"/>
  <c r="C892" i="2"/>
  <c r="C921" i="2"/>
  <c r="C935" i="2"/>
  <c r="C333" i="1"/>
  <c r="C376" i="1"/>
  <c r="C204" i="1"/>
  <c r="C161" i="1"/>
  <c r="C907" i="1"/>
  <c r="C262" i="1"/>
  <c r="C276" i="1"/>
  <c r="C391" i="1"/>
  <c r="C405" i="1"/>
  <c r="C419" i="1"/>
  <c r="C692" i="1"/>
  <c r="C706" i="1"/>
  <c r="C720" i="1"/>
  <c r="C176" i="1"/>
  <c r="C190" i="1"/>
  <c r="C305" i="1"/>
  <c r="C319" i="1"/>
  <c r="C520" i="1"/>
  <c r="C534" i="1"/>
  <c r="C548" i="1"/>
  <c r="C649" i="1"/>
  <c r="C663" i="1"/>
  <c r="C677" i="1"/>
  <c r="C778" i="1"/>
  <c r="C792" i="1"/>
  <c r="C806" i="1"/>
  <c r="C219" i="1"/>
  <c r="C233" i="1"/>
  <c r="C247" i="1"/>
  <c r="C348" i="1"/>
  <c r="C362" i="1"/>
  <c r="C477" i="1"/>
  <c r="C434" i="1"/>
  <c r="C448" i="1"/>
  <c r="C462" i="1"/>
  <c r="C735" i="1"/>
  <c r="C749" i="1"/>
  <c r="C763" i="1"/>
  <c r="C821" i="1"/>
  <c r="C849" i="1"/>
  <c r="C835" i="1"/>
  <c r="C133" i="1"/>
  <c r="C147" i="1"/>
  <c r="C290" i="1"/>
  <c r="C491" i="1"/>
  <c r="C505" i="1"/>
  <c r="C563" i="1"/>
  <c r="C577" i="1"/>
  <c r="C591" i="1"/>
  <c r="C606" i="1"/>
  <c r="C620" i="1"/>
  <c r="C634" i="1"/>
  <c r="C864" i="1"/>
  <c r="C878" i="1"/>
  <c r="C892" i="1"/>
  <c r="C921" i="1"/>
  <c r="C935" i="1"/>
</calcChain>
</file>

<file path=xl/sharedStrings.xml><?xml version="1.0" encoding="utf-8"?>
<sst xmlns="http://schemas.openxmlformats.org/spreadsheetml/2006/main" count="6097" uniqueCount="330">
  <si>
    <t>Type</t>
  </si>
  <si>
    <t>Value</t>
  </si>
  <si>
    <t>Paragraph</t>
  </si>
  <si>
    <t>A70822908G</t>
  </si>
  <si>
    <t>A70605775G</t>
  </si>
  <si>
    <t>Gene</t>
  </si>
  <si>
    <t>T71365306C</t>
  </si>
  <si>
    <t>C70616746T</t>
  </si>
  <si>
    <t>A70699095G</t>
  </si>
  <si>
    <t>rs1160742</t>
  </si>
  <si>
    <t>G71427327T</t>
  </si>
  <si>
    <t>T70610886A</t>
  </si>
  <si>
    <t>rs3763619</t>
  </si>
  <si>
    <t>Intro</t>
  </si>
  <si>
    <t>T70795494C</t>
  </si>
  <si>
    <t>rs4454352</t>
  </si>
  <si>
    <t>C71402258T</t>
  </si>
  <si>
    <t>C70801146T</t>
  </si>
  <si>
    <t>rs1328153</t>
  </si>
  <si>
    <t>C71403580T</t>
  </si>
  <si>
    <t>Chromosome</t>
  </si>
  <si>
    <t>A70610886C</t>
  </si>
  <si>
    <t>T71417232G</t>
  </si>
  <si>
    <t>Item</t>
  </si>
  <si>
    <t>protein</t>
  </si>
  <si>
    <t>G70589515A</t>
  </si>
  <si>
    <t>rs7865858</t>
  </si>
  <si>
    <t>T70790948C</t>
  </si>
  <si>
    <t>Area</t>
  </si>
  <si>
    <t>C71302037T</t>
  </si>
  <si>
    <t>rs1504401</t>
  </si>
  <si>
    <t>Tissue</t>
  </si>
  <si>
    <t>C70691635A</t>
  </si>
  <si>
    <t>rs10115622</t>
  </si>
  <si>
    <t>G70820112A</t>
  </si>
  <si>
    <t>NC_000009.12:g.70610886T&gt;A</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</si>
  <si>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</si>
  <si>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</si>
  <si>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</si>
  <si>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</si>
  <si>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</si>
  <si>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</si>
  <si>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</si>
  <si>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</si>
  <si>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</si>
  <si>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</si>
  <si>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</si>
  <si>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</si>
  <si>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</si>
  <si>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[G71427327T](https://www.ncbi.nlm.nih.gov/projects/SNP/snp_ref.cgi?rs=11142822)</t>
  </si>
  <si>
    <t>[T70790948C](https://www.ncbi.nlm.nih.gov/projects/SNP/snp_ref.cgi?rs=10118380)</t>
  </si>
  <si>
    <t>[C71402258T](https://www.ncbi.nlm.nih.gov/projects/SNP/snp_ref.cgi?rs=1106948)</t>
  </si>
  <si>
    <t>[C70616746T](https://www.ncbi.nlm.nih.gov/projects/SNP/snp_ref.cgi?rs=11142508)</t>
  </si>
  <si>
    <t>NC_000009.12:g.71417232T&gt;G</t>
  </si>
  <si>
    <t>[T71417232G](https://www.ncbi.nlm.nih.gov/projects/SNP/snp_ref.cgi?rs=12350232)</t>
  </si>
  <si>
    <t>NC_000009.12:g.70605775A&gt;G</t>
  </si>
  <si>
    <t>[A70605775G](https://www.ncbi.nlm.nih.gov/projects/SNP/snp_ref.cgi?rs=12682832)</t>
  </si>
  <si>
    <t>NC_000009.12:g.71403580C&gt;T</t>
  </si>
  <si>
    <t>[C71403580T](https://www.ncbi.nlm.nih.gov/projects/SNP/snp_ref.cgi?rs=1891301)</t>
  </si>
  <si>
    <t>[T70610886A](https://www.ncbi.nlm.nih.gov/projects/SNP/snp_ref.cgi?rs=3763619)</t>
  </si>
  <si>
    <t>NC_000009.12:g.71365306T&gt;C</t>
  </si>
  <si>
    <t>[T71365306C](https://www.ncbi.nlm.nih.gov/projects/SNP/snp_ref.cgi?rs=6560200)</t>
  </si>
  <si>
    <t>NC_000009.12:g.70820112G&gt;A</t>
  </si>
  <si>
    <t>[G70820112A](https://www.ncbi.nlm.nih.gov/projects/SNP/snp_ref.cgi?rs=7022747)</t>
  </si>
  <si>
    <t>NC_000009.12:g.70822908A&gt;G</t>
  </si>
  <si>
    <t>[A70822908G](https://www.ncbi.nlm.nih.gov/projects/SNP/snp_ref.cgi?rs=7038646)</t>
  </si>
  <si>
    <t>NC_000009.12:g.70810048G&gt;A</t>
  </si>
  <si>
    <t>C37T</t>
  </si>
  <si>
    <t>[C37T](https://www.ncbi.nlm.nih.gov/clinvar/variation/218881/)</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</si>
  <si>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</si>
  <si>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</si>
  <si>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</si>
  <si>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</si>
  <si>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</si>
  <si>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</si>
  <si>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</si>
  <si>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</si>
  <si>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</si>
  <si>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</si>
  <si>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</si>
  <si>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</si>
  <si>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</si>
  <si>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</si>
  <si>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</si>
  <si>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</si>
  <si>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</si>
  <si>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</si>
  <si>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</si>
  <si>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</si>
  <si>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</si>
  <si>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</si>
  <si>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</si>
  <si>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</si>
  <si>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</si>
  <si>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</si>
  <si>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</si>
  <si>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</si>
  <si>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</si>
  <si>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</si>
  <si>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</si>
  <si>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</si>
  <si>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</si>
  <si>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</si>
  <si>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</si>
  <si>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</si>
  <si>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</si>
  <si>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</si>
  <si>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</si>
  <si>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</si>
  <si>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</si>
  <si>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</si>
  <si>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</si>
  <si>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</si>
  <si>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</si>
  <si>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</si>
  <si>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</si>
  <si>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</si>
  <si>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</si>
  <si>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</si>
  <si>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</si>
  <si>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</si>
  <si>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</si>
  <si>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</si>
  <si>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</si>
  <si>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</si>
  <si>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seven</t>
  </si>
  <si>
    <t>cytosine (C)</t>
  </si>
  <si>
    <t>NC_000005.10:g.143300779C&gt;A</t>
  </si>
  <si>
    <t>NC_000005.10:g.143281925A&gt;G</t>
  </si>
  <si>
    <t>NC_000005.10:g.143307929A&gt;G</t>
  </si>
  <si>
    <t>NC_000005.10:g.143316471G&gt;A</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</si>
  <si>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</si>
  <si>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</si>
  <si>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</si>
  <si>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</si>
  <si>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</si>
  <si>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</si>
  <si>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</si>
  <si>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</si>
  <si>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</si>
  <si>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</si>
  <si>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</si>
  <si>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</si>
  <si>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</si>
  <si>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G143316471A</t>
  </si>
  <si>
    <t>[G143316471A](https://www.ncbi.nlm.nih.gov/projects/SNP/snp_ref.cgi?rs=860458)</t>
  </si>
  <si>
    <t>NC_000005.10:g.143277931_143435512</t>
  </si>
  <si>
    <t>adipose tissue and lungs.</t>
  </si>
  <si>
    <t>glucocortisoid receptor</t>
  </si>
  <si>
    <t xml:space="preserve">adipose and soft tissue D000273 respiratory system and lung D012137 </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</si>
  <si>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</si>
  <si>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</si>
  <si>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</si>
  <si>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</si>
  <si>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</si>
  <si>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</si>
  <si>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</si>
  <si>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</si>
  <si>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</si>
  <si>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</si>
  <si>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</si>
  <si>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</si>
  <si>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</si>
  <si>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</si>
  <si>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</si>
  <si>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</si>
  <si>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</si>
  <si>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</si>
  <si>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</si>
  <si>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</si>
  <si>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</si>
  <si>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</si>
  <si>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</si>
  <si>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</si>
  <si>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</si>
  <si>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</si>
  <si>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</si>
  <si>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</si>
  <si>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</si>
  <si>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</si>
  <si>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</si>
  <si>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</si>
  <si>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</si>
  <si>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</si>
  <si>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male tissue D005837  skin D012867  endocrine tissues D004703</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</si>
  <si>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</si>
  <si>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</si>
  <si>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</si>
  <si>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</si>
  <si>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</si>
  <si>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</si>
  <si>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</si>
  <si>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</si>
  <si>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</si>
  <si>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</si>
  <si>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</si>
  <si>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</si>
  <si>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</si>
  <si>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</si>
  <si>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</si>
  <si>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</si>
  <si>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</si>
  <si>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</si>
  <si>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</si>
  <si>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</si>
  <si>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</si>
  <si>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</si>
  <si>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</si>
  <si>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</si>
  <si>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</si>
  <si>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</si>
  <si>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</si>
  <si>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</si>
  <si>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</si>
  <si>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</si>
  <si>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</si>
  <si>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</si>
  <si>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</si>
  <si>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</si>
  <si>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</si>
  <si>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</si>
  <si>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</si>
  <si>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</si>
  <si>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</si>
  <si>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</si>
  <si>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</si>
  <si>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</si>
  <si>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</si>
  <si>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</si>
  <si>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</si>
  <si>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</si>
  <si>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</si>
  <si>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</si>
  <si>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</si>
  <si>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</si>
  <si>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</si>
  <si>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</si>
  <si>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</si>
  <si>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</si>
  <si>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</si>
  <si>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</si>
  <si>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</si>
  <si>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</si>
  <si>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</si>
  <si>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</si>
  <si>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</si>
  <si>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</si>
  <si>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</si>
  <si>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</si>
  <si>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</si>
  <si>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</si>
  <si>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</si>
  <si>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</si>
  <si>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</si>
  <si>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</si>
  <si>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</si>
  <si>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</si>
  <si>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</si>
  <si>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</si>
  <si>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</si>
  <si>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</si>
  <si>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</si>
  <si>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</si>
  <si>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</si>
  <si>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</si>
  <si>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</si>
  <si>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</si>
  <si>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</si>
  <si>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</si>
  <si>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</si>
  <si>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</si>
  <si>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</si>
  <si>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</si>
  <si>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</si>
  <si>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</si>
  <si>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</si>
  <si>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</si>
  <si>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</si>
  <si>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</si>
  <si>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</si>
  <si>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</si>
  <si>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</si>
  <si>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</si>
  <si>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</si>
  <si>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</si>
  <si>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</si>
  <si>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</si>
  <si>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</si>
  <si>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</si>
  <si>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</si>
  <si>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</si>
  <si>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</si>
  <si>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</si>
  <si>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</si>
  <si>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</si>
  <si>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</si>
  <si>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</si>
  <si>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</si>
  <si>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</si>
  <si>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</si>
  <si>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</si>
  <si>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</si>
  <si>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</si>
  <si>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</si>
  <si>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</si>
  <si>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</si>
  <si>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</si>
  <si>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</si>
  <si>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</si>
  <si>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</si>
  <si>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</si>
  <si>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</si>
  <si>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</si>
  <si>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</si>
  <si>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</si>
  <si>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</si>
  <si>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</si>
  <si>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</si>
  <si>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</si>
  <si>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</si>
  <si>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</si>
  <si>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</si>
  <si>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</si>
  <si>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NC_000005.10:g.159315942T&gt;G</t>
  </si>
  <si>
    <t>A159C</t>
  </si>
  <si>
    <t>C1095A</t>
  </si>
  <si>
    <t>T159323005C</t>
  </si>
  <si>
    <t>[C1095A](https://www.ncbi.nlm.nih.gov/clinvar/variation/352554/)</t>
  </si>
  <si>
    <t>[T159323005C](https://www.ncbi.nlm.nih.gov/projects/SNP/snp_ref.cgi?rs=2288831)</t>
  </si>
  <si>
    <t>[A159C](https://www.ncbi.nlm.nih.gov/clinvar/variation/352569/)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</si>
</sst>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6"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3209"/>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v>
      </c>
      <c r="B2" s="9" t="s">
        <v>107</v>
      </c>
      <c r="C2" s="3" t="str">
        <f>CONCATENATE("# What does the ",B2," gene do?")</f>
        <v># What does the NR3C1 gene do?</v>
      </c>
      <c r="H2" s="4"/>
      <c r="I2" s="5"/>
      <c r="J2" s="4"/>
      <c r="K2" s="4"/>
      <c r="L2" s="4"/>
      <c r="Y2" s="10"/>
      <c r="Z2" s="10"/>
      <c r="AA2" s="10"/>
      <c r="AC2" s="10"/>
      <c r="AF2" s="7"/>
      <c r="AJ2" s="7"/>
    </row>
    <row r="3" spans="1:36" x14ac:dyDescent="0.25">
      <c r="A3" s="8"/>
      <c r="H3" s="3" t="s">
        <v>8</v>
      </c>
      <c r="I3" s="11" t="s">
        <v>9</v>
      </c>
      <c r="J3" s="3">
        <v>0.47</v>
      </c>
      <c r="K3" s="3">
        <v>0.33300000000000002</v>
      </c>
      <c r="L3" s="3">
        <f t="shared" ref="L3:L9" si="0">J3/K3</f>
        <v>1.4114114114114114</v>
      </c>
      <c r="Y3" s="10"/>
      <c r="Z3" s="10"/>
      <c r="AA3" s="10"/>
      <c r="AC3" s="10"/>
      <c r="AF3" s="7"/>
      <c r="AJ3" s="7"/>
    </row>
    <row r="4" spans="1:36" x14ac:dyDescent="0.25">
      <c r="A4" s="8" t="s">
        <v>13</v>
      </c>
      <c r="B4" s="12"/>
      <c r="C4" s="3">
        <f>B4</f>
        <v>0</v>
      </c>
      <c r="H4" s="3" t="s">
        <v>14</v>
      </c>
      <c r="I4" s="11" t="s">
        <v>15</v>
      </c>
      <c r="J4" s="3">
        <v>0.24</v>
      </c>
      <c r="K4" s="3">
        <v>0.13700000000000001</v>
      </c>
      <c r="L4" s="3">
        <f t="shared" si="0"/>
        <v>1.751824817518248</v>
      </c>
      <c r="X4" s="13"/>
      <c r="Y4" s="10"/>
      <c r="Z4" s="10"/>
      <c r="AA4" s="10"/>
      <c r="AC4" s="10"/>
    </row>
    <row r="5" spans="1:36" x14ac:dyDescent="0.25">
      <c r="A5" s="8"/>
      <c r="B5" s="14"/>
      <c r="H5" s="3" t="s">
        <v>17</v>
      </c>
      <c r="I5" s="11" t="s">
        <v>18</v>
      </c>
      <c r="J5" s="3">
        <v>0.24</v>
      </c>
      <c r="K5" s="3">
        <v>0.13700000000000001</v>
      </c>
      <c r="L5" s="3">
        <f t="shared" si="0"/>
        <v>1.751824817518248</v>
      </c>
      <c r="Y5" s="10"/>
      <c r="Z5" s="10"/>
      <c r="AA5" s="10"/>
      <c r="AC5" s="10"/>
    </row>
    <row r="6" spans="1:36" x14ac:dyDescent="0.25">
      <c r="A6" s="8" t="s">
        <v>20</v>
      </c>
      <c r="B6" s="9">
        <v>5</v>
      </c>
      <c r="C6" s="3" t="str">
        <f>CONCATENATE("This gene is located on chromosome ",B6,". The ",B7," it creates acts in your ",B8)</f>
        <v>This gene is located on chromosome 5. The glucocortisoid receptor it creates acts in your adipose tissue and lungs.</v>
      </c>
      <c r="H6" s="3" t="s">
        <v>21</v>
      </c>
      <c r="I6" s="11" t="s">
        <v>12</v>
      </c>
      <c r="J6" s="3">
        <v>0.44</v>
      </c>
      <c r="K6" s="3">
        <v>0.316</v>
      </c>
      <c r="L6" s="3">
        <f t="shared" si="0"/>
        <v>1.3924050632911393</v>
      </c>
      <c r="Y6" s="10"/>
      <c r="Z6" s="10"/>
      <c r="AA6" s="10"/>
      <c r="AC6" s="10"/>
    </row>
    <row r="7" spans="1:36" x14ac:dyDescent="0.25">
      <c r="A7" s="8" t="s">
        <v>23</v>
      </c>
      <c r="B7" s="9" t="s">
        <v>148</v>
      </c>
      <c r="H7" s="3" t="s">
        <v>25</v>
      </c>
      <c r="I7" s="11" t="s">
        <v>26</v>
      </c>
      <c r="J7" s="3">
        <v>0.45</v>
      </c>
      <c r="K7" s="3">
        <v>0.33100000000000002</v>
      </c>
      <c r="L7" s="3">
        <f t="shared" si="0"/>
        <v>1.3595166163141994</v>
      </c>
      <c r="Y7" s="6"/>
      <c r="AC7" s="10"/>
    </row>
    <row r="8" spans="1:36" x14ac:dyDescent="0.25">
      <c r="A8" s="8" t="s">
        <v>28</v>
      </c>
      <c r="B8" s="9" t="s">
        <v>147</v>
      </c>
      <c r="H8" s="3" t="s">
        <v>29</v>
      </c>
      <c r="I8" s="11" t="s">
        <v>30</v>
      </c>
      <c r="J8" s="3">
        <v>0.17299999999999999</v>
      </c>
      <c r="K8" s="3">
        <v>0.1</v>
      </c>
      <c r="L8" s="3">
        <f t="shared" si="0"/>
        <v>1.7299999999999998</v>
      </c>
      <c r="Y8" s="6"/>
      <c r="AC8" s="10"/>
    </row>
    <row r="9" spans="1:36" x14ac:dyDescent="0.25">
      <c r="A9" s="15" t="s">
        <v>31</v>
      </c>
      <c r="B9" s="9" t="s">
        <v>149</v>
      </c>
      <c r="C9" s="3" t="str">
        <f>CONCATENATE("&lt;TissueList ",B9," /&gt;")</f>
        <v>&lt;TissueList adipose and soft tissue D000273 respiratory system and lung D012137  /&gt;</v>
      </c>
      <c r="H9" s="3" t="s">
        <v>32</v>
      </c>
      <c r="I9" s="11" t="s">
        <v>33</v>
      </c>
      <c r="J9" s="3">
        <v>0.435</v>
      </c>
      <c r="K9" s="3">
        <v>0.33500000000000002</v>
      </c>
      <c r="L9" s="3">
        <f t="shared" si="0"/>
        <v>1.2985074626865671</v>
      </c>
      <c r="Y9" s="6"/>
      <c r="AC9" s="10"/>
    </row>
    <row r="10" spans="1:36" s="18" customFormat="1" x14ac:dyDescent="0.25">
      <c r="A10" s="16"/>
      <c r="B10" s="17"/>
      <c r="H10" s="18" t="str">
        <f>B19</f>
        <v>A143380220G</v>
      </c>
      <c r="I10" s="18" t="str">
        <f>B25</f>
        <v>T158189C</v>
      </c>
      <c r="J10" s="18" t="str">
        <f>B31</f>
        <v>T143342788C</v>
      </c>
      <c r="K10" s="18" t="str">
        <f>B37</f>
        <v>G1469-16T</v>
      </c>
      <c r="L10" s="18" t="str">
        <f>B43</f>
        <v>A143281925G</v>
      </c>
      <c r="M10" s="18" t="str">
        <f>B49</f>
        <v>A143307929G</v>
      </c>
      <c r="N10" s="18" t="str">
        <f>B55</f>
        <v>G143316471A</v>
      </c>
    </row>
    <row r="11" spans="1:36" x14ac:dyDescent="0.25">
      <c r="A11" s="8" t="s">
        <v>5</v>
      </c>
      <c r="B11" s="9" t="s">
        <v>107</v>
      </c>
      <c r="C11" s="3" t="str">
        <f>CONCATENATE("&lt;GeneAnalysis gene=",CHAR(34),B11,CHAR(34)," interval=",CHAR(34),B12,CHAR(34),"&gt; ")</f>
        <v xml:space="preserve">&lt;GeneAnalysis gene="NR3C1" interval="NC_000005.10:g.143277931_143435512"&gt; </v>
      </c>
      <c r="H11" s="19" t="s">
        <v>110</v>
      </c>
      <c r="I11" s="19" t="s">
        <v>110</v>
      </c>
      <c r="J11" s="19" t="s">
        <v>110</v>
      </c>
      <c r="K11" s="19" t="s">
        <v>110</v>
      </c>
      <c r="L11" s="19" t="s">
        <v>110</v>
      </c>
      <c r="M11" s="19" t="s">
        <v>110</v>
      </c>
      <c r="N11" s="19" t="s">
        <v>110</v>
      </c>
      <c r="O11" s="20"/>
      <c r="P11" s="20"/>
      <c r="Q11" s="20"/>
      <c r="R11" s="20"/>
      <c r="S11" s="20"/>
      <c r="T11" s="20"/>
      <c r="U11" s="20"/>
      <c r="V11" s="20"/>
      <c r="W11" s="20"/>
      <c r="X11" s="20"/>
      <c r="Y11" s="20"/>
      <c r="Z11" s="20"/>
    </row>
    <row r="12" spans="1:36" x14ac:dyDescent="0.25">
      <c r="A12" s="8" t="s">
        <v>36</v>
      </c>
      <c r="B12" s="9" t="s">
        <v>146</v>
      </c>
      <c r="H12" s="9" t="s">
        <v>112</v>
      </c>
      <c r="I12" s="9" t="s">
        <v>115</v>
      </c>
      <c r="J12" s="9" t="s">
        <v>113</v>
      </c>
      <c r="K12" s="9" t="s">
        <v>123</v>
      </c>
      <c r="L12" s="9" t="s">
        <v>121</v>
      </c>
      <c r="M12" s="9" t="s">
        <v>119</v>
      </c>
      <c r="N12" s="9" t="s">
        <v>117</v>
      </c>
      <c r="O12" s="9"/>
      <c r="P12" s="9"/>
      <c r="Q12" s="9"/>
      <c r="R12" s="9"/>
      <c r="S12" s="9"/>
      <c r="T12" s="9"/>
      <c r="U12" s="9"/>
      <c r="V12" s="9"/>
      <c r="W12" s="9"/>
      <c r="X12" s="9"/>
      <c r="Y12" s="9"/>
      <c r="Z12" s="9"/>
    </row>
    <row r="13" spans="1:36" x14ac:dyDescent="0.25">
      <c r="A13" s="8" t="s">
        <v>37</v>
      </c>
      <c r="B13" s="9" t="s">
        <v>125</v>
      </c>
      <c r="C13" s="3" t="str">
        <f>CONCATENATE("# What are some common mutations of ",B11,"?")</f>
        <v># What are some common mutations of NR3C1?</v>
      </c>
      <c r="H13" s="9" t="s">
        <v>111</v>
      </c>
      <c r="I13" s="9" t="s">
        <v>116</v>
      </c>
      <c r="J13" s="9" t="s">
        <v>114</v>
      </c>
      <c r="K13" s="9" t="s">
        <v>124</v>
      </c>
      <c r="L13" s="9" t="s">
        <v>122</v>
      </c>
      <c r="M13" s="9" t="s">
        <v>120</v>
      </c>
      <c r="N13" s="9" t="s">
        <v>118</v>
      </c>
      <c r="O13" s="9"/>
      <c r="P13" s="9"/>
      <c r="Q13" s="9"/>
      <c r="R13" s="9"/>
      <c r="S13" s="9"/>
      <c r="T13" s="9"/>
      <c r="U13" s="9"/>
      <c r="V13" s="9"/>
      <c r="W13" s="9"/>
      <c r="X13" s="9"/>
      <c r="Y13" s="9"/>
      <c r="Z13" s="9"/>
    </row>
    <row r="14" spans="1:36" x14ac:dyDescent="0.25">
      <c r="A14" s="8"/>
      <c r="C14" s="3" t="s">
        <v>38</v>
      </c>
      <c r="H14" s="9" t="str">
        <f>CONCATENATE("People with this variant have one copy of the ",B22)</f>
        <v>People with this variant have one copy of the [A143380220G](https://www.ncbi.nlm.nih.gov/projects/SNP/snp_ref.cgi?rs=1866388)</v>
      </c>
      <c r="I14" s="9" t="str">
        <f>CONCATENATE("People with this variant have one copy of the ",B28)</f>
        <v>People with this variant have one copy of the [T158189C](https://www.ncbi.nlm.nih.gov/projects/SNP/snp_ref.cgi?rs=258750)</v>
      </c>
      <c r="J14" s="9" t="str">
        <f>CONCATENATE("People with this variant have one copy of the ",B34)</f>
        <v>People with this variant have one copy of the [T143342788C](https://www.ncbi.nlm.nih.gov/projects/SNP/snp_ref.cgi?rs=2918419)</v>
      </c>
      <c r="K14" s="9" t="str">
        <f>CONCATENATE("People with this variant have one copy of the ",B40)</f>
        <v>People with this variant have one copy of the [G1469-16T](https://www.ncbi.nlm.nih.gov/projects/SNP/snp_ref.cgi?rs=6188)</v>
      </c>
      <c r="L14" s="9" t="str">
        <f>CONCATENATE("People with this variant have one copy of the ",B46)</f>
        <v>People with this variant have one copy of the [A143281925G](https://www.ncbi.nlm.nih.gov/clinvar/variation/351364/)</v>
      </c>
      <c r="M14" s="9" t="str">
        <f>CONCATENATE("People with this variant have one copy of the ",B52)</f>
        <v>People with this variant have one copy of the [T2298C (p.Asn766=)](https://www.ncbi.nlm.nih.gov/projects/SNP/snp_ref.cgi?rs=852977)</v>
      </c>
      <c r="N14" s="9" t="str">
        <f>CONCATENATE("People with this variant have one copy of the ",B58)</f>
        <v>People with this variant have one copy of the [G143316471A](https://www.ncbi.nlm.nih.gov/projects/SNP/snp_ref.cgi?rs=860458)</v>
      </c>
      <c r="O14" s="9"/>
      <c r="P14" s="9"/>
      <c r="Q14" s="9"/>
      <c r="R14" s="9"/>
      <c r="S14" s="9"/>
      <c r="T14" s="9"/>
      <c r="U14" s="9"/>
      <c r="V14" s="9"/>
      <c r="W14" s="9"/>
      <c r="X14" s="9"/>
      <c r="Y14" s="9"/>
      <c r="Z14" s="9"/>
    </row>
    <row r="15" spans="1:36" x14ac:dyDescent="0.25">
      <c r="C15" s="3" t="str">
        <f>CONCATENATE("There are ",B13," variants in ",B11,": ",B22,", ",B28,", ",B34,", ",B40,", ",B46,", ",B52,", ",B58,", ",B64,", ",B70,", ",B76,", ",B82,", ",B88,", ",B94,", ",B100,", ",B106,", ",B112,", ",B118,", ",B124,", and ",B130,".")</f>
        <v>There are seven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[G143316471A](https://www.ncbi.nlm.nih.gov/projects/SNP/snp_ref.cgi?rs=860458),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9" t="s">
        <v>39</v>
      </c>
      <c r="I15" s="9" t="s">
        <v>39</v>
      </c>
      <c r="J15" s="9" t="s">
        <v>39</v>
      </c>
      <c r="K15" s="9" t="s">
        <v>40</v>
      </c>
      <c r="L15" s="9" t="s">
        <v>39</v>
      </c>
      <c r="M15" s="9" t="s">
        <v>39</v>
      </c>
      <c r="N15" s="9" t="s">
        <v>39</v>
      </c>
      <c r="O15" s="9"/>
      <c r="P15" s="9"/>
      <c r="Q15" s="9"/>
      <c r="R15" s="9"/>
      <c r="S15" s="9"/>
      <c r="T15" s="9"/>
      <c r="U15" s="9"/>
      <c r="V15" s="9"/>
      <c r="W15" s="9"/>
      <c r="X15" s="9"/>
      <c r="Y15" s="9"/>
      <c r="Z15" s="9"/>
    </row>
    <row r="16" spans="1:36" x14ac:dyDescent="0.25">
      <c r="H16" s="9">
        <v>33.6</v>
      </c>
      <c r="I16" s="9">
        <v>35.799999999999997</v>
      </c>
      <c r="J16" s="9">
        <v>20.7</v>
      </c>
      <c r="K16" s="9">
        <v>38.799999999999997</v>
      </c>
      <c r="L16" s="9">
        <v>22.6</v>
      </c>
      <c r="M16" s="9">
        <v>35.6</v>
      </c>
      <c r="N16" s="9">
        <v>20.100000000000001</v>
      </c>
      <c r="O16" s="9"/>
      <c r="P16" s="9"/>
      <c r="Q16" s="9"/>
      <c r="R16" s="9"/>
      <c r="S16" s="9"/>
      <c r="T16" s="9"/>
      <c r="U16" s="9"/>
      <c r="V16" s="9"/>
      <c r="W16" s="9"/>
      <c r="X16" s="9"/>
      <c r="Y16" s="9"/>
      <c r="Z16" s="9"/>
    </row>
    <row r="17" spans="1:26" x14ac:dyDescent="0.25">
      <c r="C17" s="3" t="str">
        <f>CONCATENATE("&lt;# ",B19," #&gt;")</f>
        <v>&lt;# A143380220G #&gt;</v>
      </c>
      <c r="H17" s="9" t="str">
        <f>CONCATENATE("People with this variant have two copies of the ",B22,"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[T158189C](https://www.ncbi.nlm.nih.gov/projects/SNP/snp_ref.cgi?rs=258750)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[G143316471A](https://www.ncbi.nlm.nih.gov/projects/SNP/snp_ref.cgi?rs=860458) variant. This substitution of a single nucleotide is known as a missense mutation.</v>
      </c>
      <c r="O17" s="9"/>
      <c r="P17" s="9"/>
      <c r="Q17" s="9"/>
      <c r="R17" s="9"/>
      <c r="S17" s="9"/>
      <c r="T17" s="9"/>
      <c r="U17" s="9"/>
      <c r="V17" s="9"/>
      <c r="W17" s="9"/>
      <c r="X17" s="9"/>
      <c r="Y17" s="9"/>
      <c r="Z17" s="9"/>
    </row>
    <row r="18" spans="1:26" x14ac:dyDescent="0.25">
      <c r="A18" s="8" t="s">
        <v>41</v>
      </c>
      <c r="B18" s="19" t="s">
        <v>108</v>
      </c>
      <c r="C18" s="3" t="str">
        <f>CONCATENATE("  &lt;Variant hgvs=",CHAR(34),B18,CHAR(34)," name=",CHAR(34),B19,CHAR(34),"&gt; ")</f>
        <v xml:space="preserve">  &lt;Variant hgvs="NC_000005.10:g.143380220A&gt;G " name="A143380220G"&gt; </v>
      </c>
      <c r="H18" s="9" t="s">
        <v>39</v>
      </c>
      <c r="I18" s="9" t="s">
        <v>39</v>
      </c>
      <c r="J18" s="9" t="s">
        <v>39</v>
      </c>
      <c r="K18" s="9" t="s">
        <v>40</v>
      </c>
      <c r="L18" s="9" t="s">
        <v>39</v>
      </c>
      <c r="M18" s="9" t="s">
        <v>39</v>
      </c>
      <c r="N18" s="9" t="s">
        <v>39</v>
      </c>
      <c r="O18" s="9"/>
      <c r="P18" s="9"/>
      <c r="Q18" s="9"/>
      <c r="R18" s="9"/>
      <c r="S18" s="9"/>
      <c r="T18" s="9"/>
      <c r="U18" s="9"/>
      <c r="V18" s="9"/>
      <c r="W18" s="9"/>
      <c r="X18" s="9"/>
      <c r="Y18" s="9"/>
      <c r="Z18" s="9"/>
    </row>
    <row r="19" spans="1:26" x14ac:dyDescent="0.25">
      <c r="A19" s="15" t="s">
        <v>42</v>
      </c>
      <c r="B19" s="21" t="s">
        <v>133</v>
      </c>
      <c r="H19" s="9">
        <v>13</v>
      </c>
      <c r="I19" s="9">
        <v>16.100000000000001</v>
      </c>
      <c r="J19" s="9">
        <v>6.5</v>
      </c>
      <c r="K19" s="9">
        <v>16.5</v>
      </c>
      <c r="L19" s="9">
        <v>6.2</v>
      </c>
      <c r="M19" s="9">
        <v>14.3</v>
      </c>
      <c r="N19" s="9">
        <v>6.3</v>
      </c>
      <c r="O19" s="9"/>
      <c r="P19" s="9"/>
      <c r="Q19" s="9"/>
      <c r="R19" s="9"/>
      <c r="S19" s="9"/>
      <c r="T19" s="9"/>
      <c r="U19" s="9"/>
      <c r="V19" s="9"/>
      <c r="W19" s="9"/>
      <c r="X19" s="9"/>
      <c r="Y19" s="9"/>
      <c r="Z19" s="9"/>
    </row>
    <row r="20" spans="1:26" x14ac:dyDescent="0.25">
      <c r="A20" s="15" t="s">
        <v>43</v>
      </c>
      <c r="B20" s="9" t="s">
        <v>44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20" s="9" t="str">
        <f>CONCATENATE("Your ",B11," gene has no variants. A normal gene is referred to as a ",CHAR(34),"wild-type",CHAR(34)," gene.")</f>
        <v>Your NR3C1 gene has no variants. A normal gene is referred to as a "wild-type" gene.</v>
      </c>
      <c r="I20" s="9" t="str">
        <f>CONCATENATE("Your ",B11," gene has no variants. A normal gene is referred to as a ",CHAR(34),"wild-type",CHAR(34)," gene.")</f>
        <v>Your NR3C1 gene has no variants. A normal gene is referred to as a "wild-type" gene.</v>
      </c>
      <c r="J20" s="9" t="str">
        <f>CONCATENATE("Your ",B11," gene has no variants. A normal gene is referred to as a ",CHAR(34),"wild-type",CHAR(34)," gene.")</f>
        <v>Your NR3C1 gene has no variants. A normal gene is referred to as a "wild-type" gene.</v>
      </c>
      <c r="K20" s="9" t="str">
        <f>CONCATENATE("Your ",B11," gene has no variants. A normal gene is referred to as a ",CHAR(34),"wild-type",CHAR(34)," gene.")</f>
        <v>Your NR3C1 gene has no variants. A normal gene is referred to as a "wild-type" gene.</v>
      </c>
      <c r="L20" s="9" t="str">
        <f>CONCATENATE("Your ",B11," gene has no variants. A normal gene is referred to as a ",CHAR(34),"wild-type",CHAR(34)," gene.")</f>
        <v>Your NR3C1 gene has no variants. A normal gene is referred to as a "wild-type" gene.</v>
      </c>
      <c r="M20" s="9" t="str">
        <f>CONCATENATE("Your ",B11," gene has no variants. A normal gene is referred to as a ",CHAR(34),"wild-type",CHAR(34)," gene.")</f>
        <v>Your NR3C1 gene has no variants. A normal gene is referred to as a "wild-type" gene.</v>
      </c>
      <c r="N20" s="9" t="str">
        <f>CONCATENATE("Your ",B11," gene has no variants. A normal gene is referred to as a ",CHAR(34),"wild-type",CHAR(34)," gene.")</f>
        <v>Your NR3C1 gene has no variants. A normal gene is referred to as a "wild-type" gene.</v>
      </c>
      <c r="O20" s="9"/>
      <c r="P20" s="9"/>
      <c r="Q20" s="9"/>
      <c r="R20" s="9"/>
      <c r="S20" s="9"/>
      <c r="T20" s="9"/>
      <c r="U20" s="9"/>
      <c r="V20" s="9"/>
      <c r="W20" s="9"/>
      <c r="X20" s="9"/>
      <c r="Y20" s="9"/>
      <c r="Z20" s="9"/>
    </row>
    <row r="21" spans="1:26" x14ac:dyDescent="0.25">
      <c r="A21" s="15" t="s">
        <v>45</v>
      </c>
      <c r="B21" s="9" t="s">
        <v>46</v>
      </c>
      <c r="H21" s="9" t="s">
        <v>40</v>
      </c>
      <c r="I21" s="9" t="s">
        <v>40</v>
      </c>
      <c r="J21" s="9" t="s">
        <v>40</v>
      </c>
      <c r="K21" s="9" t="s">
        <v>39</v>
      </c>
      <c r="L21" s="9" t="s">
        <v>40</v>
      </c>
      <c r="M21" s="9" t="s">
        <v>40</v>
      </c>
      <c r="N21" s="9" t="s">
        <v>40</v>
      </c>
      <c r="O21" s="9"/>
      <c r="P21" s="9"/>
      <c r="Q21" s="9"/>
      <c r="R21" s="9"/>
      <c r="S21" s="9"/>
      <c r="T21" s="9"/>
      <c r="U21" s="9"/>
      <c r="V21" s="9"/>
      <c r="W21" s="9"/>
      <c r="X21" s="9"/>
      <c r="Y21" s="9"/>
      <c r="Z21" s="9"/>
    </row>
    <row r="22" spans="1:26" x14ac:dyDescent="0.25">
      <c r="A22" s="15" t="s">
        <v>47</v>
      </c>
      <c r="B22" s="9" t="s">
        <v>134</v>
      </c>
      <c r="C22" s="3" t="str">
        <f>"  &lt;/Variant&gt;"</f>
        <v xml:space="preserve">  &lt;/Variant&gt;</v>
      </c>
      <c r="H22" s="9">
        <v>53.4</v>
      </c>
      <c r="I22" s="9">
        <v>48.2</v>
      </c>
      <c r="J22" s="9">
        <v>72.8</v>
      </c>
      <c r="K22" s="9">
        <v>44.7</v>
      </c>
      <c r="L22" s="9">
        <v>71.2</v>
      </c>
      <c r="M22" s="9">
        <v>50.1</v>
      </c>
      <c r="N22" s="9">
        <v>73.599999999999994</v>
      </c>
      <c r="O22" s="9"/>
      <c r="P22" s="9"/>
      <c r="Q22" s="9"/>
      <c r="R22" s="9"/>
      <c r="S22" s="9"/>
      <c r="T22" s="9"/>
      <c r="U22" s="9"/>
      <c r="V22" s="9"/>
      <c r="W22" s="9"/>
      <c r="X22" s="9"/>
      <c r="Y22" s="9"/>
      <c r="Z22" s="9"/>
    </row>
    <row r="23" spans="1:26" x14ac:dyDescent="0.25">
      <c r="A23" s="15"/>
      <c r="C23" s="3" t="str">
        <f>CONCATENATE("&lt;# ",B25," #&gt;")</f>
        <v>&lt;# T158189C #&gt;</v>
      </c>
    </row>
    <row r="24" spans="1:26" x14ac:dyDescent="0.25">
      <c r="A24" s="8" t="s">
        <v>41</v>
      </c>
      <c r="B24" s="28" t="s">
        <v>131</v>
      </c>
      <c r="C24" s="3" t="str">
        <f>CONCATENATE("  &lt;Variant hgvs=",CHAR(34),B24,CHAR(34)," name=",CHAR(34),B25,CHAR(34),"&gt; ")</f>
        <v xml:space="preserve">  &lt;Variant hgvs="NC_000005.10:g.143282324A&gt;G" name="T158189C"&gt; </v>
      </c>
    </row>
    <row r="25" spans="1:26" x14ac:dyDescent="0.25">
      <c r="A25" s="15" t="s">
        <v>42</v>
      </c>
      <c r="B25" s="9" t="s">
        <v>135</v>
      </c>
    </row>
    <row r="26" spans="1:26" x14ac:dyDescent="0.25">
      <c r="A26" s="15" t="s">
        <v>43</v>
      </c>
      <c r="B26" s="9" t="s">
        <v>48</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27" spans="1:26" x14ac:dyDescent="0.25">
      <c r="A27" s="15" t="s">
        <v>45</v>
      </c>
      <c r="B27" s="9" t="s">
        <v>126</v>
      </c>
    </row>
    <row r="28" spans="1:26" x14ac:dyDescent="0.25">
      <c r="A28" s="15" t="s">
        <v>47</v>
      </c>
      <c r="B28" s="9" t="s">
        <v>136</v>
      </c>
      <c r="C28" s="3" t="str">
        <f>"  &lt;/Variant&gt;"</f>
        <v xml:space="preserve">  &lt;/Variant&gt;</v>
      </c>
    </row>
    <row r="29" spans="1:26" x14ac:dyDescent="0.25">
      <c r="A29" s="8"/>
      <c r="C29" s="3" t="str">
        <f>CONCATENATE("&lt;# ",B31," #&gt;")</f>
        <v>&lt;# T143342788C #&gt;</v>
      </c>
    </row>
    <row r="30" spans="1:26" x14ac:dyDescent="0.25">
      <c r="A30" s="8" t="s">
        <v>41</v>
      </c>
      <c r="B30" s="19" t="s">
        <v>109</v>
      </c>
      <c r="C30" s="3" t="str">
        <f>CONCATENATE("  &lt;Variant hgvs=",CHAR(34),B30,CHAR(34)," name=",CHAR(34),B31,CHAR(34),"&gt; ")</f>
        <v xml:space="preserve">  &lt;Variant hgvs="NC_000005.10:g.143342788T&gt;C" name="T143342788C"&gt; </v>
      </c>
    </row>
    <row r="31" spans="1:26" x14ac:dyDescent="0.25">
      <c r="A31" s="15" t="s">
        <v>42</v>
      </c>
      <c r="B31" s="9" t="s">
        <v>137</v>
      </c>
    </row>
    <row r="32" spans="1:26" x14ac:dyDescent="0.25">
      <c r="A32" s="15" t="s">
        <v>43</v>
      </c>
      <c r="B32" s="9" t="s">
        <v>48</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3" spans="1:3" x14ac:dyDescent="0.25">
      <c r="A33" s="15" t="s">
        <v>45</v>
      </c>
      <c r="B33" s="9" t="s">
        <v>126</v>
      </c>
    </row>
    <row r="34" spans="1:3" x14ac:dyDescent="0.25">
      <c r="A34" s="15" t="s">
        <v>47</v>
      </c>
      <c r="B34" s="9" t="s">
        <v>138</v>
      </c>
      <c r="C34" s="3" t="str">
        <f>"  &lt;/Variant&gt;"</f>
        <v xml:space="preserve">  &lt;/Variant&gt;</v>
      </c>
    </row>
    <row r="35" spans="1:3" x14ac:dyDescent="0.25">
      <c r="A35" s="15"/>
      <c r="C35" s="3" t="str">
        <f>CONCATENATE("&lt;# ",B37," #&gt;")</f>
        <v>&lt;# G1469-16T #&gt;</v>
      </c>
    </row>
    <row r="36" spans="1:3" x14ac:dyDescent="0.25">
      <c r="A36" s="8" t="s">
        <v>41</v>
      </c>
      <c r="B36" s="19" t="s">
        <v>127</v>
      </c>
      <c r="C36" s="3" t="str">
        <f>CONCATENATE("  &lt;Variant hgvs=",CHAR(34),B36,CHAR(34)," name=",CHAR(34),B37,CHAR(34),"&gt; ")</f>
        <v xml:space="preserve">  &lt;Variant hgvs="NC_000005.10:g.143300779C&gt;A" name="G1469-16T"&gt; </v>
      </c>
    </row>
    <row r="37" spans="1:3" x14ac:dyDescent="0.25">
      <c r="A37" s="15" t="s">
        <v>42</v>
      </c>
      <c r="B37" s="9" t="s">
        <v>139</v>
      </c>
    </row>
    <row r="38" spans="1:3" x14ac:dyDescent="0.25">
      <c r="A38" s="15" t="s">
        <v>43</v>
      </c>
      <c r="B38" s="9" t="s">
        <v>46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row>
    <row r="39" spans="1:3" x14ac:dyDescent="0.25">
      <c r="A39" s="15" t="s">
        <v>45</v>
      </c>
      <c r="B39" s="9" t="s">
        <v>48</v>
      </c>
    </row>
    <row r="40" spans="1:3" x14ac:dyDescent="0.25">
      <c r="A40" s="15" t="s">
        <v>47</v>
      </c>
      <c r="B40" s="9" t="s">
        <v>140</v>
      </c>
      <c r="C40" s="3" t="str">
        <f>"  &lt;/Variant&gt;"</f>
        <v xml:space="preserve">  &lt;/Variant&gt;</v>
      </c>
    </row>
    <row r="41" spans="1:3" x14ac:dyDescent="0.25">
      <c r="A41" s="15"/>
      <c r="C41" s="3" t="str">
        <f>CONCATENATE("&lt;# ",B43," #&gt;")</f>
        <v>&lt;# A143281925G #&gt;</v>
      </c>
    </row>
    <row r="42" spans="1:3" x14ac:dyDescent="0.25">
      <c r="A42" s="8" t="s">
        <v>41</v>
      </c>
      <c r="B42" s="19" t="s">
        <v>128</v>
      </c>
      <c r="C42" s="3" t="str">
        <f>CONCATENATE("  &lt;Variant hgvs=",CHAR(34),B42,CHAR(34)," name=",CHAR(34),B43,CHAR(34),"&gt; ")</f>
        <v xml:space="preserve">  &lt;Variant hgvs="NC_000005.10:g.143281925A&gt;G" name="A143281925G"&gt; </v>
      </c>
    </row>
    <row r="43" spans="1:3" x14ac:dyDescent="0.25">
      <c r="A43" s="15" t="s">
        <v>42</v>
      </c>
      <c r="B43" s="9" t="s">
        <v>141</v>
      </c>
    </row>
    <row r="44" spans="1:3" x14ac:dyDescent="0.25">
      <c r="A44" s="15" t="s">
        <v>43</v>
      </c>
      <c r="B44" s="9" t="s">
        <v>44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45" spans="1:3" x14ac:dyDescent="0.25">
      <c r="A45" s="15" t="s">
        <v>45</v>
      </c>
      <c r="B45" s="9" t="s">
        <v>46</v>
      </c>
    </row>
    <row r="46" spans="1:3" x14ac:dyDescent="0.25">
      <c r="A46" s="15" t="s">
        <v>47</v>
      </c>
      <c r="B46" s="9" t="s">
        <v>142</v>
      </c>
      <c r="C46" s="3" t="str">
        <f>"  &lt;/Variant&gt;"</f>
        <v xml:space="preserve">  &lt;/Variant&gt;</v>
      </c>
    </row>
    <row r="47" spans="1:3" x14ac:dyDescent="0.25">
      <c r="A47" s="15"/>
      <c r="C47" s="3" t="str">
        <f>CONCATENATE("&lt;# ",B49," #&gt;")</f>
        <v>&lt;# A143307929G #&gt;</v>
      </c>
    </row>
    <row r="48" spans="1:3" x14ac:dyDescent="0.25">
      <c r="A48" s="8" t="s">
        <v>41</v>
      </c>
      <c r="B48" s="19" t="s">
        <v>129</v>
      </c>
      <c r="C48" s="3" t="str">
        <f>CONCATENATE("  &lt;Variant hgvs=",CHAR(34),B48,CHAR(34)," name=",CHAR(34),B49,CHAR(34),"&gt; ")</f>
        <v xml:space="preserve">  &lt;Variant hgvs="NC_000005.10:g.143307929A&gt;G" name="A143307929G"&gt; </v>
      </c>
    </row>
    <row r="49" spans="1:16" x14ac:dyDescent="0.25">
      <c r="A49" s="15" t="s">
        <v>42</v>
      </c>
      <c r="B49" s="9" t="s">
        <v>143</v>
      </c>
    </row>
    <row r="50" spans="1:16" x14ac:dyDescent="0.25">
      <c r="A50" s="15" t="s">
        <v>43</v>
      </c>
      <c r="B50" s="9" t="s">
        <v>44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51" spans="1:16" x14ac:dyDescent="0.25">
      <c r="A51" s="15" t="s">
        <v>45</v>
      </c>
      <c r="B51" s="9" t="s">
        <v>46</v>
      </c>
    </row>
    <row r="52" spans="1:16" x14ac:dyDescent="0.25">
      <c r="A52" s="15" t="s">
        <v>47</v>
      </c>
      <c r="B52" s="9" t="s">
        <v>132</v>
      </c>
      <c r="C52" s="3" t="str">
        <f>"  &lt;/Variant&gt;"</f>
        <v xml:space="preserve">  &lt;/Variant&gt;</v>
      </c>
    </row>
    <row r="53" spans="1:16" x14ac:dyDescent="0.25">
      <c r="A53" s="15"/>
      <c r="C53" s="3" t="str">
        <f>CONCATENATE("&lt;# ",B55," #&gt;")</f>
        <v>&lt;# G143316471A #&gt;</v>
      </c>
    </row>
    <row r="54" spans="1:16" x14ac:dyDescent="0.25">
      <c r="A54" s="8" t="s">
        <v>41</v>
      </c>
      <c r="B54" s="19" t="s">
        <v>130</v>
      </c>
      <c r="C54" s="3" t="str">
        <f>CONCATENATE("  &lt;Variant hgvs=",CHAR(34),B54,CHAR(34)," name=",CHAR(34),B55,CHAR(34),"&gt; ")</f>
        <v xml:space="preserve">  &lt;Variant hgvs="NC_000005.10:g.143316471G&gt;A" name="G143316471A"&gt; </v>
      </c>
    </row>
    <row r="55" spans="1:16" x14ac:dyDescent="0.25">
      <c r="A55" s="15" t="s">
        <v>42</v>
      </c>
      <c r="B55" s="9" t="s">
        <v>144</v>
      </c>
    </row>
    <row r="56" spans="1:16" x14ac:dyDescent="0.25">
      <c r="A56" s="15" t="s">
        <v>43</v>
      </c>
      <c r="B56" s="9" t="s">
        <v>46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NR3C1 gene from guanine (G) to adenine (A) resulting in incorrect glucocortisoid receptor function. This substitution of a single nucleotide is known as a missense variant.</v>
      </c>
    </row>
    <row r="57" spans="1:16" x14ac:dyDescent="0.25">
      <c r="A57" s="15" t="s">
        <v>45</v>
      </c>
      <c r="B57" s="9" t="s">
        <v>44</v>
      </c>
    </row>
    <row r="58" spans="1:16" s="4" customFormat="1" x14ac:dyDescent="0.25">
      <c r="A58" s="22" t="s">
        <v>47</v>
      </c>
      <c r="B58" s="23" t="s">
        <v>145</v>
      </c>
      <c r="C58" s="4" t="str">
        <f>"  &lt;/Variant&gt;"</f>
        <v xml:space="preserve">  &lt;/Variant&gt;</v>
      </c>
    </row>
    <row r="59" spans="1:16" s="4" customFormat="1" x14ac:dyDescent="0.25">
      <c r="A59" s="24"/>
      <c r="B59" s="23"/>
      <c r="C59" s="4" t="str">
        <f>CONCATENATE("&lt;# ",B61," #&gt;")</f>
        <v>&lt;# G71427327T #&gt;</v>
      </c>
    </row>
    <row r="60" spans="1:16" s="4" customFormat="1" x14ac:dyDescent="0.25">
      <c r="A60" s="24" t="s">
        <v>41</v>
      </c>
      <c r="B60" s="25"/>
      <c r="C60" s="4" t="str">
        <f>CONCATENATE("  &lt;Variant hgvs=",CHAR(34),B60,CHAR(34)," name=",CHAR(34),B61,CHAR(34),"&gt; ")</f>
        <v xml:space="preserve">  &lt;Variant hgvs="" name="G71427327T"&gt; </v>
      </c>
      <c r="H60" s="26"/>
      <c r="I60" s="26"/>
      <c r="J60" s="26"/>
      <c r="K60" s="26"/>
      <c r="L60" s="26"/>
      <c r="M60" s="26"/>
      <c r="N60" s="26"/>
      <c r="O60" s="26"/>
      <c r="P60" s="26"/>
    </row>
    <row r="61" spans="1:16" s="4" customFormat="1" x14ac:dyDescent="0.25">
      <c r="A61" s="22" t="s">
        <v>42</v>
      </c>
      <c r="B61" s="23" t="s">
        <v>10</v>
      </c>
      <c r="H61" s="23"/>
      <c r="I61" s="23"/>
      <c r="J61" s="23"/>
      <c r="K61" s="23"/>
      <c r="L61" s="23"/>
      <c r="M61" s="23"/>
      <c r="N61" s="23"/>
      <c r="O61" s="23"/>
      <c r="P61" s="23"/>
    </row>
    <row r="62" spans="1:16" x14ac:dyDescent="0.25">
      <c r="A62" s="15" t="s">
        <v>43</v>
      </c>
      <c r="B62" s="9" t="s">
        <v>46</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c r="H62" s="9"/>
      <c r="I62" s="9"/>
      <c r="J62" s="9"/>
      <c r="K62" s="9"/>
      <c r="L62" s="9"/>
      <c r="M62" s="9"/>
      <c r="N62" s="9"/>
      <c r="O62" s="9"/>
      <c r="P62" s="9"/>
    </row>
    <row r="63" spans="1:16" x14ac:dyDescent="0.25">
      <c r="A63" s="15" t="s">
        <v>45</v>
      </c>
      <c r="B63" s="9" t="s">
        <v>48</v>
      </c>
      <c r="C63" s="3" t="s">
        <v>38</v>
      </c>
      <c r="H63" s="9"/>
      <c r="I63" s="9"/>
      <c r="J63" s="9"/>
      <c r="K63" s="9"/>
      <c r="L63" s="9"/>
      <c r="M63" s="9"/>
      <c r="N63" s="9"/>
      <c r="O63" s="9"/>
      <c r="P63" s="9"/>
    </row>
    <row r="64" spans="1:16" x14ac:dyDescent="0.25">
      <c r="A64" s="15" t="s">
        <v>47</v>
      </c>
      <c r="B64" s="9" t="s">
        <v>49</v>
      </c>
      <c r="C64" s="3" t="str">
        <f>"  &lt;/Variant&gt;"</f>
        <v xml:space="preserve">  &lt;/Variant&gt;</v>
      </c>
      <c r="H64" s="9"/>
      <c r="I64" s="9"/>
      <c r="J64" s="9"/>
      <c r="K64" s="9"/>
      <c r="L64" s="9"/>
      <c r="M64" s="9"/>
      <c r="N64" s="9"/>
      <c r="O64" s="9"/>
      <c r="P64" s="9"/>
    </row>
    <row r="65" spans="1:16" x14ac:dyDescent="0.25">
      <c r="C65" s="3" t="str">
        <f>CONCATENATE("&lt;# ",B67," #&gt;")</f>
        <v>&lt;# T70790948C #&gt;</v>
      </c>
      <c r="H65" s="9"/>
      <c r="I65" s="9"/>
      <c r="J65" s="9"/>
      <c r="K65" s="9"/>
      <c r="L65" s="9"/>
      <c r="M65" s="9"/>
      <c r="N65" s="9"/>
      <c r="O65" s="9"/>
      <c r="P65" s="9"/>
    </row>
    <row r="66" spans="1:16" x14ac:dyDescent="0.25">
      <c r="A66" s="8" t="s">
        <v>41</v>
      </c>
      <c r="B66" s="21"/>
      <c r="C66" s="3" t="str">
        <f>CONCATENATE("  &lt;Variant hgvs=",CHAR(34),B66,CHAR(34)," name=",CHAR(34),B67,CHAR(34),"&gt; ")</f>
        <v xml:space="preserve">  &lt;Variant hgvs="" name="T70790948C"&gt; </v>
      </c>
      <c r="H66" s="9"/>
      <c r="I66" s="9"/>
      <c r="J66" s="9"/>
      <c r="K66" s="9"/>
      <c r="L66" s="9"/>
      <c r="M66" s="9"/>
      <c r="N66" s="9"/>
      <c r="O66" s="9"/>
      <c r="P66" s="9"/>
    </row>
    <row r="67" spans="1:16" x14ac:dyDescent="0.25">
      <c r="A67" s="15" t="s">
        <v>42</v>
      </c>
      <c r="B67" s="9" t="s">
        <v>27</v>
      </c>
      <c r="H67" s="9"/>
      <c r="I67" s="9"/>
      <c r="J67" s="9"/>
      <c r="K67" s="9"/>
      <c r="L67" s="9"/>
      <c r="M67" s="9"/>
      <c r="N67" s="9"/>
      <c r="O67" s="9"/>
      <c r="P67" s="9"/>
    </row>
    <row r="68" spans="1:16" x14ac:dyDescent="0.25">
      <c r="A68" s="15" t="s">
        <v>43</v>
      </c>
      <c r="B68" s="9" t="s">
        <v>48</v>
      </c>
      <c r="C68" s="3" t="str">
        <f>CONCATENATE("    This variant is a change at a specific point in the ",B11," gene from ",B68," to ",B69,"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c r="H68" s="9"/>
      <c r="I68" s="9"/>
      <c r="J68" s="9"/>
      <c r="K68" s="9"/>
      <c r="L68" s="9"/>
      <c r="M68" s="9"/>
      <c r="N68" s="9"/>
      <c r="O68" s="9"/>
      <c r="P68" s="9"/>
    </row>
    <row r="69" spans="1:16" x14ac:dyDescent="0.25">
      <c r="A69" s="15" t="s">
        <v>45</v>
      </c>
      <c r="B69" s="9" t="str">
        <f>"cytosine (C)"</f>
        <v>cytosine (C)</v>
      </c>
      <c r="H69" s="9"/>
      <c r="I69" s="9"/>
      <c r="J69" s="9"/>
      <c r="K69" s="9"/>
      <c r="L69" s="9"/>
      <c r="M69" s="9"/>
      <c r="N69" s="9"/>
      <c r="O69" s="9"/>
      <c r="P69" s="9"/>
    </row>
    <row r="70" spans="1:16" x14ac:dyDescent="0.25">
      <c r="A70" s="8" t="s">
        <v>47</v>
      </c>
      <c r="B70" s="9" t="s">
        <v>50</v>
      </c>
      <c r="C70" s="3" t="str">
        <f>"  &lt;/Variant&gt;"</f>
        <v xml:space="preserve">  &lt;/Variant&gt;</v>
      </c>
      <c r="H70" s="9"/>
      <c r="I70" s="9"/>
      <c r="J70" s="9"/>
      <c r="K70" s="9"/>
      <c r="L70" s="9"/>
      <c r="M70" s="9"/>
      <c r="N70" s="9"/>
      <c r="O70" s="9"/>
      <c r="P70" s="9"/>
    </row>
    <row r="71" spans="1:16" x14ac:dyDescent="0.25">
      <c r="A71" s="15"/>
      <c r="C71" s="3" t="str">
        <f>CONCATENATE("&lt;# ",B73," #&gt;")</f>
        <v>&lt;# C71402258T #&gt;</v>
      </c>
    </row>
    <row r="72" spans="1:16" x14ac:dyDescent="0.25">
      <c r="A72" s="8" t="s">
        <v>41</v>
      </c>
      <c r="B72" s="21"/>
      <c r="C72" s="3" t="str">
        <f>CONCATENATE("  &lt;Variant hgvs=",CHAR(34),B72,CHAR(34)," name=",CHAR(34),B73,CHAR(34),"&gt; ")</f>
        <v xml:space="preserve">  &lt;Variant hgvs="" name="C71402258T"&gt; </v>
      </c>
    </row>
    <row r="73" spans="1:16" x14ac:dyDescent="0.25">
      <c r="A73" s="15" t="s">
        <v>42</v>
      </c>
      <c r="B73" s="9" t="s">
        <v>16</v>
      </c>
    </row>
    <row r="74" spans="1:16" x14ac:dyDescent="0.25">
      <c r="A74" s="15" t="s">
        <v>43</v>
      </c>
      <c r="B74" s="9" t="str">
        <f>"cytosine (C)"</f>
        <v>cytosine (C)</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75" spans="1:16" x14ac:dyDescent="0.25">
      <c r="A75" s="15" t="s">
        <v>45</v>
      </c>
      <c r="B75" s="9" t="s">
        <v>48</v>
      </c>
    </row>
    <row r="76" spans="1:16" x14ac:dyDescent="0.25">
      <c r="A76" s="15" t="s">
        <v>47</v>
      </c>
      <c r="B76" s="9" t="s">
        <v>51</v>
      </c>
      <c r="C76" s="3" t="str">
        <f>"  &lt;/Variant&gt;"</f>
        <v xml:space="preserve">  &lt;/Variant&gt;</v>
      </c>
    </row>
    <row r="77" spans="1:16" x14ac:dyDescent="0.25">
      <c r="A77" s="8"/>
      <c r="C77" s="3" t="str">
        <f>CONCATENATE("&lt;# ",B79," #&gt;")</f>
        <v>&lt;# C70616746T #&gt;</v>
      </c>
    </row>
    <row r="78" spans="1:16" x14ac:dyDescent="0.25">
      <c r="A78" s="8" t="s">
        <v>41</v>
      </c>
      <c r="B78" s="21"/>
      <c r="C78" s="3" t="str">
        <f>CONCATENATE("  &lt;Variant hgvs=",CHAR(34),B78,CHAR(34)," name=",CHAR(34),B79,CHAR(34),"&gt; ")</f>
        <v xml:space="preserve">  &lt;Variant hgvs="" name="C70616746T"&gt; </v>
      </c>
    </row>
    <row r="79" spans="1:16" x14ac:dyDescent="0.25">
      <c r="A79" s="15" t="s">
        <v>42</v>
      </c>
      <c r="B79" s="9" t="s">
        <v>7</v>
      </c>
    </row>
    <row r="80" spans="1:16" x14ac:dyDescent="0.25">
      <c r="A80" s="15" t="s">
        <v>43</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81" spans="1:3" x14ac:dyDescent="0.25">
      <c r="A81" s="15" t="s">
        <v>45</v>
      </c>
      <c r="B81" s="9" t="s">
        <v>48</v>
      </c>
    </row>
    <row r="82" spans="1:3" s="4" customFormat="1" x14ac:dyDescent="0.25">
      <c r="A82" s="22" t="s">
        <v>47</v>
      </c>
      <c r="B82" s="23" t="s">
        <v>52</v>
      </c>
      <c r="C82" s="4" t="str">
        <f>"  &lt;/Variant&gt;"</f>
        <v xml:space="preserve">  &lt;/Variant&gt;</v>
      </c>
    </row>
    <row r="83" spans="1:3" s="4" customFormat="1" x14ac:dyDescent="0.25">
      <c r="A83" s="22"/>
      <c r="B83" s="23"/>
      <c r="C83" s="4" t="str">
        <f>CONCATENATE("&lt;# ",B85," #&gt;")</f>
        <v>&lt;# T71417232G #&gt;</v>
      </c>
    </row>
    <row r="84" spans="1:3" s="4" customFormat="1" x14ac:dyDescent="0.25">
      <c r="A84" s="24" t="s">
        <v>41</v>
      </c>
      <c r="B84" s="25" t="s">
        <v>53</v>
      </c>
      <c r="C84" s="4" t="str">
        <f>CONCATENATE("  &lt;Variant hgvs=",CHAR(34),B84,CHAR(34)," name=",CHAR(34),B85,CHAR(34),"&gt; ")</f>
        <v xml:space="preserve">  &lt;Variant hgvs="NC_000009.12:g.71417232T&gt;G" name="T71417232G"&gt; </v>
      </c>
    </row>
    <row r="85" spans="1:3" s="4" customFormat="1" x14ac:dyDescent="0.25">
      <c r="A85" s="22" t="s">
        <v>42</v>
      </c>
      <c r="B85" s="23" t="s">
        <v>22</v>
      </c>
    </row>
    <row r="86" spans="1:3" x14ac:dyDescent="0.25">
      <c r="A86" s="15" t="s">
        <v>43</v>
      </c>
      <c r="B86" s="9" t="s">
        <v>48</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NR3C1 gene from thymine (T) to guanine (G) resulting in incorrect glucocortisoid receptor function. This substitution of a single nucleotide is known as a missense variant.</v>
      </c>
    </row>
    <row r="87" spans="1:3" x14ac:dyDescent="0.25">
      <c r="A87" s="15" t="s">
        <v>45</v>
      </c>
      <c r="B87" s="9" t="s">
        <v>46</v>
      </c>
    </row>
    <row r="88" spans="1:3" x14ac:dyDescent="0.25">
      <c r="A88" s="15" t="s">
        <v>47</v>
      </c>
      <c r="B88" s="9" t="s">
        <v>54</v>
      </c>
      <c r="C88" s="3" t="str">
        <f>"  &lt;/Variant&gt;"</f>
        <v xml:space="preserve">  &lt;/Variant&gt;</v>
      </c>
    </row>
    <row r="89" spans="1:3" x14ac:dyDescent="0.25">
      <c r="A89" s="15"/>
      <c r="C89" s="3" t="str">
        <f>CONCATENATE("&lt;# ",B91," #&gt;")</f>
        <v>&lt;# A70605775G #&gt;</v>
      </c>
    </row>
    <row r="90" spans="1:3" x14ac:dyDescent="0.25">
      <c r="A90" s="8" t="s">
        <v>41</v>
      </c>
      <c r="B90" s="21" t="s">
        <v>55</v>
      </c>
      <c r="C90" s="3" t="str">
        <f>CONCATENATE("  &lt;Variant hgvs=",CHAR(34),B90,CHAR(34)," name=",CHAR(34),B91,CHAR(34),"&gt; ")</f>
        <v xml:space="preserve">  &lt;Variant hgvs="NC_000009.12:g.70605775A&gt;G" name="A70605775G"&gt; </v>
      </c>
    </row>
    <row r="91" spans="1:3" x14ac:dyDescent="0.25">
      <c r="A91" s="15" t="s">
        <v>42</v>
      </c>
      <c r="B91" s="9" t="s">
        <v>4</v>
      </c>
    </row>
    <row r="92" spans="1:3" x14ac:dyDescent="0.25">
      <c r="A92" s="15" t="s">
        <v>43</v>
      </c>
      <c r="B92" s="9" t="s">
        <v>44</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93" spans="1:3" x14ac:dyDescent="0.25">
      <c r="A93" s="15" t="s">
        <v>45</v>
      </c>
      <c r="B93" s="9" t="s">
        <v>46</v>
      </c>
    </row>
    <row r="94" spans="1:3" x14ac:dyDescent="0.25">
      <c r="A94" s="15" t="s">
        <v>47</v>
      </c>
      <c r="B94" s="9" t="s">
        <v>56</v>
      </c>
      <c r="C94" s="3" t="str">
        <f>"  &lt;/Variant&gt;"</f>
        <v xml:space="preserve">  &lt;/Variant&gt;</v>
      </c>
    </row>
    <row r="95" spans="1:3" x14ac:dyDescent="0.25">
      <c r="A95" s="15"/>
      <c r="C95" s="3" t="str">
        <f>CONCATENATE("&lt;# ",B97," #&gt;")</f>
        <v>&lt;# C71403580T #&gt;</v>
      </c>
    </row>
    <row r="96" spans="1:3" x14ac:dyDescent="0.25">
      <c r="A96" s="8" t="s">
        <v>41</v>
      </c>
      <c r="B96" s="21" t="s">
        <v>57</v>
      </c>
      <c r="C96" s="3" t="str">
        <f>CONCATENATE("  &lt;Variant hgvs=",CHAR(34),B96,CHAR(34)," name=",CHAR(34),B97,CHAR(34),"&gt; ")</f>
        <v xml:space="preserve">  &lt;Variant hgvs="NC_000009.12:g.71403580C&gt;T" name="C71403580T"&gt; </v>
      </c>
    </row>
    <row r="97" spans="1:3" x14ac:dyDescent="0.25">
      <c r="A97" s="15" t="s">
        <v>42</v>
      </c>
      <c r="B97" s="9" t="s">
        <v>19</v>
      </c>
    </row>
    <row r="98" spans="1:3" x14ac:dyDescent="0.25">
      <c r="A98" s="15" t="s">
        <v>43</v>
      </c>
      <c r="B98" s="9" t="str">
        <f>"cytosine (C)"</f>
        <v>cytosine (C)</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99" spans="1:3" x14ac:dyDescent="0.25">
      <c r="A99" s="15" t="s">
        <v>45</v>
      </c>
      <c r="B99" s="9" t="s">
        <v>48</v>
      </c>
    </row>
    <row r="100" spans="1:3" x14ac:dyDescent="0.25">
      <c r="A100" s="15" t="s">
        <v>47</v>
      </c>
      <c r="B100" s="9" t="s">
        <v>58</v>
      </c>
      <c r="C100" s="3" t="str">
        <f>"  &lt;/Variant&gt;"</f>
        <v xml:space="preserve">  &lt;/Variant&gt;</v>
      </c>
    </row>
    <row r="101" spans="1:3" x14ac:dyDescent="0.25">
      <c r="A101" s="15"/>
      <c r="C101" s="3" t="str">
        <f>CONCATENATE("&lt;# ",B103," #&gt;")</f>
        <v>&lt;# T70610886A #&gt;</v>
      </c>
    </row>
    <row r="102" spans="1:3" x14ac:dyDescent="0.25">
      <c r="A102" s="8" t="s">
        <v>41</v>
      </c>
      <c r="B102" s="21" t="s">
        <v>35</v>
      </c>
      <c r="C102" s="3" t="str">
        <f>CONCATENATE("  &lt;Variant hgvs=",CHAR(34),B102,CHAR(34)," name=",CHAR(34),B103,CHAR(34),"&gt; ")</f>
        <v xml:space="preserve">  &lt;Variant hgvs="NC_000009.12:g.70610886T&gt;A" name="T70610886A"&gt; </v>
      </c>
    </row>
    <row r="103" spans="1:3" x14ac:dyDescent="0.25">
      <c r="A103" s="15" t="s">
        <v>42</v>
      </c>
      <c r="B103" s="9" t="s">
        <v>11</v>
      </c>
    </row>
    <row r="104" spans="1:3" x14ac:dyDescent="0.25">
      <c r="A104" s="15" t="s">
        <v>43</v>
      </c>
      <c r="B104" s="9" t="s">
        <v>48</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105" spans="1:3" x14ac:dyDescent="0.25">
      <c r="A105" s="15" t="s">
        <v>45</v>
      </c>
      <c r="B105" s="9" t="s">
        <v>44</v>
      </c>
    </row>
    <row r="106" spans="1:3" x14ac:dyDescent="0.25">
      <c r="A106" s="15" t="s">
        <v>47</v>
      </c>
      <c r="B106" s="9" t="s">
        <v>59</v>
      </c>
      <c r="C106" s="3" t="str">
        <f>"  &lt;/Variant&gt;"</f>
        <v xml:space="preserve">  &lt;/Variant&gt;</v>
      </c>
    </row>
    <row r="107" spans="1:3" x14ac:dyDescent="0.25">
      <c r="A107" s="15"/>
      <c r="C107" s="3" t="str">
        <f>CONCATENATE("&lt;# ",B109," #&gt;")</f>
        <v>&lt;# T71365306C #&gt;</v>
      </c>
    </row>
    <row r="108" spans="1:3" x14ac:dyDescent="0.25">
      <c r="A108" s="8" t="s">
        <v>41</v>
      </c>
      <c r="B108" s="21" t="s">
        <v>60</v>
      </c>
      <c r="C108" s="3" t="str">
        <f>CONCATENATE("  &lt;Variant hgvs=",CHAR(34),B108,CHAR(34)," name=",CHAR(34),B109,CHAR(34),"&gt; ")</f>
        <v xml:space="preserve">  &lt;Variant hgvs="NC_000009.12:g.71365306T&gt;C" name="T71365306C"&gt; </v>
      </c>
    </row>
    <row r="109" spans="1:3" x14ac:dyDescent="0.25">
      <c r="A109" s="15" t="s">
        <v>42</v>
      </c>
      <c r="B109" s="9" t="s">
        <v>6</v>
      </c>
    </row>
    <row r="110" spans="1:3" x14ac:dyDescent="0.25">
      <c r="A110" s="15" t="s">
        <v>43</v>
      </c>
      <c r="B110" s="9" t="s">
        <v>48</v>
      </c>
      <c r="C110" s="3" t="str">
        <f>CONCATENATE("    This variant is a change at a specific point in the ",B11," gene from ",B110," to ",B111,"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111" spans="1:3" x14ac:dyDescent="0.25">
      <c r="A111" s="15" t="s">
        <v>45</v>
      </c>
      <c r="B111" s="9" t="str">
        <f>"cytosine (C)"</f>
        <v>cytosine (C)</v>
      </c>
    </row>
    <row r="112" spans="1:3" x14ac:dyDescent="0.25">
      <c r="A112" s="15" t="s">
        <v>47</v>
      </c>
      <c r="B112" s="9" t="s">
        <v>61</v>
      </c>
      <c r="C112" s="3" t="str">
        <f>"  &lt;/Variant&gt;"</f>
        <v xml:space="preserve">  &lt;/Variant&gt;</v>
      </c>
    </row>
    <row r="113" spans="1:3" x14ac:dyDescent="0.25">
      <c r="A113" s="15"/>
      <c r="C113" s="3" t="str">
        <f>CONCATENATE("&lt;# ",B115," #&gt;")</f>
        <v>&lt;# G70820112A #&gt;</v>
      </c>
    </row>
    <row r="114" spans="1:3" x14ac:dyDescent="0.25">
      <c r="A114" s="8" t="s">
        <v>41</v>
      </c>
      <c r="B114" s="21" t="s">
        <v>62</v>
      </c>
      <c r="C114" s="3" t="str">
        <f>CONCATENATE("  &lt;Variant hgvs=",CHAR(34),B114,CHAR(34)," name=",CHAR(34),B115,CHAR(34),"&gt; ")</f>
        <v xml:space="preserve">  &lt;Variant hgvs="NC_000009.12:g.70820112G&gt;A" name="G70820112A"&gt; </v>
      </c>
    </row>
    <row r="115" spans="1:3" x14ac:dyDescent="0.25">
      <c r="A115" s="15" t="s">
        <v>42</v>
      </c>
      <c r="B115" s="9" t="s">
        <v>34</v>
      </c>
    </row>
    <row r="116" spans="1:3" x14ac:dyDescent="0.25">
      <c r="A116" s="15" t="s">
        <v>43</v>
      </c>
      <c r="B116" s="9" t="s">
        <v>46</v>
      </c>
      <c r="C116" s="3" t="str">
        <f>CONCATENATE("    This variant is a change at a specific point in the ",B11," gene from ",B116," to ",B117," resulting in incorrect ",B7," function. This substitution of a single nucleotide is known as a missense variant.")</f>
        <v xml:space="preserve">    This variant is a change at a specific point in the NR3C1 gene from guanine (G) to adenine (A) resulting in incorrect glucocortisoid receptor function. This substitution of a single nucleotide is known as a missense variant.</v>
      </c>
    </row>
    <row r="117" spans="1:3" x14ac:dyDescent="0.25">
      <c r="A117" s="15" t="s">
        <v>45</v>
      </c>
      <c r="B117" s="9" t="s">
        <v>44</v>
      </c>
    </row>
    <row r="118" spans="1:3" x14ac:dyDescent="0.25">
      <c r="A118" s="15" t="s">
        <v>47</v>
      </c>
      <c r="B118" s="9" t="s">
        <v>63</v>
      </c>
      <c r="C118" s="3" t="str">
        <f>"  &lt;/Variant&gt;"</f>
        <v xml:space="preserve">  &lt;/Variant&gt;</v>
      </c>
    </row>
    <row r="119" spans="1:3" x14ac:dyDescent="0.25">
      <c r="A119" s="15"/>
      <c r="C119" s="3" t="str">
        <f>CONCATENATE("&lt;# ",B121," #&gt;")</f>
        <v>&lt;# A70822908G #&gt;</v>
      </c>
    </row>
    <row r="120" spans="1:3" x14ac:dyDescent="0.25">
      <c r="A120" s="8" t="s">
        <v>41</v>
      </c>
      <c r="B120" s="21" t="s">
        <v>64</v>
      </c>
      <c r="C120" s="3" t="str">
        <f>CONCATENATE("  &lt;Variant hgvs=",CHAR(34),B120,CHAR(34)," name=",CHAR(34),B121,CHAR(34),"&gt; ")</f>
        <v xml:space="preserve">  &lt;Variant hgvs="NC_000009.12:g.70822908A&gt;G" name="A70822908G"&gt; </v>
      </c>
    </row>
    <row r="121" spans="1:3" x14ac:dyDescent="0.25">
      <c r="A121" s="15" t="s">
        <v>42</v>
      </c>
      <c r="B121" s="9" t="s">
        <v>3</v>
      </c>
    </row>
    <row r="122" spans="1:3" x14ac:dyDescent="0.25">
      <c r="A122" s="15" t="s">
        <v>43</v>
      </c>
      <c r="B122" s="9" t="s">
        <v>44</v>
      </c>
      <c r="C122" s="3" t="str">
        <f>CONCATENATE("    This variant is a change at a specific point in the ",B11," gene from ",B122," to ",B123,"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123" spans="1:3" x14ac:dyDescent="0.25">
      <c r="A123" s="15" t="s">
        <v>45</v>
      </c>
      <c r="B123" s="9" t="s">
        <v>46</v>
      </c>
    </row>
    <row r="124" spans="1:3" x14ac:dyDescent="0.25">
      <c r="A124" s="15" t="s">
        <v>47</v>
      </c>
      <c r="B124" s="9" t="s">
        <v>65</v>
      </c>
      <c r="C124" s="3" t="str">
        <f>"  &lt;/Variant&gt;"</f>
        <v xml:space="preserve">  &lt;/Variant&gt;</v>
      </c>
    </row>
    <row r="125" spans="1:3" x14ac:dyDescent="0.25">
      <c r="A125" s="15"/>
      <c r="C125" s="3" t="str">
        <f>CONCATENATE("&lt;# ",B127," #&gt;")</f>
        <v>&lt;# C37T #&gt;</v>
      </c>
    </row>
    <row r="126" spans="1:3" x14ac:dyDescent="0.25">
      <c r="A126" s="8" t="s">
        <v>41</v>
      </c>
      <c r="B126" s="21" t="s">
        <v>66</v>
      </c>
      <c r="C126" s="3" t="str">
        <f>CONCATENATE("  &lt;Variant hgvs=",CHAR(34),B126,CHAR(34)," name=",CHAR(34),B127,CHAR(34),"&gt; ")</f>
        <v xml:space="preserve">  &lt;Variant hgvs="NC_000009.12:g.70810048G&gt;A" name="C37T"&gt; </v>
      </c>
    </row>
    <row r="127" spans="1:3" x14ac:dyDescent="0.25">
      <c r="A127" s="15" t="s">
        <v>42</v>
      </c>
      <c r="B127" s="9" t="s">
        <v>67</v>
      </c>
    </row>
    <row r="128" spans="1:3" x14ac:dyDescent="0.25">
      <c r="A128" s="15" t="s">
        <v>43</v>
      </c>
      <c r="B128" s="9" t="s">
        <v>46</v>
      </c>
      <c r="C128" s="3" t="str">
        <f>CONCATENATE("    This variant is a change at a specific point in the ",B11," gene from ",B128," to ",B129," resulting in incorrect ",B7," function. This substitution of a single nucleotide is known as a missense variant.")</f>
        <v xml:space="preserve">    This variant is a change at a specific point in the NR3C1 gene from guanine (G) to adenine (A) resulting in incorrect glucocortisoid receptor function. This substitution of a single nucleotide is known as a missense variant.</v>
      </c>
    </row>
    <row r="129" spans="1:3" x14ac:dyDescent="0.25">
      <c r="A129" s="15" t="s">
        <v>45</v>
      </c>
      <c r="B129" s="9" t="s">
        <v>44</v>
      </c>
    </row>
    <row r="130" spans="1:3" x14ac:dyDescent="0.25">
      <c r="A130" s="15" t="s">
        <v>47</v>
      </c>
      <c r="B130" s="9" t="s">
        <v>68</v>
      </c>
      <c r="C130" s="3" t="str">
        <f>"  &lt;/Variant&gt;"</f>
        <v xml:space="preserve">  &lt;/Variant&gt;</v>
      </c>
    </row>
    <row r="131" spans="1:3" s="18" customFormat="1" x14ac:dyDescent="0.25">
      <c r="A131" s="27"/>
      <c r="B131" s="17"/>
    </row>
    <row r="132" spans="1:3" s="18" customFormat="1" x14ac:dyDescent="0.25">
      <c r="A132" s="27"/>
      <c r="B132" s="17"/>
      <c r="C132" s="18" t="str">
        <f>C17</f>
        <v>&lt;# A143380220G #&gt;</v>
      </c>
    </row>
    <row r="133" spans="1:3" x14ac:dyDescent="0.25">
      <c r="A133" s="15" t="s">
        <v>69</v>
      </c>
      <c r="B133" s="21" t="str">
        <f>H11</f>
        <v>NC_000005.10:g.</v>
      </c>
      <c r="C133" s="3" t="str">
        <f>CONCATENATE("  &lt;Genotype hgvs=",CHAR(34),B133,B134,";",B135,CHAR(34)," name=",CHAR(34),B19,CHAR(34),"&gt; ")</f>
        <v xml:space="preserve">  &lt;Genotype hgvs="NC_000005.10:g.[143380220A&gt;G];[143380220=]" name="A143380220G"&gt; </v>
      </c>
    </row>
    <row r="134" spans="1:3" x14ac:dyDescent="0.25">
      <c r="A134" s="15" t="s">
        <v>47</v>
      </c>
      <c r="B134" s="21" t="str">
        <f t="shared" ref="B134:B138" si="1">H12</f>
        <v>[143380220A&gt;G]</v>
      </c>
    </row>
    <row r="135" spans="1:3" x14ac:dyDescent="0.25">
      <c r="A135" s="15" t="s">
        <v>43</v>
      </c>
      <c r="B135" s="21" t="str">
        <f t="shared" si="1"/>
        <v>[143380220=]</v>
      </c>
      <c r="C135" s="3" t="s">
        <v>70</v>
      </c>
    </row>
    <row r="136" spans="1:3" x14ac:dyDescent="0.25">
      <c r="A136" s="15" t="s">
        <v>71</v>
      </c>
      <c r="B136" s="21" t="str">
        <f t="shared" si="1"/>
        <v>People with this variant have one copy of the [A143380220G](https://www.ncbi.nlm.nih.gov/projects/SNP/snp_ref.cgi?rs=1866388)</v>
      </c>
      <c r="C136" s="3" t="s">
        <v>38</v>
      </c>
    </row>
    <row r="137" spans="1:3" x14ac:dyDescent="0.25">
      <c r="A137" s="8" t="s">
        <v>72</v>
      </c>
      <c r="B137" s="21" t="str">
        <f t="shared" si="1"/>
        <v>You are in the Moderate Loss of Function category. See below for more information.</v>
      </c>
      <c r="C137" s="3" t="str">
        <f>CONCATENATE("    ",B136)</f>
        <v xml:space="preserve">    People with this variant have one copy of the [A143380220G](https://www.ncbi.nlm.nih.gov/projects/SNP/snp_ref.cgi?rs=1866388)</v>
      </c>
    </row>
    <row r="138" spans="1:3" x14ac:dyDescent="0.25">
      <c r="A138" s="8" t="s">
        <v>73</v>
      </c>
      <c r="B138" s="21">
        <f t="shared" si="1"/>
        <v>33.6</v>
      </c>
    </row>
    <row r="139" spans="1:3" x14ac:dyDescent="0.25">
      <c r="A139" s="15"/>
      <c r="C139" s="3" t="s">
        <v>74</v>
      </c>
    </row>
    <row r="140" spans="1:3" x14ac:dyDescent="0.25">
      <c r="A140" s="8"/>
    </row>
    <row r="141" spans="1:3" x14ac:dyDescent="0.25">
      <c r="A141" s="8"/>
      <c r="C141" s="3" t="str">
        <f>CONCATENATE("    ",B137)</f>
        <v xml:space="preserve">    You are in the Moderate Loss of Function category. See below for more information.</v>
      </c>
    </row>
    <row r="142" spans="1:3" x14ac:dyDescent="0.25">
      <c r="A142" s="8"/>
    </row>
    <row r="143" spans="1:3" x14ac:dyDescent="0.25">
      <c r="A143" s="8"/>
      <c r="C143" s="3" t="s">
        <v>75</v>
      </c>
    </row>
    <row r="144" spans="1:3" x14ac:dyDescent="0.25">
      <c r="A144" s="15"/>
    </row>
    <row r="145" spans="1:3" x14ac:dyDescent="0.25">
      <c r="A145" s="15"/>
      <c r="C145" s="3" t="str">
        <f>CONCATENATE( "    &lt;piechart percentage=",B138," /&gt;")</f>
        <v xml:space="preserve">    &lt;piechart percentage=33.6 /&gt;</v>
      </c>
    </row>
    <row r="146" spans="1:3" x14ac:dyDescent="0.25">
      <c r="A146" s="15"/>
      <c r="C146" s="3" t="str">
        <f>"  &lt;/Genotype&gt;"</f>
        <v xml:space="preserve">  &lt;/Genotype&gt;</v>
      </c>
    </row>
    <row r="147" spans="1:3" x14ac:dyDescent="0.25">
      <c r="A147" s="15" t="s">
        <v>76</v>
      </c>
      <c r="B147" s="9" t="str">
        <f>H17</f>
        <v>People with this variant have two copies of the [A143380220G](https://www.ncbi.nlm.nih.gov/projects/SNP/snp_ref.cgi?rs=1866388) variant. This substitution of a single nucleotide is known as a missense mutation.</v>
      </c>
      <c r="C147" s="3" t="str">
        <f>CONCATENATE("  &lt;Genotype hgvs=",CHAR(34),B133,B134,";",B134,CHAR(34)," name=",CHAR(34),B19,CHAR(34),"&gt; ")</f>
        <v xml:space="preserve">  &lt;Genotype hgvs="NC_000005.10:g.[143380220A&gt;G];[143380220A&gt;G]" name="A143380220G"&gt; </v>
      </c>
    </row>
    <row r="148" spans="1:3" x14ac:dyDescent="0.25">
      <c r="A148" s="8" t="s">
        <v>77</v>
      </c>
      <c r="B148" s="9" t="str">
        <f t="shared" ref="B148:B149" si="2">H18</f>
        <v>You are in the Moderate Loss of Function category. See below for more information.</v>
      </c>
      <c r="C148" s="3" t="s">
        <v>38</v>
      </c>
    </row>
    <row r="149" spans="1:3" x14ac:dyDescent="0.25">
      <c r="A149" s="8" t="s">
        <v>73</v>
      </c>
      <c r="B149" s="9">
        <f t="shared" si="2"/>
        <v>13</v>
      </c>
      <c r="C149" s="3" t="s">
        <v>70</v>
      </c>
    </row>
    <row r="150" spans="1:3" x14ac:dyDescent="0.25">
      <c r="A150" s="8"/>
    </row>
    <row r="151" spans="1:3" x14ac:dyDescent="0.25">
      <c r="A151" s="15"/>
      <c r="C151" s="3" t="str">
        <f>CONCATENATE("    ",B147)</f>
        <v xml:space="preserve">    People with this variant have two copies of the [A143380220G](https://www.ncbi.nlm.nih.gov/projects/SNP/snp_ref.cgi?rs=1866388) variant. This substitution of a single nucleotide is known as a missense mutation.</v>
      </c>
    </row>
    <row r="152" spans="1:3" x14ac:dyDescent="0.25">
      <c r="A152" s="8"/>
    </row>
    <row r="153" spans="1:3" x14ac:dyDescent="0.25">
      <c r="A153" s="8"/>
      <c r="C153" s="3" t="s">
        <v>74</v>
      </c>
    </row>
    <row r="154" spans="1:3" x14ac:dyDescent="0.25">
      <c r="A154" s="8"/>
    </row>
    <row r="155" spans="1:3" x14ac:dyDescent="0.25">
      <c r="A155" s="8"/>
      <c r="C155" s="3" t="str">
        <f>CONCATENATE("    ",B148)</f>
        <v xml:space="preserve">    You are in the Moderate Loss of Function category. See below for more information.</v>
      </c>
    </row>
    <row r="156" spans="1:3" x14ac:dyDescent="0.25">
      <c r="A156" s="8"/>
    </row>
    <row r="157" spans="1:3" x14ac:dyDescent="0.25">
      <c r="A157" s="15"/>
      <c r="C157" s="3" t="s">
        <v>75</v>
      </c>
    </row>
    <row r="158" spans="1:3" x14ac:dyDescent="0.25">
      <c r="A158" s="15"/>
    </row>
    <row r="159" spans="1:3" x14ac:dyDescent="0.25">
      <c r="A159" s="15"/>
      <c r="C159" s="3" t="str">
        <f>CONCATENATE( "    &lt;piechart percentage=",B149," /&gt;")</f>
        <v xml:space="preserve">    &lt;piechart percentage=13 /&gt;</v>
      </c>
    </row>
    <row r="160" spans="1:3" x14ac:dyDescent="0.25">
      <c r="A160" s="15"/>
      <c r="C160" s="3" t="str">
        <f>"  &lt;/Genotype&gt;"</f>
        <v xml:space="preserve">  &lt;/Genotype&gt;</v>
      </c>
    </row>
    <row r="161" spans="1:3" x14ac:dyDescent="0.25">
      <c r="A161" s="15" t="s">
        <v>78</v>
      </c>
      <c r="B161" s="9" t="str">
        <f>H20</f>
        <v>Your NR3C1 gene has no variants. A normal gene is referred to as a "wild-type" gene.</v>
      </c>
      <c r="C161" s="3" t="str">
        <f>CONCATENATE("  &lt;Genotype hgvs=",CHAR(34),B133,B135,";",B135,CHAR(34)," name=",CHAR(34),B19,CHAR(34),"&gt; ")</f>
        <v xml:space="preserve">  &lt;Genotype hgvs="NC_000005.10:g.[143380220=];[143380220=]" name="A143380220G"&gt; </v>
      </c>
    </row>
    <row r="162" spans="1:3" x14ac:dyDescent="0.25">
      <c r="A162" s="8" t="s">
        <v>79</v>
      </c>
      <c r="B162" s="9" t="str">
        <f t="shared" ref="B162:B163" si="3">H21</f>
        <v>This variant is not associated with increased risk.</v>
      </c>
      <c r="C162" s="3" t="s">
        <v>38</v>
      </c>
    </row>
    <row r="163" spans="1:3" x14ac:dyDescent="0.25">
      <c r="A163" s="8" t="s">
        <v>73</v>
      </c>
      <c r="B163" s="9">
        <f t="shared" si="3"/>
        <v>53.4</v>
      </c>
      <c r="C163" s="3" t="s">
        <v>70</v>
      </c>
    </row>
    <row r="164" spans="1:3" x14ac:dyDescent="0.25">
      <c r="A164" s="15"/>
    </row>
    <row r="165" spans="1:3" x14ac:dyDescent="0.25">
      <c r="A165" s="8"/>
      <c r="C165" s="3" t="str">
        <f>CONCATENATE("    ",B161)</f>
        <v xml:space="preserve">    Your NR3C1 gene has no variants. A normal gene is referred to as a "wild-type" gene.</v>
      </c>
    </row>
    <row r="166" spans="1:3" x14ac:dyDescent="0.25">
      <c r="A166" s="8"/>
    </row>
    <row r="167" spans="1:3" x14ac:dyDescent="0.25">
      <c r="A167" s="8"/>
      <c r="C167" s="3" t="s">
        <v>74</v>
      </c>
    </row>
    <row r="168" spans="1:3" x14ac:dyDescent="0.25">
      <c r="A168" s="8"/>
    </row>
    <row r="169" spans="1:3" x14ac:dyDescent="0.25">
      <c r="A169" s="8"/>
      <c r="C169" s="3" t="str">
        <f>CONCATENATE("    ",B162)</f>
        <v xml:space="preserve">    This variant is not associated with increased risk.</v>
      </c>
    </row>
    <row r="170" spans="1:3" x14ac:dyDescent="0.25">
      <c r="A170" s="15"/>
    </row>
    <row r="171" spans="1:3" x14ac:dyDescent="0.25">
      <c r="A171" s="15"/>
      <c r="C171" s="3" t="s">
        <v>75</v>
      </c>
    </row>
    <row r="172" spans="1:3" x14ac:dyDescent="0.25">
      <c r="A172" s="15"/>
    </row>
    <row r="173" spans="1:3" x14ac:dyDescent="0.25">
      <c r="A173" s="15"/>
      <c r="C173" s="3" t="str">
        <f>CONCATENATE( "    &lt;piechart percentage=",B163," /&gt;")</f>
        <v xml:space="preserve">    &lt;piechart percentage=53.4 /&gt;</v>
      </c>
    </row>
    <row r="174" spans="1:3" x14ac:dyDescent="0.25">
      <c r="A174" s="15"/>
      <c r="C174" s="3" t="str">
        <f>"  &lt;/Genotype&gt;"</f>
        <v xml:space="preserve">  &lt;/Genotype&gt;</v>
      </c>
    </row>
    <row r="175" spans="1:3" x14ac:dyDescent="0.25">
      <c r="A175" s="15"/>
      <c r="C175" s="3" t="str">
        <f>C23</f>
        <v>&lt;# T158189C #&gt;</v>
      </c>
    </row>
    <row r="176" spans="1:3" x14ac:dyDescent="0.25">
      <c r="A176" s="15" t="s">
        <v>69</v>
      </c>
      <c r="B176" s="21" t="str">
        <f>I11</f>
        <v>NC_000005.10:g.</v>
      </c>
      <c r="C176" s="3" t="str">
        <f>CONCATENATE("  &lt;Genotype hgvs=",CHAR(34),B176,B177,";",B178,CHAR(34)," name=",CHAR(34),B25,CHAR(34),"&gt; ")</f>
        <v xml:space="preserve">  &lt;Genotype hgvs="NC_000005.10:g.[143282324A&gt;G];[143282324=]" name="T158189C"&gt; </v>
      </c>
    </row>
    <row r="177" spans="1:3" x14ac:dyDescent="0.25">
      <c r="A177" s="15" t="s">
        <v>47</v>
      </c>
      <c r="B177" s="21" t="str">
        <f t="shared" ref="B177:B181" si="4">I12</f>
        <v>[143282324A&gt;G]</v>
      </c>
    </row>
    <row r="178" spans="1:3" x14ac:dyDescent="0.25">
      <c r="A178" s="15" t="s">
        <v>43</v>
      </c>
      <c r="B178" s="21" t="str">
        <f t="shared" si="4"/>
        <v>[143282324=]</v>
      </c>
      <c r="C178" s="3" t="s">
        <v>70</v>
      </c>
    </row>
    <row r="179" spans="1:3" x14ac:dyDescent="0.25">
      <c r="A179" s="15" t="s">
        <v>71</v>
      </c>
      <c r="B179" s="21" t="str">
        <f t="shared" si="4"/>
        <v>People with this variant have one copy of the [T158189C](https://www.ncbi.nlm.nih.gov/projects/SNP/snp_ref.cgi?rs=258750)</v>
      </c>
      <c r="C179" s="3" t="s">
        <v>38</v>
      </c>
    </row>
    <row r="180" spans="1:3" x14ac:dyDescent="0.25">
      <c r="A180" s="8" t="s">
        <v>72</v>
      </c>
      <c r="B180" s="21" t="str">
        <f t="shared" si="4"/>
        <v>You are in the Moderate Loss of Function category. See below for more information.</v>
      </c>
      <c r="C180" s="3" t="str">
        <f>CONCATENATE("    ",B179)</f>
        <v xml:space="preserve">    People with this variant have one copy of the [T158189C](https://www.ncbi.nlm.nih.gov/projects/SNP/snp_ref.cgi?rs=258750)</v>
      </c>
    </row>
    <row r="181" spans="1:3" x14ac:dyDescent="0.25">
      <c r="A181" s="8" t="s">
        <v>73</v>
      </c>
      <c r="B181" s="21">
        <f t="shared" si="4"/>
        <v>35.799999999999997</v>
      </c>
    </row>
    <row r="182" spans="1:3" x14ac:dyDescent="0.25">
      <c r="A182" s="15"/>
      <c r="C182" s="3" t="s">
        <v>74</v>
      </c>
    </row>
    <row r="183" spans="1:3" x14ac:dyDescent="0.25">
      <c r="A183" s="8"/>
    </row>
    <row r="184" spans="1:3" x14ac:dyDescent="0.25">
      <c r="A184" s="8"/>
      <c r="C184" s="3" t="str">
        <f>CONCATENATE("    ",B180)</f>
        <v xml:space="preserve">    You are in the Moderate Loss of Function category. See below for more information.</v>
      </c>
    </row>
    <row r="185" spans="1:3" x14ac:dyDescent="0.25">
      <c r="A185" s="8"/>
    </row>
    <row r="186" spans="1:3" x14ac:dyDescent="0.25">
      <c r="A186" s="8"/>
      <c r="C186" s="3" t="s">
        <v>75</v>
      </c>
    </row>
    <row r="187" spans="1:3" x14ac:dyDescent="0.25">
      <c r="A187" s="15"/>
    </row>
    <row r="188" spans="1:3" x14ac:dyDescent="0.25">
      <c r="A188" s="15"/>
      <c r="C188" s="3" t="str">
        <f>CONCATENATE( "    &lt;piechart percentage=",B181," /&gt;")</f>
        <v xml:space="preserve">    &lt;piechart percentage=35.8 /&gt;</v>
      </c>
    </row>
    <row r="189" spans="1:3" x14ac:dyDescent="0.25">
      <c r="A189" s="15"/>
      <c r="C189" s="3" t="str">
        <f>"  &lt;/Genotype&gt;"</f>
        <v xml:space="preserve">  &lt;/Genotype&gt;</v>
      </c>
    </row>
    <row r="190" spans="1:3" x14ac:dyDescent="0.25">
      <c r="A190" s="15" t="s">
        <v>76</v>
      </c>
      <c r="B190" s="9" t="str">
        <f>I17</f>
        <v>People with this variant have two copies of the [T158189C](https://www.ncbi.nlm.nih.gov/projects/SNP/snp_ref.cgi?rs=258750) variant. This substitution of a single nucleotide is known as a missense mutation.</v>
      </c>
      <c r="C190" s="3" t="str">
        <f>CONCATENATE("  &lt;Genotype hgvs=",CHAR(34),B176,B177,";",B177,CHAR(34)," name=",CHAR(34),B25,CHAR(34),"&gt; ")</f>
        <v xml:space="preserve">  &lt;Genotype hgvs="NC_000005.10:g.[143282324A&gt;G];[143282324A&gt;G]" name="T158189C"&gt; </v>
      </c>
    </row>
    <row r="191" spans="1:3" x14ac:dyDescent="0.25">
      <c r="A191" s="8" t="s">
        <v>77</v>
      </c>
      <c r="B191" s="9" t="str">
        <f t="shared" ref="B191:B192" si="5">I18</f>
        <v>You are in the Moderate Loss of Function category. See below for more information.</v>
      </c>
      <c r="C191" s="3" t="s">
        <v>38</v>
      </c>
    </row>
    <row r="192" spans="1:3" x14ac:dyDescent="0.25">
      <c r="A192" s="8" t="s">
        <v>73</v>
      </c>
      <c r="B192" s="9">
        <f t="shared" si="5"/>
        <v>16.100000000000001</v>
      </c>
      <c r="C192" s="3" t="s">
        <v>70</v>
      </c>
    </row>
    <row r="193" spans="1:3" x14ac:dyDescent="0.25">
      <c r="A193" s="8"/>
    </row>
    <row r="194" spans="1:3" x14ac:dyDescent="0.25">
      <c r="A194" s="15"/>
      <c r="C194" s="3" t="str">
        <f>CONCATENATE("    ",B190)</f>
        <v xml:space="preserve">    People with this variant have two copies of the [T158189C](https://www.ncbi.nlm.nih.gov/projects/SNP/snp_ref.cgi?rs=258750) variant. This substitution of a single nucleotide is known as a missense mutation.</v>
      </c>
    </row>
    <row r="195" spans="1:3" x14ac:dyDescent="0.25">
      <c r="A195" s="8"/>
    </row>
    <row r="196" spans="1:3" x14ac:dyDescent="0.25">
      <c r="A196" s="8"/>
      <c r="C196" s="3" t="s">
        <v>74</v>
      </c>
    </row>
    <row r="197" spans="1:3" x14ac:dyDescent="0.25">
      <c r="A197" s="8"/>
    </row>
    <row r="198" spans="1:3" x14ac:dyDescent="0.25">
      <c r="A198" s="8"/>
      <c r="C198" s="3" t="str">
        <f>CONCATENATE("    ",B191)</f>
        <v xml:space="preserve">    You are in the Moderate Loss of Function category. See below for more information.</v>
      </c>
    </row>
    <row r="199" spans="1:3" x14ac:dyDescent="0.25">
      <c r="A199" s="8"/>
    </row>
    <row r="200" spans="1:3" x14ac:dyDescent="0.25">
      <c r="A200" s="15"/>
      <c r="C200" s="3" t="s">
        <v>75</v>
      </c>
    </row>
    <row r="201" spans="1:3" x14ac:dyDescent="0.25">
      <c r="A201" s="15"/>
    </row>
    <row r="202" spans="1:3" x14ac:dyDescent="0.25">
      <c r="A202" s="15"/>
      <c r="C202" s="3" t="str">
        <f>CONCATENATE( "    &lt;piechart percentage=",B192," /&gt;")</f>
        <v xml:space="preserve">    &lt;piechart percentage=16.1 /&gt;</v>
      </c>
    </row>
    <row r="203" spans="1:3" x14ac:dyDescent="0.25">
      <c r="A203" s="15"/>
      <c r="C203" s="3" t="str">
        <f>"  &lt;/Genotype&gt;"</f>
        <v xml:space="preserve">  &lt;/Genotype&gt;</v>
      </c>
    </row>
    <row r="204" spans="1:3" x14ac:dyDescent="0.25">
      <c r="A204" s="15" t="s">
        <v>78</v>
      </c>
      <c r="B204" s="9" t="str">
        <f>I20</f>
        <v>Your NR3C1 gene has no variants. A normal gene is referred to as a "wild-type" gene.</v>
      </c>
      <c r="C204" s="3" t="str">
        <f>CONCATENATE("  &lt;Genotype hgvs=",CHAR(34),B176,B178,";",B178,CHAR(34)," name=",CHAR(34),B25,CHAR(34),"&gt; ")</f>
        <v xml:space="preserve">  &lt;Genotype hgvs="NC_000005.10:g.[143282324=];[143282324=]" name="T158189C"&gt; </v>
      </c>
    </row>
    <row r="205" spans="1:3" x14ac:dyDescent="0.25">
      <c r="A205" s="8" t="s">
        <v>79</v>
      </c>
      <c r="B205" s="9" t="str">
        <f t="shared" ref="B205:B206" si="6">I21</f>
        <v>This variant is not associated with increased risk.</v>
      </c>
      <c r="C205" s="3" t="s">
        <v>38</v>
      </c>
    </row>
    <row r="206" spans="1:3" x14ac:dyDescent="0.25">
      <c r="A206" s="8" t="s">
        <v>73</v>
      </c>
      <c r="B206" s="9">
        <f t="shared" si="6"/>
        <v>48.2</v>
      </c>
      <c r="C206" s="3" t="s">
        <v>70</v>
      </c>
    </row>
    <row r="207" spans="1:3" x14ac:dyDescent="0.25">
      <c r="A207" s="15"/>
    </row>
    <row r="208" spans="1:3" x14ac:dyDescent="0.25">
      <c r="A208" s="8"/>
      <c r="C208" s="3" t="str">
        <f>CONCATENATE("    ",B204)</f>
        <v xml:space="preserve">    Your NR3C1 gene has no variants. A normal gene is referred to as a "wild-type" gene.</v>
      </c>
    </row>
    <row r="209" spans="1:3" x14ac:dyDescent="0.25">
      <c r="A209" s="8"/>
    </row>
    <row r="210" spans="1:3" x14ac:dyDescent="0.25">
      <c r="A210" s="8"/>
      <c r="C210" s="3" t="s">
        <v>74</v>
      </c>
    </row>
    <row r="211" spans="1:3" x14ac:dyDescent="0.25">
      <c r="A211" s="8"/>
    </row>
    <row r="212" spans="1:3" x14ac:dyDescent="0.25">
      <c r="A212" s="8"/>
      <c r="C212" s="3" t="str">
        <f>CONCATENATE("    ",B205)</f>
        <v xml:space="preserve">    This variant is not associated with increased risk.</v>
      </c>
    </row>
    <row r="213" spans="1:3" x14ac:dyDescent="0.25">
      <c r="A213" s="15"/>
    </row>
    <row r="214" spans="1:3" x14ac:dyDescent="0.25">
      <c r="A214" s="15"/>
      <c r="C214" s="3" t="s">
        <v>75</v>
      </c>
    </row>
    <row r="215" spans="1:3" x14ac:dyDescent="0.25">
      <c r="A215" s="15"/>
    </row>
    <row r="216" spans="1:3" x14ac:dyDescent="0.25">
      <c r="A216" s="15"/>
      <c r="C216" s="3" t="str">
        <f>CONCATENATE( "    &lt;piechart percentage=",B206," /&gt;")</f>
        <v xml:space="preserve">    &lt;piechart percentage=48.2 /&gt;</v>
      </c>
    </row>
    <row r="217" spans="1:3" x14ac:dyDescent="0.25">
      <c r="A217" s="15"/>
      <c r="C217" s="3" t="str">
        <f>"  &lt;/Genotype&gt;"</f>
        <v xml:space="preserve">  &lt;/Genotype&gt;</v>
      </c>
    </row>
    <row r="218" spans="1:3" x14ac:dyDescent="0.25">
      <c r="A218" s="15"/>
      <c r="C218" s="3" t="str">
        <f>C29</f>
        <v>&lt;# T143342788C #&gt;</v>
      </c>
    </row>
    <row r="219" spans="1:3" x14ac:dyDescent="0.25">
      <c r="A219" s="15" t="s">
        <v>69</v>
      </c>
      <c r="B219" s="21" t="str">
        <f>J11</f>
        <v>NC_000005.10:g.</v>
      </c>
      <c r="C219" s="3" t="str">
        <f>CONCATENATE("  &lt;Genotype hgvs=",CHAR(34),B219,B220,";",B221,CHAR(34)," name=",CHAR(34),B31,CHAR(34),"&gt; ")</f>
        <v xml:space="preserve">  &lt;Genotype hgvs="NC_000005.10:g.[143342788T&gt;C];[143342788=]" name="T143342788C"&gt; </v>
      </c>
    </row>
    <row r="220" spans="1:3" x14ac:dyDescent="0.25">
      <c r="A220" s="15" t="s">
        <v>47</v>
      </c>
      <c r="B220" s="21" t="str">
        <f t="shared" ref="B220:B224" si="7">J12</f>
        <v>[143342788T&gt;C]</v>
      </c>
    </row>
    <row r="221" spans="1:3" x14ac:dyDescent="0.25">
      <c r="A221" s="15" t="s">
        <v>43</v>
      </c>
      <c r="B221" s="21" t="str">
        <f t="shared" si="7"/>
        <v>[143342788=]</v>
      </c>
      <c r="C221" s="3" t="s">
        <v>70</v>
      </c>
    </row>
    <row r="222" spans="1:3" x14ac:dyDescent="0.25">
      <c r="A222" s="15" t="s">
        <v>71</v>
      </c>
      <c r="B222" s="21" t="str">
        <f t="shared" si="7"/>
        <v>People with this variant have one copy of the [T143342788C](https://www.ncbi.nlm.nih.gov/projects/SNP/snp_ref.cgi?rs=2918419)</v>
      </c>
      <c r="C222" s="3" t="s">
        <v>38</v>
      </c>
    </row>
    <row r="223" spans="1:3" x14ac:dyDescent="0.25">
      <c r="A223" s="8" t="s">
        <v>72</v>
      </c>
      <c r="B223" s="21" t="str">
        <f t="shared" si="7"/>
        <v>You are in the Moderate Loss of Function category. See below for more information.</v>
      </c>
      <c r="C223" s="3" t="str">
        <f>CONCATENATE("    ",B222)</f>
        <v xml:space="preserve">    People with this variant have one copy of the [T143342788C](https://www.ncbi.nlm.nih.gov/projects/SNP/snp_ref.cgi?rs=2918419)</v>
      </c>
    </row>
    <row r="224" spans="1:3" x14ac:dyDescent="0.25">
      <c r="A224" s="8" t="s">
        <v>73</v>
      </c>
      <c r="B224" s="21">
        <f t="shared" si="7"/>
        <v>20.7</v>
      </c>
    </row>
    <row r="225" spans="1:3" x14ac:dyDescent="0.25">
      <c r="A225" s="15"/>
      <c r="C225" s="3" t="s">
        <v>74</v>
      </c>
    </row>
    <row r="226" spans="1:3" x14ac:dyDescent="0.25">
      <c r="A226" s="8"/>
    </row>
    <row r="227" spans="1:3" x14ac:dyDescent="0.25">
      <c r="A227" s="8"/>
      <c r="C227" s="3" t="str">
        <f>CONCATENATE("    ",B223)</f>
        <v xml:space="preserve">    You are in the Moderate Loss of Function category. See below for more information.</v>
      </c>
    </row>
    <row r="228" spans="1:3" x14ac:dyDescent="0.25">
      <c r="A228" s="8"/>
    </row>
    <row r="229" spans="1:3" x14ac:dyDescent="0.25">
      <c r="A229" s="8"/>
      <c r="C229" s="3" t="s">
        <v>75</v>
      </c>
    </row>
    <row r="230" spans="1:3" x14ac:dyDescent="0.25">
      <c r="A230" s="15"/>
    </row>
    <row r="231" spans="1:3" x14ac:dyDescent="0.25">
      <c r="A231" s="15"/>
      <c r="C231" s="3" t="str">
        <f>CONCATENATE( "    &lt;piechart percentage=",B224," /&gt;")</f>
        <v xml:space="preserve">    &lt;piechart percentage=20.7 /&gt;</v>
      </c>
    </row>
    <row r="232" spans="1:3" x14ac:dyDescent="0.25">
      <c r="A232" s="15"/>
      <c r="C232" s="3" t="str">
        <f>"  &lt;/Genotype&gt;"</f>
        <v xml:space="preserve">  &lt;/Genotype&gt;</v>
      </c>
    </row>
    <row r="233" spans="1:3" x14ac:dyDescent="0.25">
      <c r="A233" s="15" t="s">
        <v>76</v>
      </c>
      <c r="B233" s="9" t="str">
        <f>J17</f>
        <v>People with this variant have two copies of the [T143342788C](https://www.ncbi.nlm.nih.gov/projects/SNP/snp_ref.cgi?rs=2918419) variant. This substitution of a single nucleotide is known as a missense mutation.</v>
      </c>
      <c r="C233" s="3" t="str">
        <f>CONCATENATE("  &lt;Genotype hgvs=",CHAR(34),B219,B220,";",B220,CHAR(34)," name=",CHAR(34),B31,CHAR(34),"&gt; ")</f>
        <v xml:space="preserve">  &lt;Genotype hgvs="NC_000005.10:g.[143342788T&gt;C];[143342788T&gt;C]" name="T143342788C"&gt; </v>
      </c>
    </row>
    <row r="234" spans="1:3" x14ac:dyDescent="0.25">
      <c r="A234" s="8" t="s">
        <v>77</v>
      </c>
      <c r="B234" s="9" t="str">
        <f t="shared" ref="B234:B235" si="8">J18</f>
        <v>You are in the Moderate Loss of Function category. See below for more information.</v>
      </c>
      <c r="C234" s="3" t="s">
        <v>38</v>
      </c>
    </row>
    <row r="235" spans="1:3" x14ac:dyDescent="0.25">
      <c r="A235" s="8" t="s">
        <v>73</v>
      </c>
      <c r="B235" s="9">
        <f t="shared" si="8"/>
        <v>6.5</v>
      </c>
      <c r="C235" s="3" t="s">
        <v>70</v>
      </c>
    </row>
    <row r="236" spans="1:3" x14ac:dyDescent="0.25">
      <c r="A236" s="8"/>
    </row>
    <row r="237" spans="1:3" x14ac:dyDescent="0.25">
      <c r="A237" s="15"/>
      <c r="C237" s="3" t="str">
        <f>CONCATENATE("    ",B233)</f>
        <v xml:space="preserve">    People with this variant have two copies of the [T143342788C](https://www.ncbi.nlm.nih.gov/projects/SNP/snp_ref.cgi?rs=2918419) variant. This substitution of a single nucleotide is known as a missense mutation.</v>
      </c>
    </row>
    <row r="238" spans="1:3" x14ac:dyDescent="0.25">
      <c r="A238" s="8"/>
    </row>
    <row r="239" spans="1:3" x14ac:dyDescent="0.25">
      <c r="A239" s="8"/>
      <c r="C239" s="3" t="s">
        <v>74</v>
      </c>
    </row>
    <row r="240" spans="1:3" x14ac:dyDescent="0.25">
      <c r="A240" s="8"/>
    </row>
    <row r="241" spans="1:3" x14ac:dyDescent="0.25">
      <c r="A241" s="8"/>
      <c r="C241" s="3" t="str">
        <f>CONCATENATE("    ",B234)</f>
        <v xml:space="preserve">    You are in the Moderate Loss of Function category. See below for more information.</v>
      </c>
    </row>
    <row r="242" spans="1:3" x14ac:dyDescent="0.25">
      <c r="A242" s="8"/>
    </row>
    <row r="243" spans="1:3" x14ac:dyDescent="0.25">
      <c r="A243" s="15"/>
      <c r="C243" s="3" t="s">
        <v>75</v>
      </c>
    </row>
    <row r="244" spans="1:3" x14ac:dyDescent="0.25">
      <c r="A244" s="15"/>
    </row>
    <row r="245" spans="1:3" x14ac:dyDescent="0.25">
      <c r="A245" s="15"/>
      <c r="C245" s="3" t="str">
        <f>CONCATENATE( "    &lt;piechart percentage=",B235," /&gt;")</f>
        <v xml:space="preserve">    &lt;piechart percentage=6.5 /&gt;</v>
      </c>
    </row>
    <row r="246" spans="1:3" x14ac:dyDescent="0.25">
      <c r="A246" s="15"/>
      <c r="C246" s="3" t="str">
        <f>"  &lt;/Genotype&gt;"</f>
        <v xml:space="preserve">  &lt;/Genotype&gt;</v>
      </c>
    </row>
    <row r="247" spans="1:3" x14ac:dyDescent="0.25">
      <c r="A247" s="15" t="s">
        <v>78</v>
      </c>
      <c r="B247" s="9" t="str">
        <f>J20</f>
        <v>Your NR3C1 gene has no variants. A normal gene is referred to as a "wild-type" gene.</v>
      </c>
      <c r="C247" s="3" t="str">
        <f>CONCATENATE("  &lt;Genotype hgvs=",CHAR(34),B219,B221,";",B221,CHAR(34)," name=",CHAR(34),B31,CHAR(34),"&gt; ")</f>
        <v xml:space="preserve">  &lt;Genotype hgvs="NC_000005.10:g.[143342788=];[143342788=]" name="T143342788C"&gt; </v>
      </c>
    </row>
    <row r="248" spans="1:3" x14ac:dyDescent="0.25">
      <c r="A248" s="8" t="s">
        <v>79</v>
      </c>
      <c r="B248" s="9" t="str">
        <f t="shared" ref="B248:B249" si="9">J21</f>
        <v>This variant is not associated with increased risk.</v>
      </c>
      <c r="C248" s="3" t="s">
        <v>38</v>
      </c>
    </row>
    <row r="249" spans="1:3" x14ac:dyDescent="0.25">
      <c r="A249" s="8" t="s">
        <v>73</v>
      </c>
      <c r="B249" s="9">
        <f t="shared" si="9"/>
        <v>72.8</v>
      </c>
      <c r="C249" s="3" t="s">
        <v>70</v>
      </c>
    </row>
    <row r="250" spans="1:3" x14ac:dyDescent="0.25">
      <c r="A250" s="15"/>
    </row>
    <row r="251" spans="1:3" x14ac:dyDescent="0.25">
      <c r="A251" s="8"/>
      <c r="C251" s="3" t="str">
        <f>CONCATENATE("    ",B247)</f>
        <v xml:space="preserve">    Your NR3C1 gene has no variants. A normal gene is referred to as a "wild-type" gene.</v>
      </c>
    </row>
    <row r="252" spans="1:3" x14ac:dyDescent="0.25">
      <c r="A252" s="8"/>
    </row>
    <row r="253" spans="1:3" x14ac:dyDescent="0.25">
      <c r="A253" s="8"/>
      <c r="C253" s="3" t="s">
        <v>74</v>
      </c>
    </row>
    <row r="254" spans="1:3" x14ac:dyDescent="0.25">
      <c r="A254" s="8"/>
    </row>
    <row r="255" spans="1:3" x14ac:dyDescent="0.25">
      <c r="A255" s="8"/>
      <c r="C255" s="3" t="str">
        <f>CONCATENATE("    ",B248)</f>
        <v xml:space="preserve">    This variant is not associated with increased risk.</v>
      </c>
    </row>
    <row r="256" spans="1:3" x14ac:dyDescent="0.25">
      <c r="A256" s="15"/>
    </row>
    <row r="257" spans="1:3" x14ac:dyDescent="0.25">
      <c r="A257" s="15"/>
      <c r="C257" s="3" t="s">
        <v>75</v>
      </c>
    </row>
    <row r="258" spans="1:3" x14ac:dyDescent="0.25">
      <c r="A258" s="15"/>
    </row>
    <row r="259" spans="1:3" x14ac:dyDescent="0.25">
      <c r="A259" s="15"/>
      <c r="C259" s="3" t="str">
        <f>CONCATENATE( "    &lt;piechart percentage=",B249," /&gt;")</f>
        <v xml:space="preserve">    &lt;piechart percentage=72.8 /&gt;</v>
      </c>
    </row>
    <row r="260" spans="1:3" x14ac:dyDescent="0.25">
      <c r="A260" s="15"/>
      <c r="C260" s="3" t="str">
        <f>"  &lt;/Genotype&gt;"</f>
        <v xml:space="preserve">  &lt;/Genotype&gt;</v>
      </c>
    </row>
    <row r="261" spans="1:3" x14ac:dyDescent="0.25">
      <c r="A261" s="15"/>
      <c r="C261" s="3" t="str">
        <f>C35</f>
        <v>&lt;# G1469-16T #&gt;</v>
      </c>
    </row>
    <row r="262" spans="1:3" x14ac:dyDescent="0.25">
      <c r="A262" s="15" t="s">
        <v>69</v>
      </c>
      <c r="B262" s="21" t="str">
        <f>K11</f>
        <v>NC_000005.10:g.</v>
      </c>
      <c r="C262" s="3" t="str">
        <f>CONCATENATE("  &lt;Genotype hgvs=",CHAR(34),B262,B263,";",B264,CHAR(34)," name=",CHAR(34),B37,CHAR(34),"&gt; ")</f>
        <v xml:space="preserve">  &lt;Genotype hgvs="NC_000005.10:g.[143300779C&gt;A];[143300779=]" name="G1469-16T"&gt; </v>
      </c>
    </row>
    <row r="263" spans="1:3" x14ac:dyDescent="0.25">
      <c r="A263" s="15" t="s">
        <v>47</v>
      </c>
      <c r="B263" s="21" t="str">
        <f t="shared" ref="B263:B267" si="10">K12</f>
        <v>[143300779C&gt;A]</v>
      </c>
    </row>
    <row r="264" spans="1:3" x14ac:dyDescent="0.25">
      <c r="A264" s="15" t="s">
        <v>43</v>
      </c>
      <c r="B264" s="21" t="str">
        <f t="shared" si="10"/>
        <v>[143300779=]</v>
      </c>
      <c r="C264" s="3" t="s">
        <v>70</v>
      </c>
    </row>
    <row r="265" spans="1:3" x14ac:dyDescent="0.25">
      <c r="A265" s="15" t="s">
        <v>71</v>
      </c>
      <c r="B265" s="21" t="str">
        <f t="shared" si="10"/>
        <v>People with this variant have one copy of the [G1469-16T](https://www.ncbi.nlm.nih.gov/projects/SNP/snp_ref.cgi?rs=6188)</v>
      </c>
      <c r="C265" s="3" t="s">
        <v>38</v>
      </c>
    </row>
    <row r="266" spans="1:3" x14ac:dyDescent="0.25">
      <c r="A266" s="8" t="s">
        <v>72</v>
      </c>
      <c r="B266" s="21" t="str">
        <f t="shared" si="10"/>
        <v>This variant is not associated with increased risk.</v>
      </c>
      <c r="C266" s="3" t="str">
        <f>CONCATENATE("    ",B265)</f>
        <v xml:space="preserve">    People with this variant have one copy of the [G1469-16T](https://www.ncbi.nlm.nih.gov/projects/SNP/snp_ref.cgi?rs=6188)</v>
      </c>
    </row>
    <row r="267" spans="1:3" x14ac:dyDescent="0.25">
      <c r="A267" s="8" t="s">
        <v>73</v>
      </c>
      <c r="B267" s="21">
        <f t="shared" si="10"/>
        <v>38.799999999999997</v>
      </c>
    </row>
    <row r="268" spans="1:3" x14ac:dyDescent="0.25">
      <c r="A268" s="15"/>
      <c r="C268" s="3" t="s">
        <v>74</v>
      </c>
    </row>
    <row r="269" spans="1:3" x14ac:dyDescent="0.25">
      <c r="A269" s="8"/>
    </row>
    <row r="270" spans="1:3" x14ac:dyDescent="0.25">
      <c r="A270" s="8"/>
      <c r="C270" s="3" t="str">
        <f>CONCATENATE("    ",B266)</f>
        <v xml:space="preserve">    This variant is not associated with increased risk.</v>
      </c>
    </row>
    <row r="271" spans="1:3" x14ac:dyDescent="0.25">
      <c r="A271" s="8"/>
    </row>
    <row r="272" spans="1:3" x14ac:dyDescent="0.25">
      <c r="A272" s="8"/>
      <c r="C272" s="3" t="s">
        <v>75</v>
      </c>
    </row>
    <row r="273" spans="1:3" x14ac:dyDescent="0.25">
      <c r="A273" s="15"/>
    </row>
    <row r="274" spans="1:3" x14ac:dyDescent="0.25">
      <c r="A274" s="15"/>
      <c r="C274" s="3" t="str">
        <f>CONCATENATE( "    &lt;piechart percentage=",B267," /&gt;")</f>
        <v xml:space="preserve">    &lt;piechart percentage=38.8 /&gt;</v>
      </c>
    </row>
    <row r="275" spans="1:3" x14ac:dyDescent="0.25">
      <c r="A275" s="15"/>
      <c r="C275" s="3" t="str">
        <f>"  &lt;/Genotype&gt;"</f>
        <v xml:space="preserve">  &lt;/Genotype&gt;</v>
      </c>
    </row>
    <row r="276" spans="1:3" x14ac:dyDescent="0.25">
      <c r="A276" s="15" t="s">
        <v>76</v>
      </c>
      <c r="B276" s="9" t="str">
        <f>K17</f>
        <v>People with this variant have two copies of the [G1469-16T](https://www.ncbi.nlm.nih.gov/projects/SNP/snp_ref.cgi?rs=6188) variant. This substitution of a single nucleotide is known as a missense mutation.</v>
      </c>
      <c r="C276" s="3" t="str">
        <f>CONCATENATE("  &lt;Genotype hgvs=",CHAR(34),B262,B263,";",B263,CHAR(34)," name=",CHAR(34),B37,CHAR(34),"&gt; ")</f>
        <v xml:space="preserve">  &lt;Genotype hgvs="NC_000005.10:g.[143300779C&gt;A];[143300779C&gt;A]" name="G1469-16T"&gt; </v>
      </c>
    </row>
    <row r="277" spans="1:3" x14ac:dyDescent="0.25">
      <c r="A277" s="8" t="s">
        <v>77</v>
      </c>
      <c r="B277" s="9" t="str">
        <f t="shared" ref="B277:B278" si="11">K18</f>
        <v>This variant is not associated with increased risk.</v>
      </c>
      <c r="C277" s="3" t="s">
        <v>38</v>
      </c>
    </row>
    <row r="278" spans="1:3" x14ac:dyDescent="0.25">
      <c r="A278" s="8" t="s">
        <v>73</v>
      </c>
      <c r="B278" s="9">
        <f t="shared" si="11"/>
        <v>16.5</v>
      </c>
      <c r="C278" s="3" t="s">
        <v>70</v>
      </c>
    </row>
    <row r="279" spans="1:3" x14ac:dyDescent="0.25">
      <c r="A279" s="8"/>
    </row>
    <row r="280" spans="1:3" x14ac:dyDescent="0.25">
      <c r="A280" s="15"/>
      <c r="C280" s="3" t="str">
        <f>CONCATENATE("    ",B276)</f>
        <v xml:space="preserve">    People with this variant have two copies of the [G1469-16T](https://www.ncbi.nlm.nih.gov/projects/SNP/snp_ref.cgi?rs=6188) variant. This substitution of a single nucleotide is known as a missense mutation.</v>
      </c>
    </row>
    <row r="281" spans="1:3" x14ac:dyDescent="0.25">
      <c r="A281" s="8"/>
    </row>
    <row r="282" spans="1:3" x14ac:dyDescent="0.25">
      <c r="A282" s="8"/>
      <c r="C282" s="3" t="s">
        <v>74</v>
      </c>
    </row>
    <row r="283" spans="1:3" x14ac:dyDescent="0.25">
      <c r="A283" s="8"/>
    </row>
    <row r="284" spans="1:3" x14ac:dyDescent="0.25">
      <c r="A284" s="8"/>
      <c r="C284" s="3" t="str">
        <f>CONCATENATE("    ",B277)</f>
        <v xml:space="preserve">    This variant is not associated with increased risk.</v>
      </c>
    </row>
    <row r="285" spans="1:3" x14ac:dyDescent="0.25">
      <c r="A285" s="8"/>
    </row>
    <row r="286" spans="1:3" x14ac:dyDescent="0.25">
      <c r="A286" s="15"/>
      <c r="C286" s="3" t="s">
        <v>75</v>
      </c>
    </row>
    <row r="287" spans="1:3" x14ac:dyDescent="0.25">
      <c r="A287" s="15"/>
    </row>
    <row r="288" spans="1:3" x14ac:dyDescent="0.25">
      <c r="A288" s="15"/>
      <c r="C288" s="3" t="str">
        <f>CONCATENATE( "    &lt;piechart percentage=",B278," /&gt;")</f>
        <v xml:space="preserve">    &lt;piechart percentage=16.5 /&gt;</v>
      </c>
    </row>
    <row r="289" spans="1:3" x14ac:dyDescent="0.25">
      <c r="A289" s="15"/>
      <c r="C289" s="3" t="str">
        <f>"  &lt;/Genotype&gt;"</f>
        <v xml:space="preserve">  &lt;/Genotype&gt;</v>
      </c>
    </row>
    <row r="290" spans="1:3" x14ac:dyDescent="0.25">
      <c r="A290" s="15" t="s">
        <v>78</v>
      </c>
      <c r="B290" s="9" t="str">
        <f>K20</f>
        <v>Your NR3C1 gene has no variants. A normal gene is referred to as a "wild-type" gene.</v>
      </c>
      <c r="C290" s="3" t="str">
        <f>CONCATENATE("  &lt;Genotype hgvs=",CHAR(34),B262,B264,";",B264,CHAR(34)," name=",CHAR(34),B37,CHAR(34),"&gt; ")</f>
        <v xml:space="preserve">  &lt;Genotype hgvs="NC_000005.10:g.[143300779=];[143300779=]" name="G1469-16T"&gt; </v>
      </c>
    </row>
    <row r="291" spans="1:3" x14ac:dyDescent="0.25">
      <c r="A291" s="8" t="s">
        <v>79</v>
      </c>
      <c r="B291" s="9" t="str">
        <f t="shared" ref="B291:B292" si="12">K21</f>
        <v>You are in the Moderate Loss of Function category. See below for more information.</v>
      </c>
      <c r="C291" s="3" t="s">
        <v>38</v>
      </c>
    </row>
    <row r="292" spans="1:3" x14ac:dyDescent="0.25">
      <c r="A292" s="8" t="s">
        <v>73</v>
      </c>
      <c r="B292" s="9">
        <f t="shared" si="12"/>
        <v>44.7</v>
      </c>
      <c r="C292" s="3" t="s">
        <v>70</v>
      </c>
    </row>
    <row r="293" spans="1:3" x14ac:dyDescent="0.25">
      <c r="A293" s="15"/>
    </row>
    <row r="294" spans="1:3" x14ac:dyDescent="0.25">
      <c r="A294" s="8"/>
      <c r="C294" s="3" t="str">
        <f>CONCATENATE("    ",B290)</f>
        <v xml:space="preserve">    Your NR3C1 gene has no variants. A normal gene is referred to as a "wild-type" gene.</v>
      </c>
    </row>
    <row r="295" spans="1:3" x14ac:dyDescent="0.25">
      <c r="A295" s="8"/>
    </row>
    <row r="296" spans="1:3" x14ac:dyDescent="0.25">
      <c r="A296" s="8"/>
      <c r="C296" s="3" t="s">
        <v>74</v>
      </c>
    </row>
    <row r="297" spans="1:3" x14ac:dyDescent="0.25">
      <c r="A297" s="8"/>
    </row>
    <row r="298" spans="1:3" x14ac:dyDescent="0.25">
      <c r="A298" s="8"/>
      <c r="C298" s="3" t="str">
        <f>CONCATENATE("    ",B291)</f>
        <v xml:space="preserve">    You are in the Moderate Loss of Function category. See below for more information.</v>
      </c>
    </row>
    <row r="299" spans="1:3" x14ac:dyDescent="0.25">
      <c r="A299" s="15"/>
    </row>
    <row r="300" spans="1:3" x14ac:dyDescent="0.25">
      <c r="A300" s="15"/>
      <c r="C300" s="3" t="s">
        <v>75</v>
      </c>
    </row>
    <row r="301" spans="1:3" x14ac:dyDescent="0.25">
      <c r="A301" s="15"/>
    </row>
    <row r="302" spans="1:3" x14ac:dyDescent="0.25">
      <c r="A302" s="15"/>
      <c r="C302" s="3" t="str">
        <f>CONCATENATE( "    &lt;piechart percentage=",B292," /&gt;")</f>
        <v xml:space="preserve">    &lt;piechart percentage=44.7 /&gt;</v>
      </c>
    </row>
    <row r="303" spans="1:3" x14ac:dyDescent="0.25">
      <c r="A303" s="15"/>
      <c r="C303" s="3" t="str">
        <f>"  &lt;/Genotype&gt;"</f>
        <v xml:space="preserve">  &lt;/Genotype&gt;</v>
      </c>
    </row>
    <row r="304" spans="1:3" x14ac:dyDescent="0.25">
      <c r="A304" s="15"/>
      <c r="C304" s="3" t="str">
        <f>C41</f>
        <v>&lt;# A143281925G #&gt;</v>
      </c>
    </row>
    <row r="305" spans="1:3" x14ac:dyDescent="0.25">
      <c r="A305" s="15" t="s">
        <v>69</v>
      </c>
      <c r="B305" s="21" t="str">
        <f>L11</f>
        <v>NC_000005.10:g.</v>
      </c>
      <c r="C305" s="3" t="str">
        <f>CONCATENATE("  &lt;Genotype hgvs=",CHAR(34),B305,B306,";",B307,CHAR(34)," name=",CHAR(34),B43,CHAR(34),"&gt; ")</f>
        <v xml:space="preserve">  &lt;Genotype hgvs="NC_000005.10:g.[143281925A&gt;G];[143281925=]" name="A143281925G"&gt; </v>
      </c>
    </row>
    <row r="306" spans="1:3" x14ac:dyDescent="0.25">
      <c r="A306" s="15" t="s">
        <v>47</v>
      </c>
      <c r="B306" s="21" t="str">
        <f t="shared" ref="B306:B310" si="13">L12</f>
        <v>[143281925A&gt;G]</v>
      </c>
    </row>
    <row r="307" spans="1:3" x14ac:dyDescent="0.25">
      <c r="A307" s="15" t="s">
        <v>43</v>
      </c>
      <c r="B307" s="21" t="str">
        <f t="shared" si="13"/>
        <v>[143281925=]</v>
      </c>
      <c r="C307" s="3" t="s">
        <v>70</v>
      </c>
    </row>
    <row r="308" spans="1:3" x14ac:dyDescent="0.25">
      <c r="A308" s="15" t="s">
        <v>71</v>
      </c>
      <c r="B308" s="21" t="str">
        <f t="shared" si="13"/>
        <v>People with this variant have one copy of the [A143281925G](https://www.ncbi.nlm.nih.gov/clinvar/variation/351364/)</v>
      </c>
      <c r="C308" s="3" t="s">
        <v>38</v>
      </c>
    </row>
    <row r="309" spans="1:3" x14ac:dyDescent="0.25">
      <c r="A309" s="8" t="s">
        <v>72</v>
      </c>
      <c r="B309" s="21" t="str">
        <f t="shared" si="13"/>
        <v>You are in the Moderate Loss of Function category. See below for more information.</v>
      </c>
      <c r="C309" s="3" t="str">
        <f>CONCATENATE("    ",B308)</f>
        <v xml:space="preserve">    People with this variant have one copy of the [A143281925G](https://www.ncbi.nlm.nih.gov/clinvar/variation/351364/)</v>
      </c>
    </row>
    <row r="310" spans="1:3" x14ac:dyDescent="0.25">
      <c r="A310" s="8" t="s">
        <v>73</v>
      </c>
      <c r="B310" s="21">
        <f t="shared" si="13"/>
        <v>22.6</v>
      </c>
    </row>
    <row r="311" spans="1:3" x14ac:dyDescent="0.25">
      <c r="A311" s="15"/>
      <c r="C311" s="3" t="s">
        <v>74</v>
      </c>
    </row>
    <row r="312" spans="1:3" x14ac:dyDescent="0.25">
      <c r="A312" s="8"/>
    </row>
    <row r="313" spans="1:3" x14ac:dyDescent="0.25">
      <c r="A313" s="8"/>
      <c r="C313" s="3" t="str">
        <f>CONCATENATE("    ",B309)</f>
        <v xml:space="preserve">    You are in the Moderate Loss of Function category. See below for more information.</v>
      </c>
    </row>
    <row r="314" spans="1:3" x14ac:dyDescent="0.25">
      <c r="A314" s="8"/>
    </row>
    <row r="315" spans="1:3" x14ac:dyDescent="0.25">
      <c r="A315" s="8"/>
      <c r="C315" s="3" t="s">
        <v>75</v>
      </c>
    </row>
    <row r="316" spans="1:3" x14ac:dyDescent="0.25">
      <c r="A316" s="15"/>
    </row>
    <row r="317" spans="1:3" x14ac:dyDescent="0.25">
      <c r="A317" s="15"/>
      <c r="C317" s="3" t="str">
        <f>CONCATENATE( "    &lt;piechart percentage=",B310," /&gt;")</f>
        <v xml:space="preserve">    &lt;piechart percentage=22.6 /&gt;</v>
      </c>
    </row>
    <row r="318" spans="1:3" x14ac:dyDescent="0.25">
      <c r="A318" s="15"/>
      <c r="C318" s="3" t="str">
        <f>"  &lt;/Genotype&gt;"</f>
        <v xml:space="preserve">  &lt;/Genotype&gt;</v>
      </c>
    </row>
    <row r="319" spans="1:3" x14ac:dyDescent="0.25">
      <c r="A319" s="15" t="s">
        <v>76</v>
      </c>
      <c r="B319" s="9" t="str">
        <f>L17</f>
        <v>People with this variant have two copies of the [A143281925G](https://www.ncbi.nlm.nih.gov/clinvar/variation/351364/) variant. This substitution of a single nucleotide is known as a missense mutation.</v>
      </c>
      <c r="C319" s="3" t="str">
        <f>CONCATENATE("  &lt;Genotype hgvs=",CHAR(34),B305,B306,";",B306,CHAR(34)," name=",CHAR(34),B43,CHAR(34),"&gt; ")</f>
        <v xml:space="preserve">  &lt;Genotype hgvs="NC_000005.10:g.[143281925A&gt;G];[143281925A&gt;G]" name="A143281925G"&gt; </v>
      </c>
    </row>
    <row r="320" spans="1:3" x14ac:dyDescent="0.25">
      <c r="A320" s="8" t="s">
        <v>77</v>
      </c>
      <c r="B320" s="9" t="str">
        <f t="shared" ref="B320:B321" si="14">L18</f>
        <v>You are in the Moderate Loss of Function category. See below for more information.</v>
      </c>
      <c r="C320" s="3" t="s">
        <v>38</v>
      </c>
    </row>
    <row r="321" spans="1:3" x14ac:dyDescent="0.25">
      <c r="A321" s="8" t="s">
        <v>73</v>
      </c>
      <c r="B321" s="9">
        <f t="shared" si="14"/>
        <v>6.2</v>
      </c>
      <c r="C321" s="3" t="s">
        <v>70</v>
      </c>
    </row>
    <row r="322" spans="1:3" x14ac:dyDescent="0.25">
      <c r="A322" s="8"/>
    </row>
    <row r="323" spans="1:3" x14ac:dyDescent="0.25">
      <c r="A323" s="15"/>
      <c r="C323" s="3" t="str">
        <f>CONCATENATE("    ",B319)</f>
        <v xml:space="preserve">    People with this variant have two copies of the [A143281925G](https://www.ncbi.nlm.nih.gov/clinvar/variation/351364/) variant. This substitution of a single nucleotide is known as a missense mutation.</v>
      </c>
    </row>
    <row r="324" spans="1:3" x14ac:dyDescent="0.25">
      <c r="A324" s="8"/>
    </row>
    <row r="325" spans="1:3" x14ac:dyDescent="0.25">
      <c r="A325" s="8"/>
      <c r="C325" s="3" t="s">
        <v>74</v>
      </c>
    </row>
    <row r="326" spans="1:3" x14ac:dyDescent="0.25">
      <c r="A326" s="8"/>
    </row>
    <row r="327" spans="1:3" x14ac:dyDescent="0.25">
      <c r="A327" s="8"/>
      <c r="C327" s="3" t="str">
        <f>CONCATENATE("    ",B320)</f>
        <v xml:space="preserve">    You are in the Moderate Loss of Function category. See below for more information.</v>
      </c>
    </row>
    <row r="328" spans="1:3" x14ac:dyDescent="0.25">
      <c r="A328" s="8"/>
    </row>
    <row r="329" spans="1:3" x14ac:dyDescent="0.25">
      <c r="A329" s="15"/>
      <c r="C329" s="3" t="s">
        <v>75</v>
      </c>
    </row>
    <row r="330" spans="1:3" x14ac:dyDescent="0.25">
      <c r="A330" s="15"/>
    </row>
    <row r="331" spans="1:3" x14ac:dyDescent="0.25">
      <c r="A331" s="15"/>
      <c r="C331" s="3" t="str">
        <f>CONCATENATE( "    &lt;piechart percentage=",B321," /&gt;")</f>
        <v xml:space="preserve">    &lt;piechart percentage=6.2 /&gt;</v>
      </c>
    </row>
    <row r="332" spans="1:3" x14ac:dyDescent="0.25">
      <c r="A332" s="15"/>
      <c r="C332" s="3" t="str">
        <f>"  &lt;/Genotype&gt;"</f>
        <v xml:space="preserve">  &lt;/Genotype&gt;</v>
      </c>
    </row>
    <row r="333" spans="1:3" x14ac:dyDescent="0.25">
      <c r="A333" s="15" t="s">
        <v>78</v>
      </c>
      <c r="B333" s="9" t="str">
        <f>L20</f>
        <v>Your NR3C1 gene has no variants. A normal gene is referred to as a "wild-type" gene.</v>
      </c>
      <c r="C333" s="3" t="str">
        <f>CONCATENATE("  &lt;Genotype hgvs=",CHAR(34),B305,B307,";",B307,CHAR(34)," name=",CHAR(34),B43,CHAR(34),"&gt; ")</f>
        <v xml:space="preserve">  &lt;Genotype hgvs="NC_000005.10:g.[143281925=];[143281925=]" name="A143281925G"&gt; </v>
      </c>
    </row>
    <row r="334" spans="1:3" x14ac:dyDescent="0.25">
      <c r="A334" s="8" t="s">
        <v>79</v>
      </c>
      <c r="B334" s="9" t="str">
        <f t="shared" ref="B334:B335" si="15">L21</f>
        <v>This variant is not associated with increased risk.</v>
      </c>
      <c r="C334" s="3" t="s">
        <v>38</v>
      </c>
    </row>
    <row r="335" spans="1:3" x14ac:dyDescent="0.25">
      <c r="A335" s="8" t="s">
        <v>73</v>
      </c>
      <c r="B335" s="9">
        <f t="shared" si="15"/>
        <v>71.2</v>
      </c>
      <c r="C335" s="3" t="s">
        <v>70</v>
      </c>
    </row>
    <row r="336" spans="1:3" x14ac:dyDescent="0.25">
      <c r="A336" s="15"/>
    </row>
    <row r="337" spans="1:3" x14ac:dyDescent="0.25">
      <c r="A337" s="8"/>
      <c r="C337" s="3" t="str">
        <f>CONCATENATE("    ",B333)</f>
        <v xml:space="preserve">    Your NR3C1 gene has no variants. A normal gene is referred to as a "wild-type" gene.</v>
      </c>
    </row>
    <row r="338" spans="1:3" x14ac:dyDescent="0.25">
      <c r="A338" s="8"/>
    </row>
    <row r="339" spans="1:3" x14ac:dyDescent="0.25">
      <c r="A339" s="8"/>
      <c r="C339" s="3" t="s">
        <v>74</v>
      </c>
    </row>
    <row r="340" spans="1:3" x14ac:dyDescent="0.25">
      <c r="A340" s="8"/>
    </row>
    <row r="341" spans="1:3" x14ac:dyDescent="0.25">
      <c r="A341" s="8"/>
      <c r="C341" s="3" t="str">
        <f>CONCATENATE("    ",B334)</f>
        <v xml:space="preserve">    This variant is not associated with increased risk.</v>
      </c>
    </row>
    <row r="342" spans="1:3" x14ac:dyDescent="0.25">
      <c r="A342" s="15"/>
    </row>
    <row r="343" spans="1:3" x14ac:dyDescent="0.25">
      <c r="A343" s="15"/>
      <c r="C343" s="3" t="s">
        <v>75</v>
      </c>
    </row>
    <row r="344" spans="1:3" x14ac:dyDescent="0.25">
      <c r="A344" s="15"/>
    </row>
    <row r="345" spans="1:3" x14ac:dyDescent="0.25">
      <c r="A345" s="15"/>
      <c r="C345" s="3" t="str">
        <f>CONCATENATE( "    &lt;piechart percentage=",B335," /&gt;")</f>
        <v xml:space="preserve">    &lt;piechart percentage=71.2 /&gt;</v>
      </c>
    </row>
    <row r="346" spans="1:3" x14ac:dyDescent="0.25">
      <c r="A346" s="15"/>
      <c r="C346" s="3" t="str">
        <f>"  &lt;/Genotype&gt;"</f>
        <v xml:space="preserve">  &lt;/Genotype&gt;</v>
      </c>
    </row>
    <row r="347" spans="1:3" x14ac:dyDescent="0.25">
      <c r="A347" s="15"/>
      <c r="C347" s="3" t="str">
        <f>C47</f>
        <v>&lt;# A143307929G #&gt;</v>
      </c>
    </row>
    <row r="348" spans="1:3" x14ac:dyDescent="0.25">
      <c r="A348" s="15" t="s">
        <v>69</v>
      </c>
      <c r="B348" s="21" t="str">
        <f>M11</f>
        <v>NC_000005.10:g.</v>
      </c>
      <c r="C348" s="3" t="str">
        <f>CONCATENATE("  &lt;Genotype hgvs=",CHAR(34),B348,B349,";",B350,CHAR(34)," name=",CHAR(34),B49,CHAR(34),"&gt; ")</f>
        <v xml:space="preserve">  &lt;Genotype hgvs="NC_000005.10:g.[143307929A&gt;G];[143307929=]" name="A143307929G"&gt; </v>
      </c>
    </row>
    <row r="349" spans="1:3" x14ac:dyDescent="0.25">
      <c r="A349" s="15" t="s">
        <v>47</v>
      </c>
      <c r="B349" s="21" t="str">
        <f t="shared" ref="B349:B353" si="16">M12</f>
        <v>[143307929A&gt;G]</v>
      </c>
    </row>
    <row r="350" spans="1:3" x14ac:dyDescent="0.25">
      <c r="A350" s="15" t="s">
        <v>43</v>
      </c>
      <c r="B350" s="21" t="str">
        <f t="shared" si="16"/>
        <v>[143307929=]</v>
      </c>
      <c r="C350" s="3" t="s">
        <v>70</v>
      </c>
    </row>
    <row r="351" spans="1:3" x14ac:dyDescent="0.25">
      <c r="A351" s="15" t="s">
        <v>71</v>
      </c>
      <c r="B351" s="21" t="str">
        <f t="shared" si="16"/>
        <v>People with this variant have one copy of the [T2298C (p.Asn766=)](https://www.ncbi.nlm.nih.gov/projects/SNP/snp_ref.cgi?rs=852977)</v>
      </c>
      <c r="C351" s="3" t="s">
        <v>38</v>
      </c>
    </row>
    <row r="352" spans="1:3" x14ac:dyDescent="0.25">
      <c r="A352" s="8" t="s">
        <v>72</v>
      </c>
      <c r="B352" s="21" t="str">
        <f t="shared" si="16"/>
        <v>You are in the Moderate Loss of Function category. See below for more information.</v>
      </c>
      <c r="C352" s="3" t="str">
        <f>CONCATENATE("    ",B351)</f>
        <v xml:space="preserve">    People with this variant have one copy of the [T2298C (p.Asn766=)](https://www.ncbi.nlm.nih.gov/projects/SNP/snp_ref.cgi?rs=852977)</v>
      </c>
    </row>
    <row r="353" spans="1:3" x14ac:dyDescent="0.25">
      <c r="A353" s="8" t="s">
        <v>73</v>
      </c>
      <c r="B353" s="21">
        <f t="shared" si="16"/>
        <v>35.6</v>
      </c>
    </row>
    <row r="354" spans="1:3" x14ac:dyDescent="0.25">
      <c r="A354" s="15"/>
      <c r="C354" s="3" t="s">
        <v>74</v>
      </c>
    </row>
    <row r="355" spans="1:3" x14ac:dyDescent="0.25">
      <c r="A355" s="8"/>
    </row>
    <row r="356" spans="1:3" x14ac:dyDescent="0.25">
      <c r="A356" s="8"/>
      <c r="C356" s="3" t="str">
        <f>CONCATENATE("    ",B352)</f>
        <v xml:space="preserve">    You are in the Moderate Loss of Function category. See below for more information.</v>
      </c>
    </row>
    <row r="357" spans="1:3" x14ac:dyDescent="0.25">
      <c r="A357" s="8"/>
    </row>
    <row r="358" spans="1:3" x14ac:dyDescent="0.25">
      <c r="A358" s="8"/>
      <c r="C358" s="3" t="s">
        <v>75</v>
      </c>
    </row>
    <row r="359" spans="1:3" x14ac:dyDescent="0.25">
      <c r="A359" s="15"/>
    </row>
    <row r="360" spans="1:3" x14ac:dyDescent="0.25">
      <c r="A360" s="15"/>
      <c r="C360" s="3" t="str">
        <f>CONCATENATE( "    &lt;piechart percentage=",B353," /&gt;")</f>
        <v xml:space="preserve">    &lt;piechart percentage=35.6 /&gt;</v>
      </c>
    </row>
    <row r="361" spans="1:3" x14ac:dyDescent="0.25">
      <c r="A361" s="15"/>
      <c r="C361" s="3" t="str">
        <f>"  &lt;/Genotype&gt;"</f>
        <v xml:space="preserve">  &lt;/Genotype&gt;</v>
      </c>
    </row>
    <row r="362" spans="1:3" x14ac:dyDescent="0.25">
      <c r="A362" s="15" t="s">
        <v>76</v>
      </c>
      <c r="B362" s="9" t="str">
        <f>M17</f>
        <v>People with this variant have two copies of the [T2298C (p.Asn766=)](https://www.ncbi.nlm.nih.gov/projects/SNP/snp_ref.cgi?rs=852977) variant. This substitution of a single nucleotide is known as a missense mutation.</v>
      </c>
      <c r="C362" s="3" t="str">
        <f>CONCATENATE("  &lt;Genotype hgvs=",CHAR(34),B348,B349,";",B349,CHAR(34)," name=",CHAR(34),B49,CHAR(34),"&gt; ")</f>
        <v xml:space="preserve">  &lt;Genotype hgvs="NC_000005.10:g.[143307929A&gt;G];[143307929A&gt;G]" name="A143307929G"&gt; </v>
      </c>
    </row>
    <row r="363" spans="1:3" x14ac:dyDescent="0.25">
      <c r="A363" s="8" t="s">
        <v>77</v>
      </c>
      <c r="B363" s="9" t="str">
        <f t="shared" ref="B363:B364" si="17">M18</f>
        <v>You are in the Moderate Loss of Function category. See below for more information.</v>
      </c>
      <c r="C363" s="3" t="s">
        <v>38</v>
      </c>
    </row>
    <row r="364" spans="1:3" x14ac:dyDescent="0.25">
      <c r="A364" s="8" t="s">
        <v>73</v>
      </c>
      <c r="B364" s="9">
        <f t="shared" si="17"/>
        <v>14.3</v>
      </c>
      <c r="C364" s="3" t="s">
        <v>70</v>
      </c>
    </row>
    <row r="365" spans="1:3" x14ac:dyDescent="0.25">
      <c r="A365" s="8"/>
    </row>
    <row r="366" spans="1:3" x14ac:dyDescent="0.25">
      <c r="A366" s="15"/>
      <c r="C366" s="3" t="str">
        <f>CONCATENATE("    ",B362)</f>
        <v xml:space="preserve">    People with this variant have two copies of the [T2298C (p.Asn766=)](https://www.ncbi.nlm.nih.gov/projects/SNP/snp_ref.cgi?rs=852977) variant. This substitution of a single nucleotide is known as a missense mutation.</v>
      </c>
    </row>
    <row r="367" spans="1:3" x14ac:dyDescent="0.25">
      <c r="A367" s="8"/>
    </row>
    <row r="368" spans="1:3" x14ac:dyDescent="0.25">
      <c r="A368" s="8"/>
      <c r="C368" s="3" t="s">
        <v>74</v>
      </c>
    </row>
    <row r="369" spans="1:3" x14ac:dyDescent="0.25">
      <c r="A369" s="8"/>
    </row>
    <row r="370" spans="1:3" x14ac:dyDescent="0.25">
      <c r="A370" s="8"/>
      <c r="C370" s="3" t="str">
        <f>CONCATENATE("    ",B363)</f>
        <v xml:space="preserve">    You are in the Moderate Loss of Function category. See below for more information.</v>
      </c>
    </row>
    <row r="371" spans="1:3" x14ac:dyDescent="0.25">
      <c r="A371" s="8"/>
    </row>
    <row r="372" spans="1:3" x14ac:dyDescent="0.25">
      <c r="A372" s="15"/>
      <c r="C372" s="3" t="s">
        <v>75</v>
      </c>
    </row>
    <row r="373" spans="1:3" x14ac:dyDescent="0.25">
      <c r="A373" s="15"/>
    </row>
    <row r="374" spans="1:3" x14ac:dyDescent="0.25">
      <c r="A374" s="15"/>
      <c r="C374" s="3" t="str">
        <f>CONCATENATE( "    &lt;piechart percentage=",B364," /&gt;")</f>
        <v xml:space="preserve">    &lt;piechart percentage=14.3 /&gt;</v>
      </c>
    </row>
    <row r="375" spans="1:3" x14ac:dyDescent="0.25">
      <c r="A375" s="15"/>
      <c r="C375" s="3" t="str">
        <f>"  &lt;/Genotype&gt;"</f>
        <v xml:space="preserve">  &lt;/Genotype&gt;</v>
      </c>
    </row>
    <row r="376" spans="1:3" x14ac:dyDescent="0.25">
      <c r="A376" s="15" t="s">
        <v>78</v>
      </c>
      <c r="B376" s="9" t="str">
        <f>M20</f>
        <v>Your NR3C1 gene has no variants. A normal gene is referred to as a "wild-type" gene.</v>
      </c>
      <c r="C376" s="3" t="str">
        <f>CONCATENATE("  &lt;Genotype hgvs=",CHAR(34),B348,B350,";",B350,CHAR(34)," name=",CHAR(34),B49,CHAR(34),"&gt; ")</f>
        <v xml:space="preserve">  &lt;Genotype hgvs="NC_000005.10:g.[143307929=];[143307929=]" name="A143307929G"&gt; </v>
      </c>
    </row>
    <row r="377" spans="1:3" x14ac:dyDescent="0.25">
      <c r="A377" s="8" t="s">
        <v>79</v>
      </c>
      <c r="B377" s="9" t="str">
        <f t="shared" ref="B377:B378" si="18">M21</f>
        <v>This variant is not associated with increased risk.</v>
      </c>
      <c r="C377" s="3" t="s">
        <v>38</v>
      </c>
    </row>
    <row r="378" spans="1:3" x14ac:dyDescent="0.25">
      <c r="A378" s="8" t="s">
        <v>73</v>
      </c>
      <c r="B378" s="9">
        <f t="shared" si="18"/>
        <v>50.1</v>
      </c>
      <c r="C378" s="3" t="s">
        <v>70</v>
      </c>
    </row>
    <row r="379" spans="1:3" x14ac:dyDescent="0.25">
      <c r="A379" s="15"/>
    </row>
    <row r="380" spans="1:3" x14ac:dyDescent="0.25">
      <c r="A380" s="8"/>
      <c r="C380" s="3" t="str">
        <f>CONCATENATE("    ",B376)</f>
        <v xml:space="preserve">    Your NR3C1 gene has no variants. A normal gene is referred to as a "wild-type" gene.</v>
      </c>
    </row>
    <row r="381" spans="1:3" x14ac:dyDescent="0.25">
      <c r="A381" s="8"/>
    </row>
    <row r="382" spans="1:3" x14ac:dyDescent="0.25">
      <c r="A382" s="8"/>
      <c r="C382" s="3" t="s">
        <v>74</v>
      </c>
    </row>
    <row r="383" spans="1:3" x14ac:dyDescent="0.25">
      <c r="A383" s="8"/>
    </row>
    <row r="384" spans="1:3" x14ac:dyDescent="0.25">
      <c r="A384" s="8"/>
      <c r="C384" s="3" t="str">
        <f>CONCATENATE("    ",B377)</f>
        <v xml:space="preserve">    This variant is not associated with increased risk.</v>
      </c>
    </row>
    <row r="385" spans="1:3" x14ac:dyDescent="0.25">
      <c r="A385" s="15"/>
    </row>
    <row r="386" spans="1:3" x14ac:dyDescent="0.25">
      <c r="A386" s="15"/>
      <c r="C386" s="3" t="s">
        <v>75</v>
      </c>
    </row>
    <row r="387" spans="1:3" x14ac:dyDescent="0.25">
      <c r="A387" s="15"/>
    </row>
    <row r="388" spans="1:3" x14ac:dyDescent="0.25">
      <c r="A388" s="15"/>
      <c r="C388" s="3" t="str">
        <f>CONCATENATE( "    &lt;piechart percentage=",B378," /&gt;")</f>
        <v xml:space="preserve">    &lt;piechart percentage=50.1 /&gt;</v>
      </c>
    </row>
    <row r="389" spans="1:3" x14ac:dyDescent="0.25">
      <c r="A389" s="15"/>
      <c r="C389" s="3" t="str">
        <f>"  &lt;/Genotype&gt;"</f>
        <v xml:space="preserve">  &lt;/Genotype&gt;</v>
      </c>
    </row>
    <row r="390" spans="1:3" x14ac:dyDescent="0.25">
      <c r="A390" s="15"/>
      <c r="C390" s="3" t="str">
        <f>C53</f>
        <v>&lt;# G143316471A #&gt;</v>
      </c>
    </row>
    <row r="391" spans="1:3" x14ac:dyDescent="0.25">
      <c r="A391" s="15" t="s">
        <v>69</v>
      </c>
      <c r="B391" s="21" t="str">
        <f>N11</f>
        <v>NC_000005.10:g.</v>
      </c>
      <c r="C391" s="3" t="str">
        <f>CONCATENATE("  &lt;Genotype hgvs=",CHAR(34),B391,B392,";",B393,CHAR(34)," name=",CHAR(34),B55,CHAR(34),"&gt; ")</f>
        <v xml:space="preserve">  &lt;Genotype hgvs="NC_000005.10:g.[143316471G&gt;A];[143316471=]" name="G143316471A"&gt; </v>
      </c>
    </row>
    <row r="392" spans="1:3" x14ac:dyDescent="0.25">
      <c r="A392" s="15" t="s">
        <v>47</v>
      </c>
      <c r="B392" s="21" t="str">
        <f t="shared" ref="B392:B396" si="19">N12</f>
        <v>[143316471G&gt;A]</v>
      </c>
    </row>
    <row r="393" spans="1:3" x14ac:dyDescent="0.25">
      <c r="A393" s="15" t="s">
        <v>43</v>
      </c>
      <c r="B393" s="21" t="str">
        <f t="shared" si="19"/>
        <v>[143316471=]</v>
      </c>
      <c r="C393" s="3" t="s">
        <v>70</v>
      </c>
    </row>
    <row r="394" spans="1:3" x14ac:dyDescent="0.25">
      <c r="A394" s="15" t="s">
        <v>71</v>
      </c>
      <c r="B394" s="21" t="str">
        <f t="shared" si="19"/>
        <v>People with this variant have one copy of the [G143316471A](https://www.ncbi.nlm.nih.gov/projects/SNP/snp_ref.cgi?rs=860458)</v>
      </c>
      <c r="C394" s="3" t="s">
        <v>38</v>
      </c>
    </row>
    <row r="395" spans="1:3" x14ac:dyDescent="0.25">
      <c r="A395" s="8" t="s">
        <v>72</v>
      </c>
      <c r="B395" s="21" t="str">
        <f t="shared" si="19"/>
        <v>You are in the Moderate Loss of Function category. See below for more information.</v>
      </c>
      <c r="C395" s="3" t="str">
        <f>CONCATENATE("    ",B394)</f>
        <v xml:space="preserve">    People with this variant have one copy of the [G143316471A](https://www.ncbi.nlm.nih.gov/projects/SNP/snp_ref.cgi?rs=860458)</v>
      </c>
    </row>
    <row r="396" spans="1:3" x14ac:dyDescent="0.25">
      <c r="A396" s="8" t="s">
        <v>73</v>
      </c>
      <c r="B396" s="21">
        <f t="shared" si="19"/>
        <v>20.100000000000001</v>
      </c>
    </row>
    <row r="397" spans="1:3" x14ac:dyDescent="0.25">
      <c r="A397" s="15"/>
      <c r="C397" s="3" t="s">
        <v>74</v>
      </c>
    </row>
    <row r="398" spans="1:3" x14ac:dyDescent="0.25">
      <c r="A398" s="8"/>
    </row>
    <row r="399" spans="1:3" x14ac:dyDescent="0.25">
      <c r="A399" s="8"/>
      <c r="C399" s="3" t="str">
        <f>CONCATENATE("    ",B395)</f>
        <v xml:space="preserve">    You are in the Moderate Loss of Function category. See below for more information.</v>
      </c>
    </row>
    <row r="400" spans="1:3" x14ac:dyDescent="0.25">
      <c r="A400" s="8"/>
    </row>
    <row r="401" spans="1:3" x14ac:dyDescent="0.25">
      <c r="A401" s="8"/>
      <c r="C401" s="3" t="s">
        <v>75</v>
      </c>
    </row>
    <row r="402" spans="1:3" x14ac:dyDescent="0.25">
      <c r="A402" s="15"/>
    </row>
    <row r="403" spans="1:3" x14ac:dyDescent="0.25">
      <c r="A403" s="15"/>
      <c r="C403" s="3" t="str">
        <f>CONCATENATE( "    &lt;piechart percentage=",B396," /&gt;")</f>
        <v xml:space="preserve">    &lt;piechart percentage=20.1 /&gt;</v>
      </c>
    </row>
    <row r="404" spans="1:3" x14ac:dyDescent="0.25">
      <c r="A404" s="15"/>
      <c r="C404" s="3" t="str">
        <f>"  &lt;/Genotype&gt;"</f>
        <v xml:space="preserve">  &lt;/Genotype&gt;</v>
      </c>
    </row>
    <row r="405" spans="1:3" x14ac:dyDescent="0.25">
      <c r="A405" s="15" t="s">
        <v>76</v>
      </c>
      <c r="B405" s="9" t="str">
        <f>N17</f>
        <v>People with this variant have two copies of the [G143316471A](https://www.ncbi.nlm.nih.gov/projects/SNP/snp_ref.cgi?rs=860458) variant. This substitution of a single nucleotide is known as a missense mutation.</v>
      </c>
      <c r="C405" s="3" t="str">
        <f>CONCATENATE("  &lt;Genotype hgvs=",CHAR(34),B391,B392,";",B392,CHAR(34)," name=",CHAR(34),B55,CHAR(34),"&gt; ")</f>
        <v xml:space="preserve">  &lt;Genotype hgvs="NC_000005.10:g.[143316471G&gt;A];[143316471G&gt;A]" name="G143316471A"&gt; </v>
      </c>
    </row>
    <row r="406" spans="1:3" x14ac:dyDescent="0.25">
      <c r="A406" s="8" t="s">
        <v>77</v>
      </c>
      <c r="B406" s="9" t="str">
        <f t="shared" ref="B406:B407" si="20">N18</f>
        <v>You are in the Moderate Loss of Function category. See below for more information.</v>
      </c>
      <c r="C406" s="3" t="s">
        <v>38</v>
      </c>
    </row>
    <row r="407" spans="1:3" x14ac:dyDescent="0.25">
      <c r="A407" s="8" t="s">
        <v>73</v>
      </c>
      <c r="B407" s="9">
        <f t="shared" si="20"/>
        <v>6.3</v>
      </c>
      <c r="C407" s="3" t="s">
        <v>70</v>
      </c>
    </row>
    <row r="408" spans="1:3" x14ac:dyDescent="0.25">
      <c r="A408" s="8"/>
    </row>
    <row r="409" spans="1:3" x14ac:dyDescent="0.25">
      <c r="A409" s="15"/>
      <c r="C409" s="3" t="str">
        <f>CONCATENATE("    ",B405)</f>
        <v xml:space="preserve">    People with this variant have two copies of the [G143316471A](https://www.ncbi.nlm.nih.gov/projects/SNP/snp_ref.cgi?rs=860458) variant. This substitution of a single nucleotide is known as a missense mutation.</v>
      </c>
    </row>
    <row r="410" spans="1:3" x14ac:dyDescent="0.25">
      <c r="A410" s="8"/>
    </row>
    <row r="411" spans="1:3" x14ac:dyDescent="0.25">
      <c r="A411" s="8"/>
      <c r="C411" s="3" t="s">
        <v>74</v>
      </c>
    </row>
    <row r="412" spans="1:3" x14ac:dyDescent="0.25">
      <c r="A412" s="8"/>
    </row>
    <row r="413" spans="1:3" x14ac:dyDescent="0.25">
      <c r="A413" s="8"/>
      <c r="C413" s="3" t="str">
        <f>CONCATENATE("    ",B406)</f>
        <v xml:space="preserve">    You are in the Moderate Loss of Function category. See below for more information.</v>
      </c>
    </row>
    <row r="414" spans="1:3" x14ac:dyDescent="0.25">
      <c r="A414" s="8"/>
    </row>
    <row r="415" spans="1:3" x14ac:dyDescent="0.25">
      <c r="A415" s="15"/>
      <c r="C415" s="3" t="s">
        <v>75</v>
      </c>
    </row>
    <row r="416" spans="1:3" x14ac:dyDescent="0.25">
      <c r="A416" s="15"/>
    </row>
    <row r="417" spans="1:3" x14ac:dyDescent="0.25">
      <c r="A417" s="15"/>
      <c r="C417" s="3" t="str">
        <f>CONCATENATE( "    &lt;piechart percentage=",B407," /&gt;")</f>
        <v xml:space="preserve">    &lt;piechart percentage=6.3 /&gt;</v>
      </c>
    </row>
    <row r="418" spans="1:3" x14ac:dyDescent="0.25">
      <c r="A418" s="15"/>
      <c r="C418" s="3" t="str">
        <f>"  &lt;/Genotype&gt;"</f>
        <v xml:space="preserve">  &lt;/Genotype&gt;</v>
      </c>
    </row>
    <row r="419" spans="1:3" x14ac:dyDescent="0.25">
      <c r="A419" s="15" t="s">
        <v>78</v>
      </c>
      <c r="B419" s="9" t="str">
        <f>N20</f>
        <v>Your NR3C1 gene has no variants. A normal gene is referred to as a "wild-type" gene.</v>
      </c>
      <c r="C419" s="3" t="str">
        <f>CONCATENATE("  &lt;Genotype hgvs=",CHAR(34),B391,B393,";",B393,CHAR(34)," name=",CHAR(34),B55,CHAR(34),"&gt; ")</f>
        <v xml:space="preserve">  &lt;Genotype hgvs="NC_000005.10:g.[143316471=];[143316471=]" name="G143316471A"&gt; </v>
      </c>
    </row>
    <row r="420" spans="1:3" x14ac:dyDescent="0.25">
      <c r="A420" s="8" t="s">
        <v>79</v>
      </c>
      <c r="B420" s="9" t="str">
        <f t="shared" ref="B420:B421" si="21">N21</f>
        <v>This variant is not associated with increased risk.</v>
      </c>
      <c r="C420" s="3" t="s">
        <v>38</v>
      </c>
    </row>
    <row r="421" spans="1:3" x14ac:dyDescent="0.25">
      <c r="A421" s="8" t="s">
        <v>73</v>
      </c>
      <c r="B421" s="9">
        <f t="shared" si="21"/>
        <v>73.599999999999994</v>
      </c>
      <c r="C421" s="3" t="s">
        <v>70</v>
      </c>
    </row>
    <row r="422" spans="1:3" x14ac:dyDescent="0.25">
      <c r="A422" s="15"/>
    </row>
    <row r="423" spans="1:3" x14ac:dyDescent="0.25">
      <c r="A423" s="8"/>
      <c r="C423" s="3" t="str">
        <f>CONCATENATE("    ",B419)</f>
        <v xml:space="preserve">    Your NR3C1 gene has no variants. A normal gene is referred to as a "wild-type" gene.</v>
      </c>
    </row>
    <row r="424" spans="1:3" x14ac:dyDescent="0.25">
      <c r="A424" s="8"/>
    </row>
    <row r="425" spans="1:3" x14ac:dyDescent="0.25">
      <c r="A425" s="8"/>
      <c r="C425" s="3" t="s">
        <v>74</v>
      </c>
    </row>
    <row r="426" spans="1:3" x14ac:dyDescent="0.25">
      <c r="A426" s="8"/>
    </row>
    <row r="427" spans="1:3" x14ac:dyDescent="0.25">
      <c r="A427" s="8"/>
      <c r="C427" s="3" t="str">
        <f>CONCATENATE("    ",B420)</f>
        <v xml:space="preserve">    This variant is not associated with increased risk.</v>
      </c>
    </row>
    <row r="428" spans="1:3" x14ac:dyDescent="0.25">
      <c r="A428" s="15"/>
    </row>
    <row r="429" spans="1:3" x14ac:dyDescent="0.25">
      <c r="A429" s="15"/>
      <c r="C429" s="3" t="s">
        <v>75</v>
      </c>
    </row>
    <row r="430" spans="1:3" x14ac:dyDescent="0.25">
      <c r="A430" s="15"/>
    </row>
    <row r="431" spans="1:3" x14ac:dyDescent="0.25">
      <c r="A431" s="15"/>
      <c r="C431" s="3" t="str">
        <f>CONCATENATE( "    &lt;piechart percentage=",B421," /&gt;")</f>
        <v xml:space="preserve">    &lt;piechart percentage=73.6 /&gt;</v>
      </c>
    </row>
    <row r="432" spans="1:3" x14ac:dyDescent="0.25">
      <c r="A432" s="15"/>
      <c r="C432" s="3" t="str">
        <f>"  &lt;/Genotype&gt;"</f>
        <v xml:space="preserve">  &lt;/Genotype&gt;</v>
      </c>
    </row>
    <row r="433" spans="1:3" x14ac:dyDescent="0.25">
      <c r="A433" s="27"/>
      <c r="B433" s="17"/>
      <c r="C433" s="3" t="str">
        <f>C59</f>
        <v>&lt;# G71427327T #&gt;</v>
      </c>
    </row>
    <row r="434" spans="1:3" x14ac:dyDescent="0.25">
      <c r="A434" s="15" t="s">
        <v>69</v>
      </c>
      <c r="B434" s="21">
        <f>O11</f>
        <v>0</v>
      </c>
      <c r="C434" s="3" t="str">
        <f>CONCATENATE("  &lt;Genotype hgvs=",CHAR(34),B434,B435,";",B436,CHAR(34)," name=",CHAR(34),B61,CHAR(34),"&gt; ")</f>
        <v xml:space="preserve">  &lt;Genotype hgvs="00;0" name="G71427327T"&gt; </v>
      </c>
    </row>
    <row r="435" spans="1:3" x14ac:dyDescent="0.25">
      <c r="A435" s="15" t="s">
        <v>47</v>
      </c>
      <c r="B435" s="21">
        <f>O12</f>
        <v>0</v>
      </c>
    </row>
    <row r="436" spans="1:3" x14ac:dyDescent="0.25">
      <c r="A436" s="15" t="s">
        <v>43</v>
      </c>
      <c r="B436" s="21">
        <f>O13</f>
        <v>0</v>
      </c>
      <c r="C436" s="3" t="s">
        <v>70</v>
      </c>
    </row>
    <row r="437" spans="1:3" x14ac:dyDescent="0.25">
      <c r="A437" s="15" t="s">
        <v>71</v>
      </c>
      <c r="B437" s="21">
        <f>O14</f>
        <v>0</v>
      </c>
      <c r="C437" s="3" t="s">
        <v>38</v>
      </c>
    </row>
    <row r="438" spans="1:3" x14ac:dyDescent="0.25">
      <c r="A438" s="8" t="s">
        <v>72</v>
      </c>
      <c r="B438" s="21">
        <f>O15</f>
        <v>0</v>
      </c>
      <c r="C438" s="3" t="str">
        <f>CONCATENATE("    ",B437)</f>
        <v xml:space="preserve">    0</v>
      </c>
    </row>
    <row r="439" spans="1:3" x14ac:dyDescent="0.25">
      <c r="A439" s="8" t="s">
        <v>73</v>
      </c>
      <c r="B439" s="21">
        <f>O16</f>
        <v>0</v>
      </c>
    </row>
    <row r="440" spans="1:3" x14ac:dyDescent="0.25">
      <c r="A440" s="15"/>
      <c r="B440" s="21"/>
      <c r="C440" s="3" t="s">
        <v>74</v>
      </c>
    </row>
    <row r="441" spans="1:3" x14ac:dyDescent="0.25">
      <c r="A441" s="8"/>
      <c r="B441" s="21"/>
    </row>
    <row r="442" spans="1:3" x14ac:dyDescent="0.25">
      <c r="A442" s="8"/>
      <c r="B442" s="21"/>
      <c r="C442" s="3" t="str">
        <f>CONCATENATE("    ",B438)</f>
        <v xml:space="preserve">    0</v>
      </c>
    </row>
    <row r="443" spans="1:3" x14ac:dyDescent="0.25">
      <c r="A443" s="8"/>
      <c r="B443" s="21"/>
    </row>
    <row r="444" spans="1:3" x14ac:dyDescent="0.25">
      <c r="A444" s="8"/>
      <c r="B444" s="21"/>
      <c r="C444" s="3" t="s">
        <v>75</v>
      </c>
    </row>
    <row r="445" spans="1:3" x14ac:dyDescent="0.25">
      <c r="A445" s="15"/>
      <c r="B445" s="21"/>
    </row>
    <row r="446" spans="1:3" x14ac:dyDescent="0.25">
      <c r="A446" s="15"/>
      <c r="C446" s="3" t="str">
        <f>CONCATENATE( "    &lt;piechart percentage=",B439," /&gt;")</f>
        <v xml:space="preserve">    &lt;piechart percentage=0 /&gt;</v>
      </c>
    </row>
    <row r="447" spans="1:3" x14ac:dyDescent="0.25">
      <c r="A447" s="15"/>
      <c r="C447" s="3" t="str">
        <f>"  &lt;/Genotype&gt;"</f>
        <v xml:space="preserve">  &lt;/Genotype&gt;</v>
      </c>
    </row>
    <row r="448" spans="1:3" x14ac:dyDescent="0.25">
      <c r="A448" s="15" t="s">
        <v>76</v>
      </c>
      <c r="B448" s="9">
        <f>O17</f>
        <v>0</v>
      </c>
      <c r="C448" s="3" t="str">
        <f>CONCATENATE("  &lt;Genotype hgvs=",CHAR(34),B434,B435,";",B435,CHAR(34)," name=",CHAR(34),B61,CHAR(34),"&gt; ")</f>
        <v xml:space="preserve">  &lt;Genotype hgvs="00;0" name="G71427327T"&gt; </v>
      </c>
    </row>
    <row r="449" spans="1:3" x14ac:dyDescent="0.25">
      <c r="A449" s="8" t="s">
        <v>77</v>
      </c>
      <c r="B449" s="9">
        <f t="shared" ref="B449:B450" si="22">O18</f>
        <v>0</v>
      </c>
      <c r="C449" s="3" t="s">
        <v>38</v>
      </c>
    </row>
    <row r="450" spans="1:3" x14ac:dyDescent="0.25">
      <c r="A450" s="8" t="s">
        <v>73</v>
      </c>
      <c r="B450" s="9">
        <f t="shared" si="22"/>
        <v>0</v>
      </c>
      <c r="C450" s="3" t="s">
        <v>70</v>
      </c>
    </row>
    <row r="451" spans="1:3" x14ac:dyDescent="0.25">
      <c r="A451" s="8"/>
    </row>
    <row r="452" spans="1:3" x14ac:dyDescent="0.25">
      <c r="A452" s="15"/>
      <c r="C452" s="3" t="str">
        <f>CONCATENATE("    ",B448)</f>
        <v xml:space="preserve">    0</v>
      </c>
    </row>
    <row r="453" spans="1:3" x14ac:dyDescent="0.25">
      <c r="A453" s="8"/>
    </row>
    <row r="454" spans="1:3" x14ac:dyDescent="0.25">
      <c r="A454" s="8"/>
      <c r="C454" s="3" t="s">
        <v>74</v>
      </c>
    </row>
    <row r="455" spans="1:3" x14ac:dyDescent="0.25">
      <c r="A455" s="8"/>
    </row>
    <row r="456" spans="1:3" x14ac:dyDescent="0.25">
      <c r="A456" s="8"/>
      <c r="C456" s="3" t="str">
        <f>CONCATENATE("    ",B449)</f>
        <v xml:space="preserve">    0</v>
      </c>
    </row>
    <row r="457" spans="1:3" x14ac:dyDescent="0.25">
      <c r="A457" s="8"/>
    </row>
    <row r="458" spans="1:3" x14ac:dyDescent="0.25">
      <c r="A458" s="15"/>
      <c r="C458" s="3" t="s">
        <v>75</v>
      </c>
    </row>
    <row r="459" spans="1:3" x14ac:dyDescent="0.25">
      <c r="A459" s="15"/>
    </row>
    <row r="460" spans="1:3" x14ac:dyDescent="0.25">
      <c r="A460" s="15"/>
      <c r="C460" s="3" t="str">
        <f>CONCATENATE( "    &lt;piechart percentage=",B450," /&gt;")</f>
        <v xml:space="preserve">    &lt;piechart percentage=0 /&gt;</v>
      </c>
    </row>
    <row r="461" spans="1:3" x14ac:dyDescent="0.25">
      <c r="A461" s="15"/>
      <c r="C461" s="3" t="str">
        <f>"  &lt;/Genotype&gt;"</f>
        <v xml:space="preserve">  &lt;/Genotype&gt;</v>
      </c>
    </row>
    <row r="462" spans="1:3" x14ac:dyDescent="0.25">
      <c r="A462" s="15" t="s">
        <v>78</v>
      </c>
      <c r="B462" s="9">
        <f>O20</f>
        <v>0</v>
      </c>
      <c r="C462" s="3" t="str">
        <f>CONCATENATE("  &lt;Genotype hgvs=",CHAR(34),B434,B436,";",B436,CHAR(34)," name=",CHAR(34),B61,CHAR(34),"&gt; ")</f>
        <v xml:space="preserve">  &lt;Genotype hgvs="00;0" name="G71427327T"&gt; </v>
      </c>
    </row>
    <row r="463" spans="1:3" x14ac:dyDescent="0.25">
      <c r="A463" s="8" t="s">
        <v>79</v>
      </c>
      <c r="B463" s="9">
        <f t="shared" ref="B463:B464" si="23">O21</f>
        <v>0</v>
      </c>
      <c r="C463" s="3" t="s">
        <v>38</v>
      </c>
    </row>
    <row r="464" spans="1:3" x14ac:dyDescent="0.25">
      <c r="A464" s="8" t="s">
        <v>73</v>
      </c>
      <c r="B464" s="9">
        <f t="shared" si="23"/>
        <v>0</v>
      </c>
      <c r="C464" s="3" t="s">
        <v>70</v>
      </c>
    </row>
    <row r="465" spans="1:3" x14ac:dyDescent="0.25">
      <c r="A465" s="15"/>
    </row>
    <row r="466" spans="1:3" x14ac:dyDescent="0.25">
      <c r="A466" s="8"/>
      <c r="C466" s="3" t="str">
        <f>CONCATENATE("    ",B462)</f>
        <v xml:space="preserve">    0</v>
      </c>
    </row>
    <row r="467" spans="1:3" x14ac:dyDescent="0.25">
      <c r="A467" s="8"/>
    </row>
    <row r="468" spans="1:3" x14ac:dyDescent="0.25">
      <c r="A468" s="8"/>
      <c r="C468" s="3" t="s">
        <v>74</v>
      </c>
    </row>
    <row r="469" spans="1:3" x14ac:dyDescent="0.25">
      <c r="A469" s="8"/>
    </row>
    <row r="470" spans="1:3" x14ac:dyDescent="0.25">
      <c r="A470" s="8"/>
      <c r="C470" s="3" t="str">
        <f>CONCATENATE("    ",B463)</f>
        <v xml:space="preserve">    0</v>
      </c>
    </row>
    <row r="471" spans="1:3" x14ac:dyDescent="0.25">
      <c r="A471" s="15"/>
    </row>
    <row r="472" spans="1:3" x14ac:dyDescent="0.25">
      <c r="A472" s="15"/>
      <c r="C472" s="3" t="s">
        <v>75</v>
      </c>
    </row>
    <row r="473" spans="1:3" x14ac:dyDescent="0.25">
      <c r="A473" s="15"/>
    </row>
    <row r="474" spans="1:3" x14ac:dyDescent="0.25">
      <c r="A474" s="15"/>
      <c r="C474" s="3" t="str">
        <f>CONCATENATE( "    &lt;piechart percentage=",B464," /&gt;")</f>
        <v xml:space="preserve">    &lt;piechart percentage=0 /&gt;</v>
      </c>
    </row>
    <row r="475" spans="1:3" x14ac:dyDescent="0.25">
      <c r="A475" s="15"/>
      <c r="C475" s="3" t="str">
        <f>"  &lt;/Genotype&gt;"</f>
        <v xml:space="preserve">  &lt;/Genotype&gt;</v>
      </c>
    </row>
    <row r="476" spans="1:3" x14ac:dyDescent="0.25">
      <c r="A476" s="15"/>
      <c r="C476" s="3" t="str">
        <f>C65</f>
        <v>&lt;# T70790948C #&gt;</v>
      </c>
    </row>
    <row r="477" spans="1:3" x14ac:dyDescent="0.25">
      <c r="A477" s="15" t="s">
        <v>69</v>
      </c>
      <c r="B477" s="21">
        <f>P11</f>
        <v>0</v>
      </c>
      <c r="C477" s="3" t="str">
        <f>CONCATENATE("  &lt;Genotype hgvs=",CHAR(34),B434,B435,";",B436,CHAR(34)," name=",CHAR(34),B67,CHAR(34),"&gt; ")</f>
        <v xml:space="preserve">  &lt;Genotype hgvs="00;0" name="T70790948C"&gt; </v>
      </c>
    </row>
    <row r="478" spans="1:3" x14ac:dyDescent="0.25">
      <c r="A478" s="15" t="s">
        <v>47</v>
      </c>
      <c r="B478" s="21">
        <f>P12</f>
        <v>0</v>
      </c>
    </row>
    <row r="479" spans="1:3" x14ac:dyDescent="0.25">
      <c r="A479" s="15" t="s">
        <v>43</v>
      </c>
      <c r="B479" s="21">
        <f>P13</f>
        <v>0</v>
      </c>
      <c r="C479" s="3" t="s">
        <v>70</v>
      </c>
    </row>
    <row r="480" spans="1:3" x14ac:dyDescent="0.25">
      <c r="A480" s="15" t="s">
        <v>71</v>
      </c>
      <c r="B480" s="21">
        <f>P14</f>
        <v>0</v>
      </c>
      <c r="C480" s="3" t="s">
        <v>38</v>
      </c>
    </row>
    <row r="481" spans="1:3" x14ac:dyDescent="0.25">
      <c r="A481" s="8" t="s">
        <v>72</v>
      </c>
      <c r="B481" s="21">
        <f>P15</f>
        <v>0</v>
      </c>
      <c r="C481" s="3" t="str">
        <f>CONCATENATE("    ",B480)</f>
        <v xml:space="preserve">    0</v>
      </c>
    </row>
    <row r="482" spans="1:3" x14ac:dyDescent="0.25">
      <c r="A482" s="8" t="s">
        <v>73</v>
      </c>
      <c r="B482" s="21">
        <f>P16</f>
        <v>0</v>
      </c>
    </row>
    <row r="483" spans="1:3" x14ac:dyDescent="0.25">
      <c r="A483" s="15"/>
      <c r="B483" s="21"/>
      <c r="C483" s="3" t="s">
        <v>74</v>
      </c>
    </row>
    <row r="484" spans="1:3" x14ac:dyDescent="0.25">
      <c r="A484" s="8"/>
      <c r="B484" s="21"/>
    </row>
    <row r="485" spans="1:3" x14ac:dyDescent="0.25">
      <c r="A485" s="8"/>
      <c r="B485" s="21"/>
      <c r="C485" s="3" t="str">
        <f>CONCATENATE("    ",B481)</f>
        <v xml:space="preserve">    0</v>
      </c>
    </row>
    <row r="486" spans="1:3" x14ac:dyDescent="0.25">
      <c r="A486" s="8"/>
      <c r="B486" s="21"/>
    </row>
    <row r="487" spans="1:3" x14ac:dyDescent="0.25">
      <c r="A487" s="8"/>
      <c r="B487" s="21"/>
      <c r="C487" s="3" t="s">
        <v>75</v>
      </c>
    </row>
    <row r="488" spans="1:3" x14ac:dyDescent="0.25">
      <c r="A488" s="15"/>
      <c r="B488" s="21"/>
    </row>
    <row r="489" spans="1:3" x14ac:dyDescent="0.25">
      <c r="A489" s="15"/>
      <c r="B489" s="21"/>
      <c r="C489" s="3" t="str">
        <f>CONCATENATE( "    &lt;piechart percentage=",B482," /&gt;")</f>
        <v xml:space="preserve">    &lt;piechart percentage=0 /&gt;</v>
      </c>
    </row>
    <row r="490" spans="1:3" x14ac:dyDescent="0.25">
      <c r="A490" s="15"/>
      <c r="C490" s="3" t="str">
        <f>"  &lt;/Genotype&gt;"</f>
        <v xml:space="preserve">  &lt;/Genotype&gt;</v>
      </c>
    </row>
    <row r="491" spans="1:3" x14ac:dyDescent="0.25">
      <c r="A491" s="15" t="s">
        <v>76</v>
      </c>
      <c r="B491" s="9">
        <f>P17</f>
        <v>0</v>
      </c>
      <c r="C491" s="3" t="str">
        <f>CONCATENATE("  &lt;Genotype hgvs=",CHAR(34),B477,B478,";",B478,CHAR(34)," name=",CHAR(34),B67,CHAR(34),"&gt; ")</f>
        <v xml:space="preserve">  &lt;Genotype hgvs="00;0" name="T70790948C"&gt; </v>
      </c>
    </row>
    <row r="492" spans="1:3" x14ac:dyDescent="0.25">
      <c r="A492" s="8" t="s">
        <v>77</v>
      </c>
      <c r="B492" s="9">
        <f t="shared" ref="B492:B493" si="24">P18</f>
        <v>0</v>
      </c>
      <c r="C492" s="3" t="s">
        <v>38</v>
      </c>
    </row>
    <row r="493" spans="1:3" x14ac:dyDescent="0.25">
      <c r="A493" s="8" t="s">
        <v>73</v>
      </c>
      <c r="B493" s="9">
        <f t="shared" si="24"/>
        <v>0</v>
      </c>
      <c r="C493" s="3" t="s">
        <v>70</v>
      </c>
    </row>
    <row r="494" spans="1:3" x14ac:dyDescent="0.25">
      <c r="A494" s="8"/>
    </row>
    <row r="495" spans="1:3" x14ac:dyDescent="0.25">
      <c r="A495" s="15"/>
      <c r="C495" s="3" t="str">
        <f>CONCATENATE("    ",B491)</f>
        <v xml:space="preserve">    0</v>
      </c>
    </row>
    <row r="496" spans="1:3" x14ac:dyDescent="0.25">
      <c r="A496" s="8"/>
    </row>
    <row r="497" spans="1:3" x14ac:dyDescent="0.25">
      <c r="A497" s="8"/>
      <c r="C497" s="3" t="s">
        <v>74</v>
      </c>
    </row>
    <row r="498" spans="1:3" x14ac:dyDescent="0.25">
      <c r="A498" s="8"/>
    </row>
    <row r="499" spans="1:3" x14ac:dyDescent="0.25">
      <c r="A499" s="8"/>
      <c r="C499" s="3" t="str">
        <f>CONCATENATE("    ",B492)</f>
        <v xml:space="preserve">    0</v>
      </c>
    </row>
    <row r="500" spans="1:3" x14ac:dyDescent="0.25">
      <c r="A500" s="8"/>
    </row>
    <row r="501" spans="1:3" x14ac:dyDescent="0.25">
      <c r="A501" s="15"/>
      <c r="C501" s="3" t="s">
        <v>75</v>
      </c>
    </row>
    <row r="502" spans="1:3" x14ac:dyDescent="0.25">
      <c r="A502" s="15"/>
    </row>
    <row r="503" spans="1:3" x14ac:dyDescent="0.25">
      <c r="A503" s="15"/>
      <c r="C503" s="3" t="str">
        <f>CONCATENATE( "    &lt;piechart percentage=",B493," /&gt;")</f>
        <v xml:space="preserve">    &lt;piechart percentage=0 /&gt;</v>
      </c>
    </row>
    <row r="504" spans="1:3" x14ac:dyDescent="0.25">
      <c r="A504" s="15"/>
      <c r="C504" s="3" t="str">
        <f>"  &lt;/Genotype&gt;"</f>
        <v xml:space="preserve">  &lt;/Genotype&gt;</v>
      </c>
    </row>
    <row r="505" spans="1:3" x14ac:dyDescent="0.25">
      <c r="A505" s="15" t="s">
        <v>78</v>
      </c>
      <c r="B505" s="9">
        <f>P20</f>
        <v>0</v>
      </c>
      <c r="C505" s="3" t="str">
        <f>CONCATENATE("  &lt;Genotype hgvs=",CHAR(34),B477,B479,";",B479,CHAR(34)," name=",CHAR(34),B67,CHAR(34),"&gt; ")</f>
        <v xml:space="preserve">  &lt;Genotype hgvs="00;0" name="T70790948C"&gt; </v>
      </c>
    </row>
    <row r="506" spans="1:3" x14ac:dyDescent="0.25">
      <c r="A506" s="8" t="s">
        <v>79</v>
      </c>
      <c r="B506" s="9">
        <f>P21</f>
        <v>0</v>
      </c>
      <c r="C506" s="3" t="s">
        <v>38</v>
      </c>
    </row>
    <row r="507" spans="1:3" x14ac:dyDescent="0.25">
      <c r="A507" s="8" t="s">
        <v>73</v>
      </c>
      <c r="B507" s="9">
        <f>P22</f>
        <v>0</v>
      </c>
      <c r="C507" s="3" t="s">
        <v>70</v>
      </c>
    </row>
    <row r="508" spans="1:3" x14ac:dyDescent="0.25">
      <c r="A508" s="15"/>
    </row>
    <row r="509" spans="1:3" x14ac:dyDescent="0.25">
      <c r="A509" s="8"/>
      <c r="C509" s="3" t="str">
        <f>CONCATENATE("    ",B505)</f>
        <v xml:space="preserve">    0</v>
      </c>
    </row>
    <row r="510" spans="1:3" x14ac:dyDescent="0.25">
      <c r="A510" s="8"/>
    </row>
    <row r="511" spans="1:3" x14ac:dyDescent="0.25">
      <c r="A511" s="8"/>
      <c r="C511" s="3" t="s">
        <v>74</v>
      </c>
    </row>
    <row r="512" spans="1:3" x14ac:dyDescent="0.25">
      <c r="A512" s="8"/>
    </row>
    <row r="513" spans="1:17" x14ac:dyDescent="0.25">
      <c r="A513" s="8"/>
      <c r="C513" s="3" t="str">
        <f>CONCATENATE("    ",B506)</f>
        <v xml:space="preserve">    0</v>
      </c>
    </row>
    <row r="514" spans="1:17" x14ac:dyDescent="0.25">
      <c r="A514" s="15"/>
    </row>
    <row r="515" spans="1:17" x14ac:dyDescent="0.25">
      <c r="A515" s="15"/>
      <c r="C515" s="3" t="s">
        <v>75</v>
      </c>
    </row>
    <row r="516" spans="1:17" x14ac:dyDescent="0.25">
      <c r="A516" s="15"/>
    </row>
    <row r="517" spans="1:17" x14ac:dyDescent="0.25">
      <c r="A517" s="15"/>
      <c r="C517" s="3" t="str">
        <f>CONCATENATE( "    &lt;piechart percentage=",B507," /&gt;")</f>
        <v xml:space="preserve">    &lt;piechart percentage=0 /&gt;</v>
      </c>
    </row>
    <row r="518" spans="1:17" x14ac:dyDescent="0.25">
      <c r="A518" s="15"/>
      <c r="C518" s="3" t="str">
        <f>"  &lt;/Genotype&gt;"</f>
        <v xml:space="preserve">  &lt;/Genotype&gt;</v>
      </c>
    </row>
    <row r="519" spans="1:17" x14ac:dyDescent="0.25">
      <c r="A519" s="15"/>
      <c r="C519" s="3" t="str">
        <f>C71</f>
        <v>&lt;# C71402258T #&gt;</v>
      </c>
    </row>
    <row r="520" spans="1:17" x14ac:dyDescent="0.25">
      <c r="A520" s="15" t="s">
        <v>69</v>
      </c>
      <c r="B520" s="21">
        <f>Q11</f>
        <v>0</v>
      </c>
      <c r="C520" s="3" t="str">
        <f>CONCATENATE("  &lt;Genotype hgvs=",CHAR(34),B520,B521,";",B522,CHAR(34)," name=",CHAR(34),B73,CHAR(34),"&gt; ")</f>
        <v xml:space="preserve">  &lt;Genotype hgvs="00;0" name="C71402258T"&gt; </v>
      </c>
    </row>
    <row r="521" spans="1:17" x14ac:dyDescent="0.25">
      <c r="A521" s="15" t="s">
        <v>47</v>
      </c>
      <c r="B521" s="21">
        <f t="shared" ref="B521:B525" si="25">Q12</f>
        <v>0</v>
      </c>
    </row>
    <row r="522" spans="1:17" x14ac:dyDescent="0.25">
      <c r="A522" s="15" t="s">
        <v>43</v>
      </c>
      <c r="B522" s="21">
        <f t="shared" si="25"/>
        <v>0</v>
      </c>
      <c r="C522" s="3" t="s">
        <v>70</v>
      </c>
    </row>
    <row r="523" spans="1:17" x14ac:dyDescent="0.25">
      <c r="A523" s="15" t="s">
        <v>71</v>
      </c>
      <c r="B523" s="21">
        <f t="shared" si="25"/>
        <v>0</v>
      </c>
      <c r="C523" s="3" t="s">
        <v>38</v>
      </c>
    </row>
    <row r="524" spans="1:17" x14ac:dyDescent="0.25">
      <c r="A524" s="8" t="s">
        <v>72</v>
      </c>
      <c r="B524" s="21">
        <f t="shared" si="25"/>
        <v>0</v>
      </c>
      <c r="C524" s="3" t="str">
        <f>CONCATENATE("    ",B523)</f>
        <v xml:space="preserve">    0</v>
      </c>
    </row>
    <row r="525" spans="1:17" x14ac:dyDescent="0.25">
      <c r="A525" s="8" t="s">
        <v>73</v>
      </c>
      <c r="B525" s="21">
        <f t="shared" si="25"/>
        <v>0</v>
      </c>
    </row>
    <row r="526" spans="1:17" x14ac:dyDescent="0.25">
      <c r="A526" s="15"/>
      <c r="C526" s="3" t="s">
        <v>74</v>
      </c>
      <c r="Q526" s="18"/>
    </row>
    <row r="527" spans="1:17" x14ac:dyDescent="0.25">
      <c r="A527" s="8"/>
    </row>
    <row r="528" spans="1:17" x14ac:dyDescent="0.25">
      <c r="A528" s="8"/>
      <c r="C528" s="3" t="str">
        <f>CONCATENATE("    ",B524)</f>
        <v xml:space="preserve">    0</v>
      </c>
    </row>
    <row r="529" spans="1:17" x14ac:dyDescent="0.25">
      <c r="A529" s="8"/>
    </row>
    <row r="530" spans="1:17" x14ac:dyDescent="0.25">
      <c r="A530" s="8"/>
      <c r="C530" s="3" t="s">
        <v>75</v>
      </c>
    </row>
    <row r="531" spans="1:17" x14ac:dyDescent="0.25">
      <c r="A531" s="15"/>
      <c r="Q531" s="18"/>
    </row>
    <row r="532" spans="1:17" x14ac:dyDescent="0.25">
      <c r="A532" s="15"/>
      <c r="C532" s="3" t="str">
        <f>CONCATENATE( "    &lt;piechart percentage=",B525," /&gt;")</f>
        <v xml:space="preserve">    &lt;piechart percentage=0 /&gt;</v>
      </c>
      <c r="Q532" s="18"/>
    </row>
    <row r="533" spans="1:17" x14ac:dyDescent="0.25">
      <c r="A533" s="15"/>
      <c r="C533" s="3" t="str">
        <f>"  &lt;/Genotype&gt;"</f>
        <v xml:space="preserve">  &lt;/Genotype&gt;</v>
      </c>
      <c r="Q533" s="18"/>
    </row>
    <row r="534" spans="1:17" x14ac:dyDescent="0.25">
      <c r="A534" s="15" t="s">
        <v>76</v>
      </c>
      <c r="B534" s="9">
        <f>Q17</f>
        <v>0</v>
      </c>
      <c r="C534" s="3" t="str">
        <f>CONCATENATE("  &lt;Genotype hgvs=",CHAR(34),B520,B521,";",B521,CHAR(34)," name=",CHAR(34),B73,CHAR(34),"&gt; ")</f>
        <v xml:space="preserve">  &lt;Genotype hgvs="00;0" name="C71402258T"&gt; </v>
      </c>
      <c r="Q534" s="18"/>
    </row>
    <row r="535" spans="1:17" x14ac:dyDescent="0.25">
      <c r="A535" s="8" t="s">
        <v>77</v>
      </c>
      <c r="B535" s="9">
        <f t="shared" ref="B535:B536" si="26">Q18</f>
        <v>0</v>
      </c>
      <c r="C535" s="3" t="s">
        <v>38</v>
      </c>
    </row>
    <row r="536" spans="1:17" x14ac:dyDescent="0.25">
      <c r="A536" s="8" t="s">
        <v>73</v>
      </c>
      <c r="B536" s="9">
        <f t="shared" si="26"/>
        <v>0</v>
      </c>
      <c r="C536" s="3" t="s">
        <v>70</v>
      </c>
    </row>
    <row r="537" spans="1:17" x14ac:dyDescent="0.25">
      <c r="A537" s="8"/>
    </row>
    <row r="538" spans="1:17" x14ac:dyDescent="0.25">
      <c r="A538" s="15"/>
      <c r="C538" s="3" t="str">
        <f>CONCATENATE("    ",B534)</f>
        <v xml:space="preserve">    0</v>
      </c>
    </row>
    <row r="539" spans="1:17" x14ac:dyDescent="0.25">
      <c r="A539" s="8"/>
    </row>
    <row r="540" spans="1:17" x14ac:dyDescent="0.25">
      <c r="A540" s="8"/>
      <c r="C540" s="3" t="s">
        <v>74</v>
      </c>
    </row>
    <row r="541" spans="1:17" x14ac:dyDescent="0.25">
      <c r="A541" s="8"/>
    </row>
    <row r="542" spans="1:17" x14ac:dyDescent="0.25">
      <c r="A542" s="8"/>
      <c r="C542" s="3" t="str">
        <f>CONCATENATE("    ",B535)</f>
        <v xml:space="preserve">    0</v>
      </c>
    </row>
    <row r="543" spans="1:17" s="4" customFormat="1" x14ac:dyDescent="0.25">
      <c r="A543" s="24"/>
      <c r="B543" s="23"/>
    </row>
    <row r="544" spans="1:17" s="4" customFormat="1" x14ac:dyDescent="0.25">
      <c r="A544" s="22"/>
      <c r="B544" s="23"/>
      <c r="C544" s="4" t="s">
        <v>75</v>
      </c>
    </row>
    <row r="545" spans="1:3" s="4" customFormat="1" x14ac:dyDescent="0.25">
      <c r="A545" s="22"/>
      <c r="B545" s="23"/>
    </row>
    <row r="546" spans="1:3" s="4" customFormat="1" x14ac:dyDescent="0.25">
      <c r="A546" s="22"/>
      <c r="B546" s="23"/>
      <c r="C546" s="4" t="str">
        <f>CONCATENATE( "    &lt;piechart percentage=",B536," /&gt;")</f>
        <v xml:space="preserve">    &lt;piechart percentage=0 /&gt;</v>
      </c>
    </row>
    <row r="547" spans="1:3" s="4" customFormat="1" x14ac:dyDescent="0.25">
      <c r="A547" s="22"/>
      <c r="B547" s="23"/>
      <c r="C547" s="4" t="str">
        <f>"  &lt;/Genotype&gt;"</f>
        <v xml:space="preserve">  &lt;/Genotype&gt;</v>
      </c>
    </row>
    <row r="548" spans="1:3" s="4" customFormat="1" x14ac:dyDescent="0.25">
      <c r="A548" s="22" t="s">
        <v>78</v>
      </c>
      <c r="B548" s="23">
        <f>Q20</f>
        <v>0</v>
      </c>
      <c r="C548" s="4" t="str">
        <f>CONCATENATE("  &lt;Genotype hgvs=",CHAR(34),B520,B522,";",B522,CHAR(34)," name=",CHAR(34),B73,CHAR(34),"&gt; ")</f>
        <v xml:space="preserve">  &lt;Genotype hgvs="00;0" name="C71402258T"&gt; </v>
      </c>
    </row>
    <row r="549" spans="1:3" s="4" customFormat="1" x14ac:dyDescent="0.25">
      <c r="A549" s="24" t="s">
        <v>79</v>
      </c>
      <c r="B549" s="23">
        <f t="shared" ref="B549:B550" si="27">Q21</f>
        <v>0</v>
      </c>
      <c r="C549" s="4" t="s">
        <v>38</v>
      </c>
    </row>
    <row r="550" spans="1:3" s="4" customFormat="1" x14ac:dyDescent="0.25">
      <c r="A550" s="24" t="s">
        <v>73</v>
      </c>
      <c r="B550" s="23">
        <f t="shared" si="27"/>
        <v>0</v>
      </c>
      <c r="C550" s="4" t="s">
        <v>70</v>
      </c>
    </row>
    <row r="551" spans="1:3" s="4" customFormat="1" x14ac:dyDescent="0.25">
      <c r="A551" s="22"/>
      <c r="B551" s="23"/>
    </row>
    <row r="552" spans="1:3" s="4" customFormat="1" x14ac:dyDescent="0.25">
      <c r="A552" s="24"/>
      <c r="B552" s="23"/>
      <c r="C552" s="4" t="str">
        <f>CONCATENATE("    ",B548)</f>
        <v xml:space="preserve">    0</v>
      </c>
    </row>
    <row r="553" spans="1:3" s="4" customFormat="1" x14ac:dyDescent="0.25">
      <c r="A553" s="24"/>
      <c r="B553" s="23"/>
    </row>
    <row r="554" spans="1:3" s="4" customFormat="1" x14ac:dyDescent="0.25">
      <c r="A554" s="24"/>
      <c r="B554" s="23"/>
      <c r="C554" s="4" t="s">
        <v>74</v>
      </c>
    </row>
    <row r="555" spans="1:3" s="4" customFormat="1" x14ac:dyDescent="0.25">
      <c r="A555" s="24"/>
      <c r="B555" s="23"/>
    </row>
    <row r="556" spans="1:3" s="4" customFormat="1" x14ac:dyDescent="0.25">
      <c r="A556" s="24"/>
      <c r="B556" s="23"/>
      <c r="C556" s="4" t="str">
        <f>CONCATENATE("    ",B549)</f>
        <v xml:space="preserve">    0</v>
      </c>
    </row>
    <row r="557" spans="1:3" s="4" customFormat="1" x14ac:dyDescent="0.25">
      <c r="A557" s="22"/>
      <c r="B557" s="23"/>
    </row>
    <row r="558" spans="1:3" s="4" customFormat="1" x14ac:dyDescent="0.25">
      <c r="A558" s="22"/>
      <c r="B558" s="23"/>
      <c r="C558" s="4" t="s">
        <v>75</v>
      </c>
    </row>
    <row r="559" spans="1:3" s="4" customFormat="1" x14ac:dyDescent="0.25">
      <c r="A559" s="22"/>
      <c r="B559" s="23"/>
    </row>
    <row r="560" spans="1:3" s="4" customFormat="1" x14ac:dyDescent="0.25">
      <c r="A560" s="22"/>
      <c r="B560" s="23"/>
      <c r="C560" s="4" t="str">
        <f>CONCATENATE( "    &lt;piechart percentage=",B550," /&gt;")</f>
        <v xml:space="preserve">    &lt;piechart percentage=0 /&gt;</v>
      </c>
    </row>
    <row r="561" spans="1:3" s="4" customFormat="1" x14ac:dyDescent="0.25">
      <c r="A561" s="22"/>
      <c r="B561" s="23"/>
      <c r="C561" s="4" t="str">
        <f>"  &lt;/Genotype&gt;"</f>
        <v xml:space="preserve">  &lt;/Genotype&gt;</v>
      </c>
    </row>
    <row r="562" spans="1:3" s="4" customFormat="1" x14ac:dyDescent="0.25">
      <c r="A562" s="22"/>
      <c r="B562" s="23"/>
      <c r="C562" s="4" t="str">
        <f>C77</f>
        <v>&lt;# C70616746T #&gt;</v>
      </c>
    </row>
    <row r="563" spans="1:3" s="4" customFormat="1" x14ac:dyDescent="0.25">
      <c r="A563" s="22" t="s">
        <v>69</v>
      </c>
      <c r="B563" s="25">
        <f>R11</f>
        <v>0</v>
      </c>
      <c r="C563" s="4" t="str">
        <f>CONCATENATE("  &lt;Genotype hgvs=",CHAR(34),B563,B564,";",B565,CHAR(34)," name=",CHAR(34),B79,CHAR(34),"&gt; ")</f>
        <v xml:space="preserve">  &lt;Genotype hgvs="00;0" name="C70616746T"&gt; </v>
      </c>
    </row>
    <row r="564" spans="1:3" s="4" customFormat="1" x14ac:dyDescent="0.25">
      <c r="A564" s="22" t="s">
        <v>47</v>
      </c>
      <c r="B564" s="25">
        <f t="shared" ref="B564:B568" si="28">R12</f>
        <v>0</v>
      </c>
    </row>
    <row r="565" spans="1:3" s="4" customFormat="1" x14ac:dyDescent="0.25">
      <c r="A565" s="22" t="s">
        <v>43</v>
      </c>
      <c r="B565" s="25">
        <f t="shared" si="28"/>
        <v>0</v>
      </c>
      <c r="C565" s="4" t="s">
        <v>70</v>
      </c>
    </row>
    <row r="566" spans="1:3" s="4" customFormat="1" x14ac:dyDescent="0.25">
      <c r="A566" s="22" t="s">
        <v>71</v>
      </c>
      <c r="B566" s="25">
        <f t="shared" si="28"/>
        <v>0</v>
      </c>
      <c r="C566" s="4" t="s">
        <v>38</v>
      </c>
    </row>
    <row r="567" spans="1:3" s="4" customFormat="1" x14ac:dyDescent="0.25">
      <c r="A567" s="24" t="s">
        <v>72</v>
      </c>
      <c r="B567" s="25">
        <f t="shared" si="28"/>
        <v>0</v>
      </c>
      <c r="C567" s="4" t="str">
        <f>CONCATENATE("    ",B566)</f>
        <v xml:space="preserve">    0</v>
      </c>
    </row>
    <row r="568" spans="1:3" s="4" customFormat="1" x14ac:dyDescent="0.25">
      <c r="A568" s="24" t="s">
        <v>73</v>
      </c>
      <c r="B568" s="25">
        <f t="shared" si="28"/>
        <v>0</v>
      </c>
    </row>
    <row r="569" spans="1:3" s="4" customFormat="1" x14ac:dyDescent="0.25">
      <c r="A569" s="22"/>
      <c r="B569" s="23"/>
      <c r="C569" s="4" t="s">
        <v>74</v>
      </c>
    </row>
    <row r="570" spans="1:3" s="4" customFormat="1" x14ac:dyDescent="0.25">
      <c r="A570" s="24"/>
      <c r="B570" s="23"/>
    </row>
    <row r="571" spans="1:3" s="4" customFormat="1" x14ac:dyDescent="0.25">
      <c r="A571" s="24"/>
      <c r="B571" s="23"/>
      <c r="C571" s="4" t="str">
        <f>CONCATENATE("    ",B567)</f>
        <v xml:space="preserve">    0</v>
      </c>
    </row>
    <row r="572" spans="1:3" s="4" customFormat="1" x14ac:dyDescent="0.25">
      <c r="A572" s="24"/>
      <c r="B572" s="23"/>
    </row>
    <row r="573" spans="1:3" s="4" customFormat="1" x14ac:dyDescent="0.25">
      <c r="A573" s="24"/>
      <c r="B573" s="23"/>
      <c r="C573" s="4" t="s">
        <v>75</v>
      </c>
    </row>
    <row r="574" spans="1:3" s="4" customFormat="1" x14ac:dyDescent="0.25">
      <c r="A574" s="22"/>
      <c r="B574" s="23"/>
    </row>
    <row r="575" spans="1:3" s="4" customFormat="1" x14ac:dyDescent="0.25">
      <c r="A575" s="22"/>
      <c r="B575" s="23"/>
      <c r="C575" s="4" t="str">
        <f>CONCATENATE( "    &lt;piechart percentage=",B568," /&gt;")</f>
        <v xml:space="preserve">    &lt;piechart percentage=0 /&gt;</v>
      </c>
    </row>
    <row r="576" spans="1:3" s="4" customFormat="1" x14ac:dyDescent="0.25">
      <c r="A576" s="22"/>
      <c r="B576" s="23"/>
      <c r="C576" s="4" t="str">
        <f>"  &lt;/Genotype&gt;"</f>
        <v xml:space="preserve">  &lt;/Genotype&gt;</v>
      </c>
    </row>
    <row r="577" spans="1:3" s="4" customFormat="1" x14ac:dyDescent="0.25">
      <c r="A577" s="22" t="s">
        <v>76</v>
      </c>
      <c r="B577" s="23">
        <f>R17</f>
        <v>0</v>
      </c>
      <c r="C577" s="4" t="str">
        <f>CONCATENATE("  &lt;Genotype hgvs=",CHAR(34),B563,B564,";",B564,CHAR(34)," name=",CHAR(34),B79,CHAR(34),"&gt; ")</f>
        <v xml:space="preserve">  &lt;Genotype hgvs="00;0" name="C70616746T"&gt; </v>
      </c>
    </row>
    <row r="578" spans="1:3" s="4" customFormat="1" x14ac:dyDescent="0.25">
      <c r="A578" s="24" t="s">
        <v>77</v>
      </c>
      <c r="B578" s="23">
        <f t="shared" ref="B578:B579" si="29">R18</f>
        <v>0</v>
      </c>
      <c r="C578" s="4" t="s">
        <v>38</v>
      </c>
    </row>
    <row r="579" spans="1:3" s="4" customFormat="1" x14ac:dyDescent="0.25">
      <c r="A579" s="24" t="s">
        <v>73</v>
      </c>
      <c r="B579" s="23">
        <f t="shared" si="29"/>
        <v>0</v>
      </c>
      <c r="C579" s="4" t="s">
        <v>70</v>
      </c>
    </row>
    <row r="580" spans="1:3" s="4" customFormat="1" x14ac:dyDescent="0.25">
      <c r="A580" s="24"/>
      <c r="B580" s="23"/>
    </row>
    <row r="581" spans="1:3" s="4" customFormat="1" x14ac:dyDescent="0.25">
      <c r="A581" s="22"/>
      <c r="B581" s="23"/>
      <c r="C581" s="4" t="str">
        <f>CONCATENATE("    ",B577)</f>
        <v xml:space="preserve">    0</v>
      </c>
    </row>
    <row r="582" spans="1:3" s="4" customFormat="1" x14ac:dyDescent="0.25">
      <c r="A582" s="24"/>
      <c r="B582" s="23"/>
    </row>
    <row r="583" spans="1:3" s="4" customFormat="1" x14ac:dyDescent="0.25">
      <c r="A583" s="24"/>
      <c r="B583" s="23"/>
      <c r="C583" s="4" t="s">
        <v>74</v>
      </c>
    </row>
    <row r="584" spans="1:3" s="4" customFormat="1" x14ac:dyDescent="0.25">
      <c r="A584" s="24"/>
      <c r="B584" s="23"/>
    </row>
    <row r="585" spans="1:3" s="4" customFormat="1" x14ac:dyDescent="0.25">
      <c r="A585" s="24"/>
      <c r="B585" s="23"/>
      <c r="C585" s="4" t="str">
        <f>CONCATENATE("    ",B578)</f>
        <v xml:space="preserve">    0</v>
      </c>
    </row>
    <row r="586" spans="1:3" s="4" customFormat="1" x14ac:dyDescent="0.25">
      <c r="A586" s="24"/>
      <c r="B586" s="23"/>
    </row>
    <row r="587" spans="1:3" s="4" customFormat="1" x14ac:dyDescent="0.25">
      <c r="A587" s="22"/>
      <c r="B587" s="23"/>
      <c r="C587" s="4" t="s">
        <v>75</v>
      </c>
    </row>
    <row r="588" spans="1:3" s="4" customFormat="1" x14ac:dyDescent="0.25">
      <c r="A588" s="22"/>
      <c r="B588" s="23"/>
    </row>
    <row r="589" spans="1:3" s="4" customFormat="1" x14ac:dyDescent="0.25">
      <c r="A589" s="22"/>
      <c r="B589" s="23"/>
      <c r="C589" s="4" t="str">
        <f>CONCATENATE( "    &lt;piechart percentage=",B579," /&gt;")</f>
        <v xml:space="preserve">    &lt;piechart percentage=0 /&gt;</v>
      </c>
    </row>
    <row r="590" spans="1:3" s="4" customFormat="1" x14ac:dyDescent="0.25">
      <c r="A590" s="22"/>
      <c r="B590" s="23"/>
      <c r="C590" s="4" t="str">
        <f>"  &lt;/Genotype&gt;"</f>
        <v xml:space="preserve">  &lt;/Genotype&gt;</v>
      </c>
    </row>
    <row r="591" spans="1:3" s="4" customFormat="1" x14ac:dyDescent="0.25">
      <c r="A591" s="22" t="s">
        <v>78</v>
      </c>
      <c r="B591" s="23">
        <f>R20</f>
        <v>0</v>
      </c>
      <c r="C591" s="4" t="str">
        <f>CONCATENATE("  &lt;Genotype hgvs=",CHAR(34),B563,B565,";",B565,CHAR(34)," name=",CHAR(34),B79,CHAR(34),"&gt; ")</f>
        <v xml:space="preserve">  &lt;Genotype hgvs="00;0" name="C70616746T"&gt; </v>
      </c>
    </row>
    <row r="592" spans="1:3" s="4" customFormat="1" x14ac:dyDescent="0.25">
      <c r="A592" s="24" t="s">
        <v>79</v>
      </c>
      <c r="B592" s="23">
        <f t="shared" ref="B592:B593" si="30">R21</f>
        <v>0</v>
      </c>
      <c r="C592" s="4" t="s">
        <v>38</v>
      </c>
    </row>
    <row r="593" spans="1:3" s="4" customFormat="1" x14ac:dyDescent="0.25">
      <c r="A593" s="24" t="s">
        <v>73</v>
      </c>
      <c r="B593" s="23">
        <f t="shared" si="30"/>
        <v>0</v>
      </c>
      <c r="C593" s="4" t="s">
        <v>70</v>
      </c>
    </row>
    <row r="594" spans="1:3" s="4" customFormat="1" x14ac:dyDescent="0.25">
      <c r="A594" s="22"/>
      <c r="B594" s="23"/>
    </row>
    <row r="595" spans="1:3" s="4" customFormat="1" x14ac:dyDescent="0.25">
      <c r="A595" s="24"/>
      <c r="B595" s="23"/>
      <c r="C595" s="4" t="str">
        <f>CONCATENATE("    ",B591)</f>
        <v xml:space="preserve">    0</v>
      </c>
    </row>
    <row r="596" spans="1:3" s="4" customFormat="1" x14ac:dyDescent="0.25">
      <c r="A596" s="24"/>
      <c r="B596" s="23"/>
    </row>
    <row r="597" spans="1:3" s="4" customFormat="1" x14ac:dyDescent="0.25">
      <c r="A597" s="24"/>
      <c r="B597" s="23"/>
      <c r="C597" s="4" t="s">
        <v>74</v>
      </c>
    </row>
    <row r="598" spans="1:3" s="4" customFormat="1" x14ac:dyDescent="0.25">
      <c r="A598" s="24"/>
      <c r="B598" s="23"/>
    </row>
    <row r="599" spans="1:3" s="4" customFormat="1" x14ac:dyDescent="0.25">
      <c r="A599" s="24"/>
      <c r="B599" s="23"/>
      <c r="C599" s="4" t="str">
        <f>CONCATENATE("    ",B592)</f>
        <v xml:space="preserve">    0</v>
      </c>
    </row>
    <row r="600" spans="1:3" x14ac:dyDescent="0.25">
      <c r="A600" s="15"/>
    </row>
    <row r="601" spans="1:3" x14ac:dyDescent="0.25">
      <c r="A601" s="15"/>
      <c r="C601" s="3" t="s">
        <v>75</v>
      </c>
    </row>
    <row r="602" spans="1:3" x14ac:dyDescent="0.25">
      <c r="A602" s="15"/>
    </row>
    <row r="603" spans="1:3" x14ac:dyDescent="0.25">
      <c r="A603" s="15"/>
      <c r="C603" s="3" t="str">
        <f>CONCATENATE( "    &lt;piechart percentage=",B593," /&gt;")</f>
        <v xml:space="preserve">    &lt;piechart percentage=0 /&gt;</v>
      </c>
    </row>
    <row r="604" spans="1:3" x14ac:dyDescent="0.25">
      <c r="A604" s="15"/>
      <c r="C604" s="3" t="str">
        <f>"  &lt;/Genotype&gt;"</f>
        <v xml:space="preserve">  &lt;/Genotype&gt;</v>
      </c>
    </row>
    <row r="605" spans="1:3" x14ac:dyDescent="0.25">
      <c r="A605" s="15"/>
      <c r="C605" s="3" t="str">
        <f>C83</f>
        <v>&lt;# T71417232G #&gt;</v>
      </c>
    </row>
    <row r="606" spans="1:3" x14ac:dyDescent="0.25">
      <c r="A606" s="15" t="s">
        <v>69</v>
      </c>
      <c r="B606" s="21">
        <f>S11</f>
        <v>0</v>
      </c>
      <c r="C606" s="3" t="str">
        <f>CONCATENATE("  &lt;Genotype hgvs=",CHAR(34),B606,B607,";",B608,CHAR(34)," name=",CHAR(34),B85,CHAR(34),"&gt; ")</f>
        <v xml:space="preserve">  &lt;Genotype hgvs="00;0" name="T71417232G"&gt; </v>
      </c>
    </row>
    <row r="607" spans="1:3" x14ac:dyDescent="0.25">
      <c r="A607" s="15" t="s">
        <v>47</v>
      </c>
      <c r="B607" s="21">
        <f t="shared" ref="B607:B611" si="31">S12</f>
        <v>0</v>
      </c>
    </row>
    <row r="608" spans="1:3" x14ac:dyDescent="0.25">
      <c r="A608" s="15" t="s">
        <v>43</v>
      </c>
      <c r="B608" s="21">
        <f t="shared" si="31"/>
        <v>0</v>
      </c>
      <c r="C608" s="3" t="s">
        <v>70</v>
      </c>
    </row>
    <row r="609" spans="1:3" x14ac:dyDescent="0.25">
      <c r="A609" s="15" t="s">
        <v>71</v>
      </c>
      <c r="B609" s="21">
        <f t="shared" si="31"/>
        <v>0</v>
      </c>
      <c r="C609" s="3" t="s">
        <v>38</v>
      </c>
    </row>
    <row r="610" spans="1:3" x14ac:dyDescent="0.25">
      <c r="A610" s="8" t="s">
        <v>72</v>
      </c>
      <c r="B610" s="21">
        <f t="shared" si="31"/>
        <v>0</v>
      </c>
      <c r="C610" s="3" t="str">
        <f>CONCATENATE("    ",B609)</f>
        <v xml:space="preserve">    0</v>
      </c>
    </row>
    <row r="611" spans="1:3" x14ac:dyDescent="0.25">
      <c r="A611" s="8" t="s">
        <v>73</v>
      </c>
      <c r="B611" s="21">
        <f t="shared" si="31"/>
        <v>0</v>
      </c>
    </row>
    <row r="612" spans="1:3" x14ac:dyDescent="0.25">
      <c r="A612" s="15"/>
      <c r="C612" s="3" t="s">
        <v>74</v>
      </c>
    </row>
    <row r="613" spans="1:3" x14ac:dyDescent="0.25">
      <c r="A613" s="8"/>
    </row>
    <row r="614" spans="1:3" x14ac:dyDescent="0.25">
      <c r="A614" s="8"/>
      <c r="C614" s="3" t="str">
        <f>CONCATENATE("    ",B610)</f>
        <v xml:space="preserve">    0</v>
      </c>
    </row>
    <row r="615" spans="1:3" x14ac:dyDescent="0.25">
      <c r="A615" s="8"/>
    </row>
    <row r="616" spans="1:3" x14ac:dyDescent="0.25">
      <c r="A616" s="8"/>
      <c r="C616" s="3" t="s">
        <v>75</v>
      </c>
    </row>
    <row r="617" spans="1:3" x14ac:dyDescent="0.25">
      <c r="A617" s="15"/>
    </row>
    <row r="618" spans="1:3" x14ac:dyDescent="0.25">
      <c r="A618" s="15"/>
      <c r="C618" s="3" t="str">
        <f>CONCATENATE( "    &lt;piechart percentage=",B611," /&gt;")</f>
        <v xml:space="preserve">    &lt;piechart percentage=0 /&gt;</v>
      </c>
    </row>
    <row r="619" spans="1:3" x14ac:dyDescent="0.25">
      <c r="A619" s="15"/>
      <c r="C619" s="3" t="str">
        <f>"  &lt;/Genotype&gt;"</f>
        <v xml:space="preserve">  &lt;/Genotype&gt;</v>
      </c>
    </row>
    <row r="620" spans="1:3" x14ac:dyDescent="0.25">
      <c r="A620" s="15" t="s">
        <v>76</v>
      </c>
      <c r="B620" s="9">
        <f>S17</f>
        <v>0</v>
      </c>
      <c r="C620" s="3" t="str">
        <f>CONCATENATE("  &lt;Genotype hgvs=",CHAR(34),B606,B607,";",B607,CHAR(34)," name=",CHAR(34),B85,CHAR(34),"&gt; ")</f>
        <v xml:space="preserve">  &lt;Genotype hgvs="00;0" name="T71417232G"&gt; </v>
      </c>
    </row>
    <row r="621" spans="1:3" x14ac:dyDescent="0.25">
      <c r="A621" s="8" t="s">
        <v>77</v>
      </c>
      <c r="B621" s="9">
        <f t="shared" ref="B621:B622" si="32">S18</f>
        <v>0</v>
      </c>
      <c r="C621" s="3" t="s">
        <v>38</v>
      </c>
    </row>
    <row r="622" spans="1:3" x14ac:dyDescent="0.25">
      <c r="A622" s="8" t="s">
        <v>73</v>
      </c>
      <c r="B622" s="9">
        <f t="shared" si="32"/>
        <v>0</v>
      </c>
      <c r="C622" s="3" t="s">
        <v>70</v>
      </c>
    </row>
    <row r="623" spans="1:3" x14ac:dyDescent="0.25">
      <c r="A623" s="8"/>
    </row>
    <row r="624" spans="1:3" x14ac:dyDescent="0.25">
      <c r="A624" s="15"/>
      <c r="C624" s="3" t="str">
        <f>CONCATENATE("    ",B620)</f>
        <v xml:space="preserve">    0</v>
      </c>
    </row>
    <row r="625" spans="1:3" x14ac:dyDescent="0.25">
      <c r="A625" s="8"/>
    </row>
    <row r="626" spans="1:3" x14ac:dyDescent="0.25">
      <c r="A626" s="8"/>
      <c r="C626" s="3" t="s">
        <v>74</v>
      </c>
    </row>
    <row r="627" spans="1:3" x14ac:dyDescent="0.25">
      <c r="A627" s="8"/>
    </row>
    <row r="628" spans="1:3" x14ac:dyDescent="0.25">
      <c r="A628" s="8"/>
      <c r="C628" s="3" t="str">
        <f>CONCATENATE("    ",B621)</f>
        <v xml:space="preserve">    0</v>
      </c>
    </row>
    <row r="629" spans="1:3" x14ac:dyDescent="0.25">
      <c r="A629" s="8"/>
    </row>
    <row r="630" spans="1:3" x14ac:dyDescent="0.25">
      <c r="A630" s="15"/>
      <c r="C630" s="3" t="s">
        <v>75</v>
      </c>
    </row>
    <row r="631" spans="1:3" x14ac:dyDescent="0.25">
      <c r="A631" s="15"/>
    </row>
    <row r="632" spans="1:3" x14ac:dyDescent="0.25">
      <c r="A632" s="15"/>
      <c r="C632" s="3" t="str">
        <f>CONCATENATE( "    &lt;piechart percentage=",B622," /&gt;")</f>
        <v xml:space="preserve">    &lt;piechart percentage=0 /&gt;</v>
      </c>
    </row>
    <row r="633" spans="1:3" x14ac:dyDescent="0.25">
      <c r="A633" s="15"/>
      <c r="C633" s="3" t="str">
        <f>"  &lt;/Genotype&gt;"</f>
        <v xml:space="preserve">  &lt;/Genotype&gt;</v>
      </c>
    </row>
    <row r="634" spans="1:3" x14ac:dyDescent="0.25">
      <c r="A634" s="15" t="s">
        <v>78</v>
      </c>
      <c r="B634" s="9">
        <f>S20</f>
        <v>0</v>
      </c>
      <c r="C634" s="3" t="str">
        <f>CONCATENATE("  &lt;Genotype hgvs=",CHAR(34),B606,B608,";",B608,CHAR(34)," name=",CHAR(34),B85,CHAR(34),"&gt; ")</f>
        <v xml:space="preserve">  &lt;Genotype hgvs="00;0" name="T71417232G"&gt; </v>
      </c>
    </row>
    <row r="635" spans="1:3" x14ac:dyDescent="0.25">
      <c r="A635" s="8" t="s">
        <v>79</v>
      </c>
      <c r="B635" s="9">
        <f t="shared" ref="B635:B636" si="33">S21</f>
        <v>0</v>
      </c>
      <c r="C635" s="3" t="s">
        <v>38</v>
      </c>
    </row>
    <row r="636" spans="1:3" x14ac:dyDescent="0.25">
      <c r="A636" s="8" t="s">
        <v>73</v>
      </c>
      <c r="B636" s="9">
        <f t="shared" si="33"/>
        <v>0</v>
      </c>
      <c r="C636" s="3" t="s">
        <v>70</v>
      </c>
    </row>
    <row r="637" spans="1:3" x14ac:dyDescent="0.25">
      <c r="A637" s="15"/>
    </row>
    <row r="638" spans="1:3" x14ac:dyDescent="0.25">
      <c r="A638" s="8"/>
      <c r="C638" s="3" t="str">
        <f>CONCATENATE("    ",B634)</f>
        <v xml:space="preserve">    0</v>
      </c>
    </row>
    <row r="639" spans="1:3" x14ac:dyDescent="0.25">
      <c r="A639" s="8"/>
    </row>
    <row r="640" spans="1:3" x14ac:dyDescent="0.25">
      <c r="A640" s="8"/>
      <c r="C640" s="3" t="s">
        <v>74</v>
      </c>
    </row>
    <row r="641" spans="1:3" x14ac:dyDescent="0.25">
      <c r="A641" s="8"/>
    </row>
    <row r="642" spans="1:3" x14ac:dyDescent="0.25">
      <c r="A642" s="8"/>
      <c r="C642" s="3" t="str">
        <f>CONCATENATE("    ",B635)</f>
        <v xml:space="preserve">    0</v>
      </c>
    </row>
    <row r="643" spans="1:3" x14ac:dyDescent="0.25">
      <c r="A643" s="15"/>
    </row>
    <row r="644" spans="1:3" x14ac:dyDescent="0.25">
      <c r="A644" s="15"/>
      <c r="C644" s="3" t="s">
        <v>75</v>
      </c>
    </row>
    <row r="645" spans="1:3" x14ac:dyDescent="0.25">
      <c r="A645" s="15"/>
    </row>
    <row r="646" spans="1:3" x14ac:dyDescent="0.25">
      <c r="A646" s="15"/>
      <c r="C646" s="3" t="str">
        <f>CONCATENATE( "    &lt;piechart percentage=",B636," /&gt;")</f>
        <v xml:space="preserve">    &lt;piechart percentage=0 /&gt;</v>
      </c>
    </row>
    <row r="647" spans="1:3" x14ac:dyDescent="0.25">
      <c r="A647" s="15"/>
      <c r="C647" s="3" t="str">
        <f>"  &lt;/Genotype&gt;"</f>
        <v xml:space="preserve">  &lt;/Genotype&gt;</v>
      </c>
    </row>
    <row r="648" spans="1:3" x14ac:dyDescent="0.25">
      <c r="A648" s="15"/>
      <c r="C648" s="3" t="str">
        <f>C89</f>
        <v>&lt;# A70605775G #&gt;</v>
      </c>
    </row>
    <row r="649" spans="1:3" x14ac:dyDescent="0.25">
      <c r="A649" s="15" t="s">
        <v>69</v>
      </c>
      <c r="B649" s="21">
        <f>T11</f>
        <v>0</v>
      </c>
      <c r="C649" s="3" t="str">
        <f>CONCATENATE("  &lt;Genotype hgvs=",CHAR(34),B649,B650,";",B651,CHAR(34)," name=",CHAR(34),B471,CHAR(34),"&gt; ")</f>
        <v xml:space="preserve">  &lt;Genotype hgvs="00;0" name=""&gt; </v>
      </c>
    </row>
    <row r="650" spans="1:3" x14ac:dyDescent="0.25">
      <c r="A650" s="15" t="s">
        <v>47</v>
      </c>
      <c r="B650" s="21">
        <f t="shared" ref="B650:B654" si="34">T12</f>
        <v>0</v>
      </c>
    </row>
    <row r="651" spans="1:3" x14ac:dyDescent="0.25">
      <c r="A651" s="15" t="s">
        <v>43</v>
      </c>
      <c r="B651" s="21">
        <f t="shared" si="34"/>
        <v>0</v>
      </c>
      <c r="C651" s="3" t="s">
        <v>70</v>
      </c>
    </row>
    <row r="652" spans="1:3" x14ac:dyDescent="0.25">
      <c r="A652" s="15" t="s">
        <v>71</v>
      </c>
      <c r="B652" s="21">
        <f t="shared" si="34"/>
        <v>0</v>
      </c>
      <c r="C652" s="3" t="s">
        <v>38</v>
      </c>
    </row>
    <row r="653" spans="1:3" x14ac:dyDescent="0.25">
      <c r="A653" s="8" t="s">
        <v>72</v>
      </c>
      <c r="B653" s="21">
        <f t="shared" si="34"/>
        <v>0</v>
      </c>
      <c r="C653" s="3" t="str">
        <f>CONCATENATE("    ",B652)</f>
        <v xml:space="preserve">    0</v>
      </c>
    </row>
    <row r="654" spans="1:3" x14ac:dyDescent="0.25">
      <c r="A654" s="8" t="s">
        <v>73</v>
      </c>
      <c r="B654" s="21">
        <f t="shared" si="34"/>
        <v>0</v>
      </c>
    </row>
    <row r="655" spans="1:3" x14ac:dyDescent="0.25">
      <c r="A655" s="15"/>
      <c r="C655" s="3" t="s">
        <v>74</v>
      </c>
    </row>
    <row r="656" spans="1:3" x14ac:dyDescent="0.25">
      <c r="A656" s="8"/>
    </row>
    <row r="657" spans="1:3" x14ac:dyDescent="0.25">
      <c r="A657" s="8"/>
      <c r="C657" s="3" t="str">
        <f>CONCATENATE("    ",B653)</f>
        <v xml:space="preserve">    0</v>
      </c>
    </row>
    <row r="658" spans="1:3" x14ac:dyDescent="0.25">
      <c r="A658" s="8"/>
    </row>
    <row r="659" spans="1:3" x14ac:dyDescent="0.25">
      <c r="A659" s="8"/>
      <c r="C659" s="3" t="s">
        <v>75</v>
      </c>
    </row>
    <row r="660" spans="1:3" x14ac:dyDescent="0.25">
      <c r="A660" s="15"/>
    </row>
    <row r="661" spans="1:3" x14ac:dyDescent="0.25">
      <c r="A661" s="15"/>
      <c r="C661" s="3" t="str">
        <f>CONCATENATE( "    &lt;piechart percentage=",B654," /&gt;")</f>
        <v xml:space="preserve">    &lt;piechart percentage=0 /&gt;</v>
      </c>
    </row>
    <row r="662" spans="1:3" x14ac:dyDescent="0.25">
      <c r="A662" s="15"/>
      <c r="C662" s="3" t="str">
        <f>"  &lt;/Genotype&gt;"</f>
        <v xml:space="preserve">  &lt;/Genotype&gt;</v>
      </c>
    </row>
    <row r="663" spans="1:3" x14ac:dyDescent="0.25">
      <c r="A663" s="15" t="s">
        <v>76</v>
      </c>
      <c r="B663" s="9">
        <f>T17</f>
        <v>0</v>
      </c>
      <c r="C663" s="3" t="str">
        <f>CONCATENATE("  &lt;Genotype hgvs=",CHAR(34),B649,B650,";",B650,CHAR(34)," name=",CHAR(34),B471,CHAR(34),"&gt; ")</f>
        <v xml:space="preserve">  &lt;Genotype hgvs="00;0" name=""&gt; </v>
      </c>
    </row>
    <row r="664" spans="1:3" x14ac:dyDescent="0.25">
      <c r="A664" s="8" t="s">
        <v>77</v>
      </c>
      <c r="B664" s="9">
        <f t="shared" ref="B664:B665" si="35">T18</f>
        <v>0</v>
      </c>
      <c r="C664" s="3" t="s">
        <v>38</v>
      </c>
    </row>
    <row r="665" spans="1:3" x14ac:dyDescent="0.25">
      <c r="A665" s="8" t="s">
        <v>73</v>
      </c>
      <c r="B665" s="9">
        <f t="shared" si="35"/>
        <v>0</v>
      </c>
      <c r="C665" s="3" t="s">
        <v>70</v>
      </c>
    </row>
    <row r="666" spans="1:3" x14ac:dyDescent="0.25">
      <c r="A666" s="8"/>
    </row>
    <row r="667" spans="1:3" x14ac:dyDescent="0.25">
      <c r="A667" s="15"/>
      <c r="C667" s="3" t="str">
        <f>CONCATENATE("    ",B663)</f>
        <v xml:space="preserve">    0</v>
      </c>
    </row>
    <row r="668" spans="1:3" x14ac:dyDescent="0.25">
      <c r="A668" s="8"/>
    </row>
    <row r="669" spans="1:3" x14ac:dyDescent="0.25">
      <c r="A669" s="8"/>
      <c r="C669" s="3" t="s">
        <v>74</v>
      </c>
    </row>
    <row r="670" spans="1:3" x14ac:dyDescent="0.25">
      <c r="A670" s="8"/>
    </row>
    <row r="671" spans="1:3" x14ac:dyDescent="0.25">
      <c r="A671" s="8"/>
      <c r="C671" s="3" t="str">
        <f>CONCATENATE("    ",B664)</f>
        <v xml:space="preserve">    0</v>
      </c>
    </row>
    <row r="672" spans="1:3" x14ac:dyDescent="0.25">
      <c r="A672" s="8"/>
    </row>
    <row r="673" spans="1:3" x14ac:dyDescent="0.25">
      <c r="A673" s="15"/>
      <c r="C673" s="3" t="s">
        <v>75</v>
      </c>
    </row>
    <row r="674" spans="1:3" x14ac:dyDescent="0.25">
      <c r="A674" s="15"/>
    </row>
    <row r="675" spans="1:3" x14ac:dyDescent="0.25">
      <c r="A675" s="15"/>
      <c r="C675" s="3" t="str">
        <f>CONCATENATE( "    &lt;piechart percentage=",B665," /&gt;")</f>
        <v xml:space="preserve">    &lt;piechart percentage=0 /&gt;</v>
      </c>
    </row>
    <row r="676" spans="1:3" x14ac:dyDescent="0.25">
      <c r="A676" s="15"/>
      <c r="C676" s="3" t="str">
        <f>"  &lt;/Genotype&gt;"</f>
        <v xml:space="preserve">  &lt;/Genotype&gt;</v>
      </c>
    </row>
    <row r="677" spans="1:3" x14ac:dyDescent="0.25">
      <c r="A677" s="15" t="s">
        <v>78</v>
      </c>
      <c r="B677" s="9">
        <f>T20</f>
        <v>0</v>
      </c>
      <c r="C677" s="3" t="str">
        <f>CONCATENATE("  &lt;Genotype hgvs=",CHAR(34),B649,B651,";",B651,CHAR(34)," name=",CHAR(34),B471,CHAR(34),"&gt; ")</f>
        <v xml:space="preserve">  &lt;Genotype hgvs="00;0" name=""&gt; </v>
      </c>
    </row>
    <row r="678" spans="1:3" x14ac:dyDescent="0.25">
      <c r="A678" s="8" t="s">
        <v>79</v>
      </c>
      <c r="B678" s="9">
        <f t="shared" ref="B678:B679" si="36">T21</f>
        <v>0</v>
      </c>
      <c r="C678" s="3" t="s">
        <v>38</v>
      </c>
    </row>
    <row r="679" spans="1:3" x14ac:dyDescent="0.25">
      <c r="A679" s="8" t="s">
        <v>73</v>
      </c>
      <c r="B679" s="9">
        <f t="shared" si="36"/>
        <v>0</v>
      </c>
      <c r="C679" s="3" t="s">
        <v>70</v>
      </c>
    </row>
    <row r="680" spans="1:3" x14ac:dyDescent="0.25">
      <c r="A680" s="15"/>
    </row>
    <row r="681" spans="1:3" x14ac:dyDescent="0.25">
      <c r="A681" s="8"/>
      <c r="C681" s="3" t="str">
        <f>CONCATENATE("    ",B677)</f>
        <v xml:space="preserve">    0</v>
      </c>
    </row>
    <row r="682" spans="1:3" x14ac:dyDescent="0.25">
      <c r="A682" s="8"/>
    </row>
    <row r="683" spans="1:3" x14ac:dyDescent="0.25">
      <c r="A683" s="8"/>
      <c r="C683" s="3" t="s">
        <v>74</v>
      </c>
    </row>
    <row r="684" spans="1:3" x14ac:dyDescent="0.25">
      <c r="A684" s="8"/>
    </row>
    <row r="685" spans="1:3" x14ac:dyDescent="0.25">
      <c r="A685" s="8"/>
      <c r="C685" s="3" t="str">
        <f>CONCATENATE("    ",B678)</f>
        <v xml:space="preserve">    0</v>
      </c>
    </row>
    <row r="686" spans="1:3" x14ac:dyDescent="0.25">
      <c r="A686" s="15"/>
    </row>
    <row r="687" spans="1:3" x14ac:dyDescent="0.25">
      <c r="A687" s="15"/>
      <c r="C687" s="3" t="s">
        <v>75</v>
      </c>
    </row>
    <row r="688" spans="1:3" x14ac:dyDescent="0.25">
      <c r="A688" s="15"/>
    </row>
    <row r="689" spans="1:3" x14ac:dyDescent="0.25">
      <c r="A689" s="15"/>
      <c r="C689" s="3" t="str">
        <f>CONCATENATE( "    &lt;piechart percentage=",B679," /&gt;")</f>
        <v xml:space="preserve">    &lt;piechart percentage=0 /&gt;</v>
      </c>
    </row>
    <row r="690" spans="1:3" x14ac:dyDescent="0.25">
      <c r="A690" s="15"/>
      <c r="C690" s="3" t="str">
        <f>"  &lt;/Genotype&gt;"</f>
        <v xml:space="preserve">  &lt;/Genotype&gt;</v>
      </c>
    </row>
    <row r="691" spans="1:3" x14ac:dyDescent="0.25">
      <c r="A691" s="15"/>
      <c r="C691" s="3" t="str">
        <f>C95</f>
        <v>&lt;# C71403580T #&gt;</v>
      </c>
    </row>
    <row r="692" spans="1:3" x14ac:dyDescent="0.25">
      <c r="A692" s="15" t="s">
        <v>69</v>
      </c>
      <c r="B692" s="21">
        <f>U11</f>
        <v>0</v>
      </c>
      <c r="C692" s="3" t="str">
        <f>CONCATENATE("  &lt;Genotype hgvs=",CHAR(34),B692,B693,";",B694,CHAR(34)," name=",CHAR(34),B514,CHAR(34),"&gt; ")</f>
        <v xml:space="preserve">  &lt;Genotype hgvs="00;0" name=""&gt; </v>
      </c>
    </row>
    <row r="693" spans="1:3" x14ac:dyDescent="0.25">
      <c r="A693" s="15" t="s">
        <v>47</v>
      </c>
      <c r="B693" s="21">
        <f t="shared" ref="B693:B697" si="37">U12</f>
        <v>0</v>
      </c>
    </row>
    <row r="694" spans="1:3" x14ac:dyDescent="0.25">
      <c r="A694" s="15" t="s">
        <v>43</v>
      </c>
      <c r="B694" s="21">
        <f t="shared" si="37"/>
        <v>0</v>
      </c>
      <c r="C694" s="3" t="s">
        <v>70</v>
      </c>
    </row>
    <row r="695" spans="1:3" x14ac:dyDescent="0.25">
      <c r="A695" s="15" t="s">
        <v>71</v>
      </c>
      <c r="B695" s="21">
        <f t="shared" si="37"/>
        <v>0</v>
      </c>
      <c r="C695" s="3" t="s">
        <v>38</v>
      </c>
    </row>
    <row r="696" spans="1:3" x14ac:dyDescent="0.25">
      <c r="A696" s="8" t="s">
        <v>72</v>
      </c>
      <c r="B696" s="21">
        <f t="shared" si="37"/>
        <v>0</v>
      </c>
      <c r="C696" s="3" t="str">
        <f>CONCATENATE("    ",B695)</f>
        <v xml:space="preserve">    0</v>
      </c>
    </row>
    <row r="697" spans="1:3" x14ac:dyDescent="0.25">
      <c r="A697" s="8" t="s">
        <v>73</v>
      </c>
      <c r="B697" s="21">
        <f t="shared" si="37"/>
        <v>0</v>
      </c>
    </row>
    <row r="698" spans="1:3" x14ac:dyDescent="0.25">
      <c r="A698" s="15"/>
      <c r="C698" s="3" t="s">
        <v>74</v>
      </c>
    </row>
    <row r="699" spans="1:3" x14ac:dyDescent="0.25">
      <c r="A699" s="8"/>
    </row>
    <row r="700" spans="1:3" x14ac:dyDescent="0.25">
      <c r="A700" s="8"/>
      <c r="C700" s="3" t="str">
        <f>CONCATENATE("    ",B696)</f>
        <v xml:space="preserve">    0</v>
      </c>
    </row>
    <row r="701" spans="1:3" x14ac:dyDescent="0.25">
      <c r="A701" s="8"/>
    </row>
    <row r="702" spans="1:3" x14ac:dyDescent="0.25">
      <c r="A702" s="8"/>
      <c r="C702" s="3" t="s">
        <v>75</v>
      </c>
    </row>
    <row r="703" spans="1:3" x14ac:dyDescent="0.25">
      <c r="A703" s="15"/>
    </row>
    <row r="704" spans="1:3" x14ac:dyDescent="0.25">
      <c r="A704" s="15"/>
      <c r="C704" s="3" t="str">
        <f>CONCATENATE( "    &lt;piechart percentage=",B697," /&gt;")</f>
        <v xml:space="preserve">    &lt;piechart percentage=0 /&gt;</v>
      </c>
    </row>
    <row r="705" spans="1:3" x14ac:dyDescent="0.25">
      <c r="A705" s="15"/>
      <c r="C705" s="3" t="str">
        <f>"  &lt;/Genotype&gt;"</f>
        <v xml:space="preserve">  &lt;/Genotype&gt;</v>
      </c>
    </row>
    <row r="706" spans="1:3" x14ac:dyDescent="0.25">
      <c r="A706" s="15" t="s">
        <v>76</v>
      </c>
      <c r="B706" s="9">
        <f>U17</f>
        <v>0</v>
      </c>
      <c r="C706" s="3" t="str">
        <f>CONCATENATE("  &lt;Genotype hgvs=",CHAR(34),B692,B693,";",B693,CHAR(34)," name=",CHAR(34),B514,CHAR(34),"&gt; ")</f>
        <v xml:space="preserve">  &lt;Genotype hgvs="00;0" name=""&gt; </v>
      </c>
    </row>
    <row r="707" spans="1:3" x14ac:dyDescent="0.25">
      <c r="A707" s="8" t="s">
        <v>77</v>
      </c>
      <c r="B707" s="9">
        <f t="shared" ref="B707:B708" si="38">U18</f>
        <v>0</v>
      </c>
      <c r="C707" s="3" t="s">
        <v>38</v>
      </c>
    </row>
    <row r="708" spans="1:3" x14ac:dyDescent="0.25">
      <c r="A708" s="8" t="s">
        <v>73</v>
      </c>
      <c r="B708" s="9">
        <f t="shared" si="38"/>
        <v>0</v>
      </c>
      <c r="C708" s="3" t="s">
        <v>70</v>
      </c>
    </row>
    <row r="709" spans="1:3" x14ac:dyDescent="0.25">
      <c r="A709" s="8"/>
    </row>
    <row r="710" spans="1:3" x14ac:dyDescent="0.25">
      <c r="A710" s="15"/>
      <c r="C710" s="3" t="str">
        <f>CONCATENATE("    ",B706)</f>
        <v xml:space="preserve">    0</v>
      </c>
    </row>
    <row r="711" spans="1:3" x14ac:dyDescent="0.25">
      <c r="A711" s="8"/>
    </row>
    <row r="712" spans="1:3" x14ac:dyDescent="0.25">
      <c r="A712" s="8"/>
      <c r="C712" s="3" t="s">
        <v>74</v>
      </c>
    </row>
    <row r="713" spans="1:3" x14ac:dyDescent="0.25">
      <c r="A713" s="8"/>
    </row>
    <row r="714" spans="1:3" x14ac:dyDescent="0.25">
      <c r="A714" s="8"/>
      <c r="C714" s="3" t="str">
        <f>CONCATENATE("    ",B707)</f>
        <v xml:space="preserve">    0</v>
      </c>
    </row>
    <row r="715" spans="1:3" x14ac:dyDescent="0.25">
      <c r="A715" s="8"/>
    </row>
    <row r="716" spans="1:3" x14ac:dyDescent="0.25">
      <c r="A716" s="15"/>
      <c r="C716" s="3" t="s">
        <v>75</v>
      </c>
    </row>
    <row r="717" spans="1:3" x14ac:dyDescent="0.25">
      <c r="A717" s="15"/>
    </row>
    <row r="718" spans="1:3" x14ac:dyDescent="0.25">
      <c r="A718" s="15"/>
      <c r="C718" s="3" t="str">
        <f>CONCATENATE( "    &lt;piechart percentage=",B708," /&gt;")</f>
        <v xml:space="preserve">    &lt;piechart percentage=0 /&gt;</v>
      </c>
    </row>
    <row r="719" spans="1:3" x14ac:dyDescent="0.25">
      <c r="A719" s="15"/>
      <c r="C719" s="3" t="str">
        <f>"  &lt;/Genotype&gt;"</f>
        <v xml:space="preserve">  &lt;/Genotype&gt;</v>
      </c>
    </row>
    <row r="720" spans="1:3" x14ac:dyDescent="0.25">
      <c r="A720" s="15" t="s">
        <v>78</v>
      </c>
      <c r="B720" s="9">
        <f>U20</f>
        <v>0</v>
      </c>
      <c r="C720" s="3" t="str">
        <f>CONCATENATE("  &lt;Genotype hgvs=",CHAR(34),B692,B694,";",B694,CHAR(34)," name=",CHAR(34),B514,CHAR(34),"&gt; ")</f>
        <v xml:space="preserve">  &lt;Genotype hgvs="00;0" name=""&gt; </v>
      </c>
    </row>
    <row r="721" spans="1:3" x14ac:dyDescent="0.25">
      <c r="A721" s="8" t="s">
        <v>79</v>
      </c>
      <c r="B721" s="9">
        <f t="shared" ref="B721:B722" si="39">U21</f>
        <v>0</v>
      </c>
      <c r="C721" s="3" t="s">
        <v>38</v>
      </c>
    </row>
    <row r="722" spans="1:3" x14ac:dyDescent="0.25">
      <c r="A722" s="8" t="s">
        <v>73</v>
      </c>
      <c r="B722" s="9">
        <f t="shared" si="39"/>
        <v>0</v>
      </c>
      <c r="C722" s="3" t="s">
        <v>70</v>
      </c>
    </row>
    <row r="723" spans="1:3" x14ac:dyDescent="0.25">
      <c r="A723" s="15"/>
    </row>
    <row r="724" spans="1:3" x14ac:dyDescent="0.25">
      <c r="A724" s="8"/>
      <c r="C724" s="3" t="str">
        <f>CONCATENATE("    ",B720)</f>
        <v xml:space="preserve">    0</v>
      </c>
    </row>
    <row r="725" spans="1:3" x14ac:dyDescent="0.25">
      <c r="A725" s="8"/>
    </row>
    <row r="726" spans="1:3" x14ac:dyDescent="0.25">
      <c r="A726" s="8"/>
      <c r="C726" s="3" t="s">
        <v>74</v>
      </c>
    </row>
    <row r="727" spans="1:3" x14ac:dyDescent="0.25">
      <c r="A727" s="8"/>
    </row>
    <row r="728" spans="1:3" x14ac:dyDescent="0.25">
      <c r="A728" s="8"/>
      <c r="C728" s="3" t="str">
        <f>CONCATENATE("    ",B721)</f>
        <v xml:space="preserve">    0</v>
      </c>
    </row>
    <row r="729" spans="1:3" x14ac:dyDescent="0.25">
      <c r="A729" s="15"/>
    </row>
    <row r="730" spans="1:3" x14ac:dyDescent="0.25">
      <c r="A730" s="15"/>
      <c r="C730" s="3" t="s">
        <v>75</v>
      </c>
    </row>
    <row r="731" spans="1:3" x14ac:dyDescent="0.25">
      <c r="A731" s="15"/>
    </row>
    <row r="732" spans="1:3" x14ac:dyDescent="0.25">
      <c r="A732" s="15"/>
      <c r="C732" s="3" t="str">
        <f>CONCATENATE( "    &lt;piechart percentage=",B722," /&gt;")</f>
        <v xml:space="preserve">    &lt;piechart percentage=0 /&gt;</v>
      </c>
    </row>
    <row r="733" spans="1:3" x14ac:dyDescent="0.25">
      <c r="A733" s="15"/>
      <c r="C733" s="3" t="str">
        <f>"  &lt;/Genotype&gt;"</f>
        <v xml:space="preserve">  &lt;/Genotype&gt;</v>
      </c>
    </row>
    <row r="734" spans="1:3" x14ac:dyDescent="0.25">
      <c r="A734" s="15"/>
      <c r="C734" s="3" t="str">
        <f>C101</f>
        <v>&lt;# T70610886A #&gt;</v>
      </c>
    </row>
    <row r="735" spans="1:3" x14ac:dyDescent="0.25">
      <c r="A735" s="15" t="s">
        <v>69</v>
      </c>
      <c r="B735" s="21">
        <f>V11</f>
        <v>0</v>
      </c>
      <c r="C735" s="3" t="str">
        <f>CONCATENATE("  &lt;Genotype hgvs=",CHAR(34),B735,B736,";",B737,CHAR(34)," name=",CHAR(34),B514,CHAR(34),"&gt; ")</f>
        <v xml:space="preserve">  &lt;Genotype hgvs="00;0" name=""&gt; </v>
      </c>
    </row>
    <row r="736" spans="1:3" x14ac:dyDescent="0.25">
      <c r="A736" s="15" t="s">
        <v>47</v>
      </c>
      <c r="B736" s="21">
        <f t="shared" ref="B736:B740" si="40">V12</f>
        <v>0</v>
      </c>
    </row>
    <row r="737" spans="1:3" x14ac:dyDescent="0.25">
      <c r="A737" s="15" t="s">
        <v>43</v>
      </c>
      <c r="B737" s="21">
        <f t="shared" si="40"/>
        <v>0</v>
      </c>
      <c r="C737" s="3" t="s">
        <v>70</v>
      </c>
    </row>
    <row r="738" spans="1:3" x14ac:dyDescent="0.25">
      <c r="A738" s="15" t="s">
        <v>71</v>
      </c>
      <c r="B738" s="21">
        <f t="shared" si="40"/>
        <v>0</v>
      </c>
      <c r="C738" s="3" t="s">
        <v>38</v>
      </c>
    </row>
    <row r="739" spans="1:3" x14ac:dyDescent="0.25">
      <c r="A739" s="8" t="s">
        <v>72</v>
      </c>
      <c r="B739" s="21">
        <f t="shared" si="40"/>
        <v>0</v>
      </c>
      <c r="C739" s="3" t="str">
        <f>CONCATENATE("    ",B738)</f>
        <v xml:space="preserve">    0</v>
      </c>
    </row>
    <row r="740" spans="1:3" x14ac:dyDescent="0.25">
      <c r="A740" s="8" t="s">
        <v>73</v>
      </c>
      <c r="B740" s="21">
        <f t="shared" si="40"/>
        <v>0</v>
      </c>
    </row>
    <row r="741" spans="1:3" x14ac:dyDescent="0.25">
      <c r="A741" s="15"/>
      <c r="C741" s="3" t="s">
        <v>74</v>
      </c>
    </row>
    <row r="742" spans="1:3" x14ac:dyDescent="0.25">
      <c r="A742" s="8"/>
    </row>
    <row r="743" spans="1:3" x14ac:dyDescent="0.25">
      <c r="A743" s="8"/>
      <c r="C743" s="3" t="str">
        <f>CONCATENATE("    ",B739)</f>
        <v xml:space="preserve">    0</v>
      </c>
    </row>
    <row r="744" spans="1:3" x14ac:dyDescent="0.25">
      <c r="A744" s="8"/>
    </row>
    <row r="745" spans="1:3" x14ac:dyDescent="0.25">
      <c r="A745" s="8"/>
      <c r="C745" s="3" t="s">
        <v>75</v>
      </c>
    </row>
    <row r="746" spans="1:3" x14ac:dyDescent="0.25">
      <c r="A746" s="15"/>
    </row>
    <row r="747" spans="1:3" x14ac:dyDescent="0.25">
      <c r="A747" s="15"/>
      <c r="C747" s="3" t="str">
        <f>CONCATENATE( "    &lt;piechart percentage=",B740," /&gt;")</f>
        <v xml:space="preserve">    &lt;piechart percentage=0 /&gt;</v>
      </c>
    </row>
    <row r="748" spans="1:3" x14ac:dyDescent="0.25">
      <c r="A748" s="15"/>
      <c r="C748" s="3" t="str">
        <f>"  &lt;/Genotype&gt;"</f>
        <v xml:space="preserve">  &lt;/Genotype&gt;</v>
      </c>
    </row>
    <row r="749" spans="1:3" x14ac:dyDescent="0.25">
      <c r="A749" s="15" t="s">
        <v>76</v>
      </c>
      <c r="B749" s="9">
        <f>V17</f>
        <v>0</v>
      </c>
      <c r="C749" s="3" t="str">
        <f>CONCATENATE("  &lt;Genotype hgvs=",CHAR(34),B735,B736,";",B736,CHAR(34)," name=",CHAR(34),B514,CHAR(34),"&gt; ")</f>
        <v xml:space="preserve">  &lt;Genotype hgvs="00;0" name=""&gt; </v>
      </c>
    </row>
    <row r="750" spans="1:3" x14ac:dyDescent="0.25">
      <c r="A750" s="8" t="s">
        <v>77</v>
      </c>
      <c r="B750" s="9">
        <f t="shared" ref="B750:B751" si="41">V18</f>
        <v>0</v>
      </c>
      <c r="C750" s="3" t="s">
        <v>38</v>
      </c>
    </row>
    <row r="751" spans="1:3" x14ac:dyDescent="0.25">
      <c r="A751" s="8" t="s">
        <v>73</v>
      </c>
      <c r="B751" s="9">
        <f t="shared" si="41"/>
        <v>0</v>
      </c>
      <c r="C751" s="3" t="s">
        <v>70</v>
      </c>
    </row>
    <row r="752" spans="1:3" x14ac:dyDescent="0.25">
      <c r="A752" s="8"/>
    </row>
    <row r="753" spans="1:3" x14ac:dyDescent="0.25">
      <c r="A753" s="15"/>
      <c r="C753" s="3" t="str">
        <f>CONCATENATE("    ",B749)</f>
        <v xml:space="preserve">    0</v>
      </c>
    </row>
    <row r="754" spans="1:3" x14ac:dyDescent="0.25">
      <c r="A754" s="8"/>
    </row>
    <row r="755" spans="1:3" x14ac:dyDescent="0.25">
      <c r="A755" s="8"/>
      <c r="C755" s="3" t="s">
        <v>74</v>
      </c>
    </row>
    <row r="756" spans="1:3" x14ac:dyDescent="0.25">
      <c r="A756" s="8"/>
    </row>
    <row r="757" spans="1:3" x14ac:dyDescent="0.25">
      <c r="A757" s="8"/>
      <c r="C757" s="3" t="str">
        <f>CONCATENATE("    ",B750)</f>
        <v xml:space="preserve">    0</v>
      </c>
    </row>
    <row r="758" spans="1:3" x14ac:dyDescent="0.25">
      <c r="A758" s="8"/>
    </row>
    <row r="759" spans="1:3" x14ac:dyDescent="0.25">
      <c r="A759" s="15"/>
      <c r="C759" s="3" t="s">
        <v>75</v>
      </c>
    </row>
    <row r="760" spans="1:3" x14ac:dyDescent="0.25">
      <c r="A760" s="15"/>
    </row>
    <row r="761" spans="1:3" x14ac:dyDescent="0.25">
      <c r="A761" s="15"/>
      <c r="C761" s="3" t="str">
        <f>CONCATENATE( "    &lt;piechart percentage=",B751," /&gt;")</f>
        <v xml:space="preserve">    &lt;piechart percentage=0 /&gt;</v>
      </c>
    </row>
    <row r="762" spans="1:3" x14ac:dyDescent="0.25">
      <c r="A762" s="15"/>
      <c r="C762" s="3" t="str">
        <f>"  &lt;/Genotype&gt;"</f>
        <v xml:space="preserve">  &lt;/Genotype&gt;</v>
      </c>
    </row>
    <row r="763" spans="1:3" x14ac:dyDescent="0.25">
      <c r="A763" s="15" t="s">
        <v>78</v>
      </c>
      <c r="B763" s="9">
        <f>V20</f>
        <v>0</v>
      </c>
      <c r="C763" s="3" t="str">
        <f>CONCATENATE("  &lt;Genotype hgvs=",CHAR(34),B735,B737,";",B737,CHAR(34)," name=",CHAR(34),B514,CHAR(34),"&gt; ")</f>
        <v xml:space="preserve">  &lt;Genotype hgvs="00;0" name=""&gt; </v>
      </c>
    </row>
    <row r="764" spans="1:3" x14ac:dyDescent="0.25">
      <c r="A764" s="8" t="s">
        <v>79</v>
      </c>
      <c r="B764" s="9">
        <f t="shared" ref="B764:B765" si="42">V21</f>
        <v>0</v>
      </c>
      <c r="C764" s="3" t="s">
        <v>38</v>
      </c>
    </row>
    <row r="765" spans="1:3" x14ac:dyDescent="0.25">
      <c r="A765" s="8" t="s">
        <v>73</v>
      </c>
      <c r="B765" s="9">
        <f t="shared" si="42"/>
        <v>0</v>
      </c>
      <c r="C765" s="3" t="s">
        <v>70</v>
      </c>
    </row>
    <row r="766" spans="1:3" x14ac:dyDescent="0.25">
      <c r="A766" s="15"/>
    </row>
    <row r="767" spans="1:3" x14ac:dyDescent="0.25">
      <c r="A767" s="8"/>
      <c r="C767" s="3" t="str">
        <f>CONCATENATE("    ",B763)</f>
        <v xml:space="preserve">    0</v>
      </c>
    </row>
    <row r="768" spans="1:3" x14ac:dyDescent="0.25">
      <c r="A768" s="8"/>
    </row>
    <row r="769" spans="1:3" x14ac:dyDescent="0.25">
      <c r="A769" s="8"/>
      <c r="C769" s="3" t="s">
        <v>74</v>
      </c>
    </row>
    <row r="770" spans="1:3" x14ac:dyDescent="0.25">
      <c r="A770" s="8"/>
    </row>
    <row r="771" spans="1:3" x14ac:dyDescent="0.25">
      <c r="A771" s="8"/>
      <c r="C771" s="3" t="str">
        <f>CONCATENATE("    ",B764)</f>
        <v xml:space="preserve">    0</v>
      </c>
    </row>
    <row r="772" spans="1:3" x14ac:dyDescent="0.25">
      <c r="A772" s="15"/>
    </row>
    <row r="773" spans="1:3" x14ac:dyDescent="0.25">
      <c r="A773" s="15"/>
      <c r="C773" s="3" t="s">
        <v>75</v>
      </c>
    </row>
    <row r="774" spans="1:3" x14ac:dyDescent="0.25">
      <c r="A774" s="15"/>
    </row>
    <row r="775" spans="1:3" x14ac:dyDescent="0.25">
      <c r="A775" s="15"/>
      <c r="C775" s="3" t="str">
        <f>CONCATENATE( "    &lt;piechart percentage=",B765," /&gt;")</f>
        <v xml:space="preserve">    &lt;piechart percentage=0 /&gt;</v>
      </c>
    </row>
    <row r="776" spans="1:3" x14ac:dyDescent="0.25">
      <c r="A776" s="15"/>
      <c r="C776" s="3" t="str">
        <f>"  &lt;/Genotype&gt;"</f>
        <v xml:space="preserve">  &lt;/Genotype&gt;</v>
      </c>
    </row>
    <row r="777" spans="1:3" x14ac:dyDescent="0.25">
      <c r="A777" s="15"/>
      <c r="C777" s="3" t="str">
        <f>C107</f>
        <v>&lt;# T71365306C #&gt;</v>
      </c>
    </row>
    <row r="778" spans="1:3" x14ac:dyDescent="0.25">
      <c r="A778" s="15" t="s">
        <v>69</v>
      </c>
      <c r="B778" s="21">
        <f>W11</f>
        <v>0</v>
      </c>
      <c r="C778" s="3" t="str">
        <f>CONCATENATE("  &lt;Genotype hgvs=",CHAR(34),B778,B779,";",B780,CHAR(34)," name=",CHAR(34),B514,CHAR(34),"&gt; ")</f>
        <v xml:space="preserve">  &lt;Genotype hgvs="00;0" name=""&gt; </v>
      </c>
    </row>
    <row r="779" spans="1:3" x14ac:dyDescent="0.25">
      <c r="A779" s="15" t="s">
        <v>47</v>
      </c>
      <c r="B779" s="21">
        <f t="shared" ref="B779:B783" si="43">W12</f>
        <v>0</v>
      </c>
    </row>
    <row r="780" spans="1:3" x14ac:dyDescent="0.25">
      <c r="A780" s="15" t="s">
        <v>43</v>
      </c>
      <c r="B780" s="21">
        <f t="shared" si="43"/>
        <v>0</v>
      </c>
      <c r="C780" s="3" t="s">
        <v>70</v>
      </c>
    </row>
    <row r="781" spans="1:3" x14ac:dyDescent="0.25">
      <c r="A781" s="15" t="s">
        <v>71</v>
      </c>
      <c r="B781" s="21">
        <f t="shared" si="43"/>
        <v>0</v>
      </c>
      <c r="C781" s="3" t="s">
        <v>38</v>
      </c>
    </row>
    <row r="782" spans="1:3" x14ac:dyDescent="0.25">
      <c r="A782" s="8" t="s">
        <v>72</v>
      </c>
      <c r="B782" s="21">
        <f t="shared" si="43"/>
        <v>0</v>
      </c>
      <c r="C782" s="3" t="str">
        <f>CONCATENATE("    ",B781)</f>
        <v xml:space="preserve">    0</v>
      </c>
    </row>
    <row r="783" spans="1:3" x14ac:dyDescent="0.25">
      <c r="A783" s="8" t="s">
        <v>73</v>
      </c>
      <c r="B783" s="21">
        <f t="shared" si="43"/>
        <v>0</v>
      </c>
    </row>
    <row r="784" spans="1:3" x14ac:dyDescent="0.25">
      <c r="A784" s="15"/>
      <c r="C784" s="3" t="s">
        <v>74</v>
      </c>
    </row>
    <row r="785" spans="1:3" x14ac:dyDescent="0.25">
      <c r="A785" s="8"/>
    </row>
    <row r="786" spans="1:3" x14ac:dyDescent="0.25">
      <c r="A786" s="8"/>
      <c r="C786" s="3" t="str">
        <f>CONCATENATE("    ",B782)</f>
        <v xml:space="preserve">    0</v>
      </c>
    </row>
    <row r="787" spans="1:3" x14ac:dyDescent="0.25">
      <c r="A787" s="8"/>
    </row>
    <row r="788" spans="1:3" x14ac:dyDescent="0.25">
      <c r="A788" s="8"/>
      <c r="C788" s="3" t="s">
        <v>75</v>
      </c>
    </row>
    <row r="789" spans="1:3" x14ac:dyDescent="0.25">
      <c r="A789" s="15"/>
    </row>
    <row r="790" spans="1:3" x14ac:dyDescent="0.25">
      <c r="A790" s="15"/>
      <c r="C790" s="3" t="str">
        <f>CONCATENATE( "    &lt;piechart percentage=",B783," /&gt;")</f>
        <v xml:space="preserve">    &lt;piechart percentage=0 /&gt;</v>
      </c>
    </row>
    <row r="791" spans="1:3" x14ac:dyDescent="0.25">
      <c r="A791" s="15"/>
      <c r="C791" s="3" t="str">
        <f>"  &lt;/Genotype&gt;"</f>
        <v xml:space="preserve">  &lt;/Genotype&gt;</v>
      </c>
    </row>
    <row r="792" spans="1:3" x14ac:dyDescent="0.25">
      <c r="A792" s="15" t="s">
        <v>76</v>
      </c>
      <c r="B792" s="9">
        <f>W17</f>
        <v>0</v>
      </c>
      <c r="C792" s="3" t="str">
        <f>CONCATENATE("  &lt;Genotype hgvs=",CHAR(34),B778,B779,";",B779,CHAR(34)," name=",CHAR(34),B514,CHAR(34),"&gt; ")</f>
        <v xml:space="preserve">  &lt;Genotype hgvs="00;0" name=""&gt; </v>
      </c>
    </row>
    <row r="793" spans="1:3" x14ac:dyDescent="0.25">
      <c r="A793" s="8" t="s">
        <v>77</v>
      </c>
      <c r="B793" s="9">
        <f t="shared" ref="B793:B794" si="44">W18</f>
        <v>0</v>
      </c>
      <c r="C793" s="3" t="s">
        <v>38</v>
      </c>
    </row>
    <row r="794" spans="1:3" x14ac:dyDescent="0.25">
      <c r="A794" s="8" t="s">
        <v>73</v>
      </c>
      <c r="B794" s="9">
        <f t="shared" si="44"/>
        <v>0</v>
      </c>
      <c r="C794" s="3" t="s">
        <v>70</v>
      </c>
    </row>
    <row r="795" spans="1:3" x14ac:dyDescent="0.25">
      <c r="A795" s="8"/>
    </row>
    <row r="796" spans="1:3" x14ac:dyDescent="0.25">
      <c r="A796" s="15"/>
      <c r="C796" s="3" t="str">
        <f>CONCATENATE("    ",B792)</f>
        <v xml:space="preserve">    0</v>
      </c>
    </row>
    <row r="797" spans="1:3" x14ac:dyDescent="0.25">
      <c r="A797" s="8"/>
    </row>
    <row r="798" spans="1:3" x14ac:dyDescent="0.25">
      <c r="A798" s="8"/>
      <c r="C798" s="3" t="s">
        <v>74</v>
      </c>
    </row>
    <row r="799" spans="1:3" x14ac:dyDescent="0.25">
      <c r="A799" s="8"/>
    </row>
    <row r="800" spans="1:3" x14ac:dyDescent="0.25">
      <c r="A800" s="8"/>
      <c r="C800" s="3" t="str">
        <f>CONCATENATE("    ",B793)</f>
        <v xml:space="preserve">    0</v>
      </c>
    </row>
    <row r="801" spans="1:3" x14ac:dyDescent="0.25">
      <c r="A801" s="8"/>
    </row>
    <row r="802" spans="1:3" x14ac:dyDescent="0.25">
      <c r="A802" s="15"/>
      <c r="C802" s="3" t="s">
        <v>75</v>
      </c>
    </row>
    <row r="803" spans="1:3" x14ac:dyDescent="0.25">
      <c r="A803" s="15"/>
    </row>
    <row r="804" spans="1:3" x14ac:dyDescent="0.25">
      <c r="A804" s="15"/>
      <c r="C804" s="3" t="str">
        <f>CONCATENATE( "    &lt;piechart percentage=",B794," /&gt;")</f>
        <v xml:space="preserve">    &lt;piechart percentage=0 /&gt;</v>
      </c>
    </row>
    <row r="805" spans="1:3" x14ac:dyDescent="0.25">
      <c r="A805" s="15"/>
      <c r="C805" s="3" t="str">
        <f>"  &lt;/Genotype&gt;"</f>
        <v xml:space="preserve">  &lt;/Genotype&gt;</v>
      </c>
    </row>
    <row r="806" spans="1:3" x14ac:dyDescent="0.25">
      <c r="A806" s="15" t="s">
        <v>78</v>
      </c>
      <c r="B806" s="9">
        <f>W20</f>
        <v>0</v>
      </c>
      <c r="C806" s="3" t="str">
        <f>CONCATENATE("  &lt;Genotype hgvs=",CHAR(34),B778,B780,";",B780,CHAR(34)," name=",CHAR(34),B514,CHAR(34),"&gt; ")</f>
        <v xml:space="preserve">  &lt;Genotype hgvs="00;0" name=""&gt; </v>
      </c>
    </row>
    <row r="807" spans="1:3" x14ac:dyDescent="0.25">
      <c r="A807" s="8" t="s">
        <v>79</v>
      </c>
      <c r="B807" s="9">
        <f t="shared" ref="B807:B808" si="45">W21</f>
        <v>0</v>
      </c>
      <c r="C807" s="3" t="s">
        <v>38</v>
      </c>
    </row>
    <row r="808" spans="1:3" x14ac:dyDescent="0.25">
      <c r="A808" s="8" t="s">
        <v>73</v>
      </c>
      <c r="B808" s="9">
        <f t="shared" si="45"/>
        <v>0</v>
      </c>
      <c r="C808" s="3" t="s">
        <v>70</v>
      </c>
    </row>
    <row r="809" spans="1:3" x14ac:dyDescent="0.25">
      <c r="A809" s="15"/>
    </row>
    <row r="810" spans="1:3" x14ac:dyDescent="0.25">
      <c r="A810" s="8"/>
      <c r="C810" s="3" t="str">
        <f>CONCATENATE("    ",B806)</f>
        <v xml:space="preserve">    0</v>
      </c>
    </row>
    <row r="811" spans="1:3" x14ac:dyDescent="0.25">
      <c r="A811" s="8"/>
    </row>
    <row r="812" spans="1:3" x14ac:dyDescent="0.25">
      <c r="A812" s="8"/>
      <c r="C812" s="3" t="s">
        <v>74</v>
      </c>
    </row>
    <row r="813" spans="1:3" x14ac:dyDescent="0.25">
      <c r="A813" s="8"/>
    </row>
    <row r="814" spans="1:3" x14ac:dyDescent="0.25">
      <c r="A814" s="8"/>
      <c r="C814" s="3" t="str">
        <f>CONCATENATE("    ",B807)</f>
        <v xml:space="preserve">    0</v>
      </c>
    </row>
    <row r="815" spans="1:3" x14ac:dyDescent="0.25">
      <c r="A815" s="15"/>
    </row>
    <row r="816" spans="1:3" x14ac:dyDescent="0.25">
      <c r="A816" s="15"/>
      <c r="C816" s="3" t="s">
        <v>75</v>
      </c>
    </row>
    <row r="817" spans="1:3" x14ac:dyDescent="0.25">
      <c r="A817" s="15"/>
    </row>
    <row r="818" spans="1:3" x14ac:dyDescent="0.25">
      <c r="A818" s="15"/>
      <c r="C818" s="3" t="str">
        <f>CONCATENATE( "    &lt;piechart percentage=",B808," /&gt;")</f>
        <v xml:space="preserve">    &lt;piechart percentage=0 /&gt;</v>
      </c>
    </row>
    <row r="819" spans="1:3" x14ac:dyDescent="0.25">
      <c r="A819" s="15"/>
      <c r="C819" s="3" t="str">
        <f>"  &lt;/Genotype&gt;"</f>
        <v xml:space="preserve">  &lt;/Genotype&gt;</v>
      </c>
    </row>
    <row r="820" spans="1:3" x14ac:dyDescent="0.25">
      <c r="A820" s="15"/>
      <c r="C820" s="3" t="str">
        <f>C113</f>
        <v>&lt;# G70820112A #&gt;</v>
      </c>
    </row>
    <row r="821" spans="1:3" x14ac:dyDescent="0.25">
      <c r="A821" s="15" t="s">
        <v>69</v>
      </c>
      <c r="B821" s="21">
        <f>X11</f>
        <v>0</v>
      </c>
      <c r="C821" s="3" t="str">
        <f>CONCATENATE("  &lt;Genotype hgvs=",CHAR(34),B821,B822,";",B823,CHAR(34)," name=",CHAR(34),B514,CHAR(34),"&gt; ")</f>
        <v xml:space="preserve">  &lt;Genotype hgvs="00;0" name=""&gt; </v>
      </c>
    </row>
    <row r="822" spans="1:3" x14ac:dyDescent="0.25">
      <c r="A822" s="15" t="s">
        <v>47</v>
      </c>
      <c r="B822" s="21">
        <f t="shared" ref="B822:B826" si="46">X12</f>
        <v>0</v>
      </c>
    </row>
    <row r="823" spans="1:3" x14ac:dyDescent="0.25">
      <c r="A823" s="15" t="s">
        <v>43</v>
      </c>
      <c r="B823" s="21">
        <f t="shared" si="46"/>
        <v>0</v>
      </c>
      <c r="C823" s="3" t="s">
        <v>70</v>
      </c>
    </row>
    <row r="824" spans="1:3" x14ac:dyDescent="0.25">
      <c r="A824" s="15" t="s">
        <v>71</v>
      </c>
      <c r="B824" s="21">
        <f t="shared" si="46"/>
        <v>0</v>
      </c>
      <c r="C824" s="3" t="s">
        <v>38</v>
      </c>
    </row>
    <row r="825" spans="1:3" x14ac:dyDescent="0.25">
      <c r="A825" s="8" t="s">
        <v>72</v>
      </c>
      <c r="B825" s="21">
        <f t="shared" si="46"/>
        <v>0</v>
      </c>
      <c r="C825" s="3" t="str">
        <f>CONCATENATE("    ",B824)</f>
        <v xml:space="preserve">    0</v>
      </c>
    </row>
    <row r="826" spans="1:3" x14ac:dyDescent="0.25">
      <c r="A826" s="8" t="s">
        <v>73</v>
      </c>
      <c r="B826" s="21">
        <f t="shared" si="46"/>
        <v>0</v>
      </c>
    </row>
    <row r="827" spans="1:3" x14ac:dyDescent="0.25">
      <c r="A827" s="15"/>
      <c r="C827" s="3" t="s">
        <v>74</v>
      </c>
    </row>
    <row r="828" spans="1:3" x14ac:dyDescent="0.25">
      <c r="A828" s="8"/>
    </row>
    <row r="829" spans="1:3" x14ac:dyDescent="0.25">
      <c r="A829" s="8"/>
      <c r="C829" s="3" t="str">
        <f>CONCATENATE("    ",B825)</f>
        <v xml:space="preserve">    0</v>
      </c>
    </row>
    <row r="830" spans="1:3" x14ac:dyDescent="0.25">
      <c r="A830" s="8"/>
    </row>
    <row r="831" spans="1:3" x14ac:dyDescent="0.25">
      <c r="A831" s="8"/>
      <c r="C831" s="3" t="s">
        <v>75</v>
      </c>
    </row>
    <row r="832" spans="1:3" x14ac:dyDescent="0.25">
      <c r="A832" s="15"/>
    </row>
    <row r="833" spans="1:3" x14ac:dyDescent="0.25">
      <c r="A833" s="15"/>
      <c r="C833" s="3" t="str">
        <f>CONCATENATE( "    &lt;piechart percentage=",B826," /&gt;")</f>
        <v xml:space="preserve">    &lt;piechart percentage=0 /&gt;</v>
      </c>
    </row>
    <row r="834" spans="1:3" x14ac:dyDescent="0.25">
      <c r="A834" s="15"/>
      <c r="C834" s="3" t="str">
        <f>"  &lt;/Genotype&gt;"</f>
        <v xml:space="preserve">  &lt;/Genotype&gt;</v>
      </c>
    </row>
    <row r="835" spans="1:3" x14ac:dyDescent="0.25">
      <c r="A835" s="15" t="s">
        <v>76</v>
      </c>
      <c r="B835" s="9">
        <f>X17</f>
        <v>0</v>
      </c>
      <c r="C835" s="3" t="str">
        <f>CONCATENATE("  &lt;Genotype hgvs=",CHAR(34),B821,B822,";",B822,CHAR(34)," name=",CHAR(34),B514,CHAR(34),"&gt; ")</f>
        <v xml:space="preserve">  &lt;Genotype hgvs="00;0" name=""&gt; </v>
      </c>
    </row>
    <row r="836" spans="1:3" x14ac:dyDescent="0.25">
      <c r="A836" s="8" t="s">
        <v>77</v>
      </c>
      <c r="B836" s="9">
        <f t="shared" ref="B836:B837" si="47">X18</f>
        <v>0</v>
      </c>
      <c r="C836" s="3" t="s">
        <v>38</v>
      </c>
    </row>
    <row r="837" spans="1:3" x14ac:dyDescent="0.25">
      <c r="A837" s="8" t="s">
        <v>73</v>
      </c>
      <c r="B837" s="9">
        <f t="shared" si="47"/>
        <v>0</v>
      </c>
      <c r="C837" s="3" t="s">
        <v>70</v>
      </c>
    </row>
    <row r="838" spans="1:3" x14ac:dyDescent="0.25">
      <c r="A838" s="8"/>
    </row>
    <row r="839" spans="1:3" x14ac:dyDescent="0.25">
      <c r="A839" s="15"/>
      <c r="C839" s="3" t="str">
        <f>CONCATENATE("    ",B835)</f>
        <v xml:space="preserve">    0</v>
      </c>
    </row>
    <row r="840" spans="1:3" x14ac:dyDescent="0.25">
      <c r="A840" s="8"/>
    </row>
    <row r="841" spans="1:3" x14ac:dyDescent="0.25">
      <c r="A841" s="8"/>
      <c r="C841" s="3" t="s">
        <v>74</v>
      </c>
    </row>
    <row r="842" spans="1:3" x14ac:dyDescent="0.25">
      <c r="A842" s="8"/>
    </row>
    <row r="843" spans="1:3" x14ac:dyDescent="0.25">
      <c r="A843" s="8"/>
      <c r="C843" s="3" t="str">
        <f>CONCATENATE("    ",B836)</f>
        <v xml:space="preserve">    0</v>
      </c>
    </row>
    <row r="844" spans="1:3" x14ac:dyDescent="0.25">
      <c r="A844" s="8"/>
    </row>
    <row r="845" spans="1:3" x14ac:dyDescent="0.25">
      <c r="A845" s="15"/>
      <c r="C845" s="3" t="s">
        <v>75</v>
      </c>
    </row>
    <row r="846" spans="1:3" x14ac:dyDescent="0.25">
      <c r="A846" s="15"/>
    </row>
    <row r="847" spans="1:3" x14ac:dyDescent="0.25">
      <c r="A847" s="15"/>
      <c r="C847" s="3" t="str">
        <f>CONCATENATE( "    &lt;piechart percentage=",B837," /&gt;")</f>
        <v xml:space="preserve">    &lt;piechart percentage=0 /&gt;</v>
      </c>
    </row>
    <row r="848" spans="1:3" x14ac:dyDescent="0.25">
      <c r="A848" s="15"/>
      <c r="C848" s="3" t="str">
        <f>"  &lt;/Genotype&gt;"</f>
        <v xml:space="preserve">  &lt;/Genotype&gt;</v>
      </c>
    </row>
    <row r="849" spans="1:3" x14ac:dyDescent="0.25">
      <c r="A849" s="15" t="s">
        <v>78</v>
      </c>
      <c r="B849" s="9">
        <f>X20</f>
        <v>0</v>
      </c>
      <c r="C849" s="3" t="str">
        <f>CONCATENATE("  &lt;Genotype hgvs=",CHAR(34),B821,B823,";",B823,CHAR(34)," name=",CHAR(34),B514,CHAR(34),"&gt; ")</f>
        <v xml:space="preserve">  &lt;Genotype hgvs="00;0" name=""&gt; </v>
      </c>
    </row>
    <row r="850" spans="1:3" x14ac:dyDescent="0.25">
      <c r="A850" s="8" t="s">
        <v>79</v>
      </c>
      <c r="B850" s="9">
        <f t="shared" ref="B850:B851" si="48">X21</f>
        <v>0</v>
      </c>
      <c r="C850" s="3" t="s">
        <v>38</v>
      </c>
    </row>
    <row r="851" spans="1:3" x14ac:dyDescent="0.25">
      <c r="A851" s="8" t="s">
        <v>73</v>
      </c>
      <c r="B851" s="9">
        <f t="shared" si="48"/>
        <v>0</v>
      </c>
      <c r="C851" s="3" t="s">
        <v>70</v>
      </c>
    </row>
    <row r="852" spans="1:3" x14ac:dyDescent="0.25">
      <c r="A852" s="15"/>
    </row>
    <row r="853" spans="1:3" x14ac:dyDescent="0.25">
      <c r="A853" s="8"/>
      <c r="C853" s="3" t="str">
        <f>CONCATENATE("    ",B849)</f>
        <v xml:space="preserve">    0</v>
      </c>
    </row>
    <row r="854" spans="1:3" x14ac:dyDescent="0.25">
      <c r="A854" s="8"/>
    </row>
    <row r="855" spans="1:3" x14ac:dyDescent="0.25">
      <c r="A855" s="8"/>
      <c r="C855" s="3" t="s">
        <v>74</v>
      </c>
    </row>
    <row r="856" spans="1:3" x14ac:dyDescent="0.25">
      <c r="A856" s="8"/>
    </row>
    <row r="857" spans="1:3" x14ac:dyDescent="0.25">
      <c r="A857" s="8"/>
      <c r="C857" s="3" t="str">
        <f>CONCATENATE("    ",B850)</f>
        <v xml:space="preserve">    0</v>
      </c>
    </row>
    <row r="858" spans="1:3" x14ac:dyDescent="0.25">
      <c r="A858" s="15"/>
    </row>
    <row r="859" spans="1:3" x14ac:dyDescent="0.25">
      <c r="A859" s="15"/>
      <c r="C859" s="3" t="s">
        <v>75</v>
      </c>
    </row>
    <row r="860" spans="1:3" x14ac:dyDescent="0.25">
      <c r="A860" s="15"/>
    </row>
    <row r="861" spans="1:3" x14ac:dyDescent="0.25">
      <c r="A861" s="15"/>
      <c r="C861" s="3" t="str">
        <f>CONCATENATE( "    &lt;piechart percentage=",B851," /&gt;")</f>
        <v xml:space="preserve">    &lt;piechart percentage=0 /&gt;</v>
      </c>
    </row>
    <row r="862" spans="1:3" x14ac:dyDescent="0.25">
      <c r="A862" s="15"/>
      <c r="C862" s="3" t="str">
        <f>"  &lt;/Genotype&gt;"</f>
        <v xml:space="preserve">  &lt;/Genotype&gt;</v>
      </c>
    </row>
    <row r="863" spans="1:3" x14ac:dyDescent="0.25">
      <c r="A863" s="15"/>
      <c r="C863" s="3" t="str">
        <f>C119</f>
        <v>&lt;# A70822908G #&gt;</v>
      </c>
    </row>
    <row r="864" spans="1:3" x14ac:dyDescent="0.25">
      <c r="A864" s="15" t="s">
        <v>69</v>
      </c>
      <c r="B864" s="21">
        <f>Y11</f>
        <v>0</v>
      </c>
      <c r="C864" s="3" t="str">
        <f>CONCATENATE("  &lt;Genotype hgvs=",CHAR(34),B864,B865,";",B866,CHAR(34)," name=",CHAR(34),B558,CHAR(34),"&gt; ")</f>
        <v xml:space="preserve">  &lt;Genotype hgvs="00;0" name=""&gt; </v>
      </c>
    </row>
    <row r="865" spans="1:3" x14ac:dyDescent="0.25">
      <c r="A865" s="15" t="s">
        <v>47</v>
      </c>
      <c r="B865" s="21">
        <f t="shared" ref="B865:B869" si="49">Y12</f>
        <v>0</v>
      </c>
    </row>
    <row r="866" spans="1:3" x14ac:dyDescent="0.25">
      <c r="A866" s="15" t="s">
        <v>43</v>
      </c>
      <c r="B866" s="21">
        <f t="shared" si="49"/>
        <v>0</v>
      </c>
      <c r="C866" s="3" t="s">
        <v>70</v>
      </c>
    </row>
    <row r="867" spans="1:3" x14ac:dyDescent="0.25">
      <c r="A867" s="15" t="s">
        <v>71</v>
      </c>
      <c r="B867" s="21">
        <f t="shared" si="49"/>
        <v>0</v>
      </c>
      <c r="C867" s="3" t="s">
        <v>38</v>
      </c>
    </row>
    <row r="868" spans="1:3" x14ac:dyDescent="0.25">
      <c r="A868" s="8" t="s">
        <v>72</v>
      </c>
      <c r="B868" s="21">
        <f t="shared" si="49"/>
        <v>0</v>
      </c>
      <c r="C868" s="3" t="str">
        <f>CONCATENATE("    ",B867)</f>
        <v xml:space="preserve">    0</v>
      </c>
    </row>
    <row r="869" spans="1:3" x14ac:dyDescent="0.25">
      <c r="A869" s="8" t="s">
        <v>73</v>
      </c>
      <c r="B869" s="21">
        <f t="shared" si="49"/>
        <v>0</v>
      </c>
    </row>
    <row r="870" spans="1:3" x14ac:dyDescent="0.25">
      <c r="A870" s="15"/>
      <c r="C870" s="3" t="s">
        <v>74</v>
      </c>
    </row>
    <row r="871" spans="1:3" x14ac:dyDescent="0.25">
      <c r="A871" s="8"/>
    </row>
    <row r="872" spans="1:3" x14ac:dyDescent="0.25">
      <c r="A872" s="8"/>
      <c r="C872" s="3" t="str">
        <f>CONCATENATE("    ",B868)</f>
        <v xml:space="preserve">    0</v>
      </c>
    </row>
    <row r="873" spans="1:3" x14ac:dyDescent="0.25">
      <c r="A873" s="8"/>
    </row>
    <row r="874" spans="1:3" x14ac:dyDescent="0.25">
      <c r="A874" s="8"/>
      <c r="C874" s="3" t="s">
        <v>75</v>
      </c>
    </row>
    <row r="875" spans="1:3" x14ac:dyDescent="0.25">
      <c r="A875" s="15"/>
    </row>
    <row r="876" spans="1:3" x14ac:dyDescent="0.25">
      <c r="A876" s="15"/>
      <c r="C876" s="3" t="str">
        <f>CONCATENATE( "    &lt;piechart percentage=",B869," /&gt;")</f>
        <v xml:space="preserve">    &lt;piechart percentage=0 /&gt;</v>
      </c>
    </row>
    <row r="877" spans="1:3" x14ac:dyDescent="0.25">
      <c r="A877" s="15"/>
      <c r="C877" s="3" t="str">
        <f>"  &lt;/Genotype&gt;"</f>
        <v xml:space="preserve">  &lt;/Genotype&gt;</v>
      </c>
    </row>
    <row r="878" spans="1:3" x14ac:dyDescent="0.25">
      <c r="A878" s="15" t="s">
        <v>76</v>
      </c>
      <c r="B878" s="9">
        <f>Y17</f>
        <v>0</v>
      </c>
      <c r="C878" s="3" t="str">
        <f>CONCATENATE("  &lt;Genotype hgvs=",CHAR(34),B864,B865,";",B865,CHAR(34)," name=",CHAR(34),B558,CHAR(34),"&gt; ")</f>
        <v xml:space="preserve">  &lt;Genotype hgvs="00;0" name=""&gt; </v>
      </c>
    </row>
    <row r="879" spans="1:3" x14ac:dyDescent="0.25">
      <c r="A879" s="8" t="s">
        <v>77</v>
      </c>
      <c r="B879" s="9">
        <f t="shared" ref="B879:B880" si="50">Y18</f>
        <v>0</v>
      </c>
      <c r="C879" s="3" t="s">
        <v>38</v>
      </c>
    </row>
    <row r="880" spans="1:3" x14ac:dyDescent="0.25">
      <c r="A880" s="8" t="s">
        <v>73</v>
      </c>
      <c r="B880" s="9">
        <f t="shared" si="50"/>
        <v>0</v>
      </c>
      <c r="C880" s="3" t="s">
        <v>70</v>
      </c>
    </row>
    <row r="881" spans="1:3" x14ac:dyDescent="0.25">
      <c r="A881" s="8"/>
    </row>
    <row r="882" spans="1:3" x14ac:dyDescent="0.25">
      <c r="A882" s="15"/>
      <c r="C882" s="3" t="str">
        <f>CONCATENATE("    ",B878)</f>
        <v xml:space="preserve">    0</v>
      </c>
    </row>
    <row r="883" spans="1:3" x14ac:dyDescent="0.25">
      <c r="A883" s="8"/>
    </row>
    <row r="884" spans="1:3" x14ac:dyDescent="0.25">
      <c r="A884" s="8"/>
      <c r="C884" s="3" t="s">
        <v>74</v>
      </c>
    </row>
    <row r="885" spans="1:3" x14ac:dyDescent="0.25">
      <c r="A885" s="8"/>
    </row>
    <row r="886" spans="1:3" x14ac:dyDescent="0.25">
      <c r="A886" s="8"/>
      <c r="C886" s="3" t="str">
        <f>CONCATENATE("    ",B879)</f>
        <v xml:space="preserve">    0</v>
      </c>
    </row>
    <row r="887" spans="1:3" x14ac:dyDescent="0.25">
      <c r="A887" s="8"/>
    </row>
    <row r="888" spans="1:3" x14ac:dyDescent="0.25">
      <c r="A888" s="15"/>
      <c r="C888" s="3" t="s">
        <v>75</v>
      </c>
    </row>
    <row r="889" spans="1:3" x14ac:dyDescent="0.25">
      <c r="A889" s="15"/>
    </row>
    <row r="890" spans="1:3" x14ac:dyDescent="0.25">
      <c r="A890" s="15"/>
      <c r="C890" s="3" t="str">
        <f>CONCATENATE( "    &lt;piechart percentage=",B880," /&gt;")</f>
        <v xml:space="preserve">    &lt;piechart percentage=0 /&gt;</v>
      </c>
    </row>
    <row r="891" spans="1:3" x14ac:dyDescent="0.25">
      <c r="A891" s="15"/>
      <c r="C891" s="3" t="str">
        <f>"  &lt;/Genotype&gt;"</f>
        <v xml:space="preserve">  &lt;/Genotype&gt;</v>
      </c>
    </row>
    <row r="892" spans="1:3" x14ac:dyDescent="0.25">
      <c r="A892" s="15" t="s">
        <v>78</v>
      </c>
      <c r="B892" s="9">
        <f>Y20</f>
        <v>0</v>
      </c>
      <c r="C892" s="3" t="str">
        <f>CONCATENATE("  &lt;Genotype hgvs=",CHAR(34),B864,B866,";",B866,CHAR(34)," name=",CHAR(34),B558,CHAR(34),"&gt; ")</f>
        <v xml:space="preserve">  &lt;Genotype hgvs="00;0" name=""&gt; </v>
      </c>
    </row>
    <row r="893" spans="1:3" x14ac:dyDescent="0.25">
      <c r="A893" s="8" t="s">
        <v>79</v>
      </c>
      <c r="B893" s="9">
        <f t="shared" ref="B893:B894" si="51">Y21</f>
        <v>0</v>
      </c>
      <c r="C893" s="3" t="s">
        <v>38</v>
      </c>
    </row>
    <row r="894" spans="1:3" x14ac:dyDescent="0.25">
      <c r="A894" s="8" t="s">
        <v>73</v>
      </c>
      <c r="B894" s="9">
        <f t="shared" si="51"/>
        <v>0</v>
      </c>
      <c r="C894" s="3" t="s">
        <v>70</v>
      </c>
    </row>
    <row r="895" spans="1:3" x14ac:dyDescent="0.25">
      <c r="A895" s="15"/>
    </row>
    <row r="896" spans="1:3" x14ac:dyDescent="0.25">
      <c r="A896" s="8"/>
      <c r="C896" s="3" t="str">
        <f>CONCATENATE("    ",B892)</f>
        <v xml:space="preserve">    0</v>
      </c>
    </row>
    <row r="897" spans="1:3" x14ac:dyDescent="0.25">
      <c r="A897" s="8"/>
    </row>
    <row r="898" spans="1:3" x14ac:dyDescent="0.25">
      <c r="A898" s="8"/>
      <c r="C898" s="3" t="s">
        <v>74</v>
      </c>
    </row>
    <row r="899" spans="1:3" x14ac:dyDescent="0.25">
      <c r="A899" s="8"/>
    </row>
    <row r="900" spans="1:3" x14ac:dyDescent="0.25">
      <c r="A900" s="8"/>
      <c r="C900" s="3" t="str">
        <f>CONCATENATE("    ",B893)</f>
        <v xml:space="preserve">    0</v>
      </c>
    </row>
    <row r="901" spans="1:3" x14ac:dyDescent="0.25">
      <c r="A901" s="15"/>
    </row>
    <row r="902" spans="1:3" x14ac:dyDescent="0.25">
      <c r="A902" s="15"/>
      <c r="C902" s="3" t="s">
        <v>75</v>
      </c>
    </row>
    <row r="903" spans="1:3" x14ac:dyDescent="0.25">
      <c r="A903" s="15"/>
    </row>
    <row r="904" spans="1:3" x14ac:dyDescent="0.25">
      <c r="A904" s="15"/>
      <c r="C904" s="3" t="str">
        <f>CONCATENATE( "    &lt;piechart percentage=",B894," /&gt;")</f>
        <v xml:space="preserve">    &lt;piechart percentage=0 /&gt;</v>
      </c>
    </row>
    <row r="905" spans="1:3" x14ac:dyDescent="0.25">
      <c r="A905" s="15"/>
      <c r="C905" s="3" t="str">
        <f>"  &lt;/Genotype&gt;"</f>
        <v xml:space="preserve">  &lt;/Genotype&gt;</v>
      </c>
    </row>
    <row r="906" spans="1:3" x14ac:dyDescent="0.25">
      <c r="A906" s="15"/>
      <c r="C906" s="3" t="str">
        <f>C125</f>
        <v>&lt;# C37T #&gt;</v>
      </c>
    </row>
    <row r="907" spans="1:3" x14ac:dyDescent="0.25">
      <c r="A907" s="15" t="s">
        <v>69</v>
      </c>
      <c r="B907" s="21">
        <f>Z11</f>
        <v>0</v>
      </c>
      <c r="C907" s="3" t="str">
        <f>CONCATENATE("  &lt;Genotype hgvs=",CHAR(34),B907,B908,";",B909,CHAR(34)," name=",CHAR(34),B558,CHAR(34),"&gt; ")</f>
        <v xml:space="preserve">  &lt;Genotype hgvs="00;0" name=""&gt; </v>
      </c>
    </row>
    <row r="908" spans="1:3" x14ac:dyDescent="0.25">
      <c r="A908" s="15" t="s">
        <v>47</v>
      </c>
      <c r="B908" s="21">
        <f t="shared" ref="B908:B912" si="52">Z12</f>
        <v>0</v>
      </c>
    </row>
    <row r="909" spans="1:3" x14ac:dyDescent="0.25">
      <c r="A909" s="15" t="s">
        <v>43</v>
      </c>
      <c r="B909" s="21">
        <f t="shared" si="52"/>
        <v>0</v>
      </c>
      <c r="C909" s="3" t="s">
        <v>70</v>
      </c>
    </row>
    <row r="910" spans="1:3" x14ac:dyDescent="0.25">
      <c r="A910" s="15" t="s">
        <v>71</v>
      </c>
      <c r="B910" s="21">
        <f t="shared" si="52"/>
        <v>0</v>
      </c>
      <c r="C910" s="3" t="s">
        <v>38</v>
      </c>
    </row>
    <row r="911" spans="1:3" x14ac:dyDescent="0.25">
      <c r="A911" s="8" t="s">
        <v>72</v>
      </c>
      <c r="B911" s="21">
        <f t="shared" si="52"/>
        <v>0</v>
      </c>
      <c r="C911" s="3" t="str">
        <f>CONCATENATE("    ",B910)</f>
        <v xml:space="preserve">    0</v>
      </c>
    </row>
    <row r="912" spans="1:3" x14ac:dyDescent="0.25">
      <c r="A912" s="8" t="s">
        <v>73</v>
      </c>
      <c r="B912" s="21">
        <f t="shared" si="52"/>
        <v>0</v>
      </c>
    </row>
    <row r="913" spans="1:3" x14ac:dyDescent="0.25">
      <c r="A913" s="15"/>
      <c r="C913" s="3" t="s">
        <v>74</v>
      </c>
    </row>
    <row r="914" spans="1:3" x14ac:dyDescent="0.25">
      <c r="A914" s="8"/>
    </row>
    <row r="915" spans="1:3" x14ac:dyDescent="0.25">
      <c r="A915" s="8"/>
      <c r="C915" s="3" t="str">
        <f>CONCATENATE("    ",B911)</f>
        <v xml:space="preserve">    0</v>
      </c>
    </row>
    <row r="916" spans="1:3" x14ac:dyDescent="0.25">
      <c r="A916" s="8"/>
    </row>
    <row r="917" spans="1:3" x14ac:dyDescent="0.25">
      <c r="A917" s="8"/>
      <c r="C917" s="3" t="s">
        <v>75</v>
      </c>
    </row>
    <row r="918" spans="1:3" x14ac:dyDescent="0.25">
      <c r="A918" s="15"/>
    </row>
    <row r="919" spans="1:3" x14ac:dyDescent="0.25">
      <c r="A919" s="15"/>
      <c r="C919" s="3" t="str">
        <f>CONCATENATE( "    &lt;piechart percentage=",B912," /&gt;")</f>
        <v xml:space="preserve">    &lt;piechart percentage=0 /&gt;</v>
      </c>
    </row>
    <row r="920" spans="1:3" x14ac:dyDescent="0.25">
      <c r="A920" s="15"/>
      <c r="C920" s="3" t="str">
        <f>"  &lt;/Genotype&gt;"</f>
        <v xml:space="preserve">  &lt;/Genotype&gt;</v>
      </c>
    </row>
    <row r="921" spans="1:3" x14ac:dyDescent="0.25">
      <c r="A921" s="15" t="s">
        <v>76</v>
      </c>
      <c r="B921" s="9">
        <f>Z17</f>
        <v>0</v>
      </c>
      <c r="C921" s="3" t="str">
        <f>CONCATENATE("  &lt;Genotype hgvs=",CHAR(34),B907,B908,";",B908,CHAR(34)," name=",CHAR(34),B558,CHAR(34),"&gt; ")</f>
        <v xml:space="preserve">  &lt;Genotype hgvs="00;0" name=""&gt; </v>
      </c>
    </row>
    <row r="922" spans="1:3" x14ac:dyDescent="0.25">
      <c r="A922" s="8" t="s">
        <v>77</v>
      </c>
      <c r="B922" s="9">
        <f t="shared" ref="B922:B923" si="53">Z18</f>
        <v>0</v>
      </c>
      <c r="C922" s="3" t="s">
        <v>38</v>
      </c>
    </row>
    <row r="923" spans="1:3" x14ac:dyDescent="0.25">
      <c r="A923" s="8" t="s">
        <v>73</v>
      </c>
      <c r="B923" s="9">
        <f t="shared" si="53"/>
        <v>0</v>
      </c>
      <c r="C923" s="3" t="s">
        <v>70</v>
      </c>
    </row>
    <row r="924" spans="1:3" x14ac:dyDescent="0.25">
      <c r="A924" s="8"/>
    </row>
    <row r="925" spans="1:3" x14ac:dyDescent="0.25">
      <c r="A925" s="15"/>
      <c r="C925" s="3" t="str">
        <f>CONCATENATE("    ",B921)</f>
        <v xml:space="preserve">    0</v>
      </c>
    </row>
    <row r="926" spans="1:3" x14ac:dyDescent="0.25">
      <c r="A926" s="8"/>
    </row>
    <row r="927" spans="1:3" x14ac:dyDescent="0.25">
      <c r="A927" s="8"/>
      <c r="C927" s="3" t="s">
        <v>74</v>
      </c>
    </row>
    <row r="928" spans="1:3" x14ac:dyDescent="0.25">
      <c r="A928" s="8"/>
    </row>
    <row r="929" spans="1:3" x14ac:dyDescent="0.25">
      <c r="A929" s="8"/>
      <c r="C929" s="3" t="str">
        <f>CONCATENATE("    ",B922)</f>
        <v xml:space="preserve">    0</v>
      </c>
    </row>
    <row r="930" spans="1:3" x14ac:dyDescent="0.25">
      <c r="A930" s="8"/>
    </row>
    <row r="931" spans="1:3" x14ac:dyDescent="0.25">
      <c r="A931" s="15"/>
      <c r="C931" s="3" t="s">
        <v>75</v>
      </c>
    </row>
    <row r="932" spans="1:3" x14ac:dyDescent="0.25">
      <c r="A932" s="15"/>
    </row>
    <row r="933" spans="1:3" x14ac:dyDescent="0.25">
      <c r="A933" s="15"/>
      <c r="C933" s="3" t="str">
        <f>CONCATENATE( "    &lt;piechart percentage=",B923," /&gt;")</f>
        <v xml:space="preserve">    &lt;piechart percentage=0 /&gt;</v>
      </c>
    </row>
    <row r="934" spans="1:3" x14ac:dyDescent="0.25">
      <c r="A934" s="15"/>
      <c r="C934" s="3" t="str">
        <f>"  &lt;/Genotype&gt;"</f>
        <v xml:space="preserve">  &lt;/Genotype&gt;</v>
      </c>
    </row>
    <row r="935" spans="1:3" x14ac:dyDescent="0.25">
      <c r="A935" s="15" t="s">
        <v>78</v>
      </c>
      <c r="B935" s="9">
        <f>Z20</f>
        <v>0</v>
      </c>
      <c r="C935" s="3" t="str">
        <f>CONCATENATE("  &lt;Genotype hgvs=",CHAR(34),B907,B909,";",B909,CHAR(34)," name=",CHAR(34),B558,CHAR(34),"&gt; ")</f>
        <v xml:space="preserve">  &lt;Genotype hgvs="00;0" name=""&gt; </v>
      </c>
    </row>
    <row r="936" spans="1:3" x14ac:dyDescent="0.25">
      <c r="A936" s="8" t="s">
        <v>79</v>
      </c>
      <c r="B936" s="9">
        <f t="shared" ref="B936:B937" si="54">Z21</f>
        <v>0</v>
      </c>
      <c r="C936" s="3" t="s">
        <v>38</v>
      </c>
    </row>
    <row r="937" spans="1:3" x14ac:dyDescent="0.25">
      <c r="A937" s="8" t="s">
        <v>73</v>
      </c>
      <c r="B937" s="9">
        <f t="shared" si="54"/>
        <v>0</v>
      </c>
      <c r="C937" s="3" t="s">
        <v>70</v>
      </c>
    </row>
    <row r="938" spans="1:3" x14ac:dyDescent="0.25">
      <c r="A938" s="15"/>
    </row>
    <row r="939" spans="1:3" x14ac:dyDescent="0.25">
      <c r="A939" s="8"/>
      <c r="C939" s="3" t="str">
        <f>CONCATENATE("    ",B935)</f>
        <v xml:space="preserve">    0</v>
      </c>
    </row>
    <row r="940" spans="1:3" x14ac:dyDescent="0.25">
      <c r="A940" s="8"/>
    </row>
    <row r="941" spans="1:3" x14ac:dyDescent="0.25">
      <c r="A941" s="8"/>
      <c r="C941" s="3" t="s">
        <v>74</v>
      </c>
    </row>
    <row r="942" spans="1:3" x14ac:dyDescent="0.25">
      <c r="A942" s="8"/>
    </row>
    <row r="943" spans="1:3" x14ac:dyDescent="0.25">
      <c r="A943" s="8"/>
      <c r="C943" s="3" t="str">
        <f>CONCATENATE("    ",B936)</f>
        <v xml:space="preserve">    0</v>
      </c>
    </row>
    <row r="944" spans="1:3" x14ac:dyDescent="0.25">
      <c r="A944" s="15"/>
    </row>
    <row r="945" spans="1:3" x14ac:dyDescent="0.25">
      <c r="A945" s="15"/>
      <c r="C945" s="3" t="s">
        <v>75</v>
      </c>
    </row>
    <row r="946" spans="1:3" x14ac:dyDescent="0.25">
      <c r="A946" s="15"/>
    </row>
    <row r="947" spans="1:3" x14ac:dyDescent="0.25">
      <c r="A947" s="15"/>
      <c r="C947" s="3" t="str">
        <f>CONCATENATE( "    &lt;piechart percentage=",B937," /&gt;")</f>
        <v xml:space="preserve">    &lt;piechart percentage=0 /&gt;</v>
      </c>
    </row>
    <row r="948" spans="1:3" x14ac:dyDescent="0.25">
      <c r="A948" s="15"/>
      <c r="C948" s="3" t="str">
        <f>"  &lt;/Genotype&gt;"</f>
        <v xml:space="preserve">  &lt;/Genotype&gt;</v>
      </c>
    </row>
    <row r="949" spans="1:3" x14ac:dyDescent="0.25">
      <c r="A949" s="15"/>
      <c r="C949" s="3" t="s">
        <v>80</v>
      </c>
    </row>
    <row r="950" spans="1:3" x14ac:dyDescent="0.25">
      <c r="A950" s="15" t="s">
        <v>81</v>
      </c>
      <c r="B950" s="9" t="str">
        <f>CONCATENATE("Your ",B11," gene has an unknown variant.")</f>
        <v>Your NR3C1 gene has an unknown variant.</v>
      </c>
      <c r="C950" s="3" t="str">
        <f>CONCATENATE("  &lt;Genotype hgvs=",CHAR(34),"unknown",CHAR(34),"&gt; ")</f>
        <v xml:space="preserve">  &lt;Genotype hgvs="unknown"&gt; </v>
      </c>
    </row>
    <row r="951" spans="1:3" x14ac:dyDescent="0.25">
      <c r="A951" s="8" t="s">
        <v>81</v>
      </c>
      <c r="B951" s="9" t="s">
        <v>82</v>
      </c>
      <c r="C951" s="3" t="s">
        <v>38</v>
      </c>
    </row>
    <row r="952" spans="1:3" x14ac:dyDescent="0.25">
      <c r="A952" s="8" t="s">
        <v>73</v>
      </c>
      <c r="C952" s="3" t="s">
        <v>70</v>
      </c>
    </row>
    <row r="953" spans="1:3" x14ac:dyDescent="0.25">
      <c r="A953" s="8"/>
    </row>
    <row r="954" spans="1:3" x14ac:dyDescent="0.25">
      <c r="A954" s="8"/>
      <c r="C954" s="3" t="str">
        <f>CONCATENATE("    ",B950)</f>
        <v xml:space="preserve">    Your NR3C1 gene has an unknown variant.</v>
      </c>
    </row>
    <row r="955" spans="1:3" x14ac:dyDescent="0.25">
      <c r="A955" s="8"/>
    </row>
    <row r="956" spans="1:3" x14ac:dyDescent="0.25">
      <c r="A956" s="8"/>
      <c r="C956" s="3" t="s">
        <v>74</v>
      </c>
    </row>
    <row r="957" spans="1:3" x14ac:dyDescent="0.25">
      <c r="A957" s="8"/>
    </row>
    <row r="958" spans="1:3" x14ac:dyDescent="0.25">
      <c r="A958" s="15"/>
      <c r="C958" s="3" t="str">
        <f>CONCATENATE("    ",B951)</f>
        <v xml:space="preserve">    The effect is unknown.</v>
      </c>
    </row>
    <row r="959" spans="1:3" x14ac:dyDescent="0.25">
      <c r="A959" s="8"/>
    </row>
    <row r="960" spans="1:3" x14ac:dyDescent="0.25">
      <c r="A960" s="15"/>
      <c r="C960" s="3" t="s">
        <v>75</v>
      </c>
    </row>
    <row r="961" spans="1:3" x14ac:dyDescent="0.25">
      <c r="A961" s="15"/>
    </row>
    <row r="962" spans="1:3" x14ac:dyDescent="0.25">
      <c r="A962" s="15"/>
      <c r="C962" s="3" t="str">
        <f>CONCATENATE( "    &lt;piechart percentage=",B952," /&gt;")</f>
        <v xml:space="preserve">    &lt;piechart percentage= /&gt;</v>
      </c>
    </row>
    <row r="963" spans="1:3" x14ac:dyDescent="0.25">
      <c r="A963" s="15"/>
      <c r="C963" s="3" t="str">
        <f>"  &lt;/Genotype&gt;"</f>
        <v xml:space="preserve">  &lt;/Genotype&gt;</v>
      </c>
    </row>
    <row r="964" spans="1:3" x14ac:dyDescent="0.25">
      <c r="A964" s="15"/>
      <c r="C964" s="3" t="s">
        <v>83</v>
      </c>
    </row>
    <row r="965" spans="1:3" x14ac:dyDescent="0.25">
      <c r="A965" s="15" t="s">
        <v>78</v>
      </c>
      <c r="B965" s="9" t="str">
        <f>CONCATENATE("Your ",B11," gene has no variants. A normal gene is referred to as a ",CHAR(34),"wild-type",CHAR(34)," gene.")</f>
        <v>Your NR3C1 gene has no variants. A normal gene is referred to as a "wild-type" gene.</v>
      </c>
      <c r="C965" s="3" t="str">
        <f>CONCATENATE("  &lt;Genotype hgvs=",CHAR(34),"wildtype",CHAR(34),"&gt;")</f>
        <v xml:space="preserve">  &lt;Genotype hgvs="wildtype"&gt;</v>
      </c>
    </row>
    <row r="966" spans="1:3" x14ac:dyDescent="0.25">
      <c r="A966" s="8" t="s">
        <v>79</v>
      </c>
      <c r="B966" s="9" t="s">
        <v>84</v>
      </c>
      <c r="C966" s="3" t="s">
        <v>38</v>
      </c>
    </row>
    <row r="967" spans="1:3" x14ac:dyDescent="0.25">
      <c r="A967" s="8" t="s">
        <v>73</v>
      </c>
      <c r="C967" s="3" t="s">
        <v>70</v>
      </c>
    </row>
    <row r="968" spans="1:3" x14ac:dyDescent="0.25">
      <c r="A968" s="8"/>
    </row>
    <row r="969" spans="1:3" x14ac:dyDescent="0.25">
      <c r="A969" s="8"/>
      <c r="C969" s="3" t="str">
        <f>CONCATENATE("    ",B965)</f>
        <v xml:space="preserve">    Your NR3C1 gene has no variants. A normal gene is referred to as a "wild-type" gene.</v>
      </c>
    </row>
    <row r="970" spans="1:3" x14ac:dyDescent="0.25">
      <c r="A970" s="8"/>
    </row>
    <row r="971" spans="1:3" x14ac:dyDescent="0.25">
      <c r="A971" s="8"/>
      <c r="C971" s="3" t="s">
        <v>74</v>
      </c>
    </row>
    <row r="972" spans="1:3" x14ac:dyDescent="0.25">
      <c r="A972" s="8"/>
    </row>
    <row r="973" spans="1:3" x14ac:dyDescent="0.25">
      <c r="A973" s="8"/>
      <c r="C973" s="3" t="str">
        <f>CONCATENATE("    ",B966)</f>
        <v xml:space="preserve">    Your variant is not associated with any loss of function.</v>
      </c>
    </row>
    <row r="974" spans="1:3" x14ac:dyDescent="0.25">
      <c r="A974" s="8"/>
    </row>
    <row r="975" spans="1:3" x14ac:dyDescent="0.25">
      <c r="A975" s="8"/>
      <c r="C975" s="3" t="s">
        <v>75</v>
      </c>
    </row>
    <row r="976" spans="1:3" x14ac:dyDescent="0.25">
      <c r="A976" s="15"/>
    </row>
    <row r="977" spans="1:3" x14ac:dyDescent="0.25">
      <c r="A977" s="8"/>
      <c r="C977" s="3" t="str">
        <f>CONCATENATE( "    &lt;piechart percentage=",B967," /&gt;")</f>
        <v xml:space="preserve">    &lt;piechart percentage= /&gt;</v>
      </c>
    </row>
    <row r="978" spans="1:3" x14ac:dyDescent="0.25">
      <c r="A978" s="8"/>
      <c r="C978" s="3" t="str">
        <f>"  &lt;/Genotype&gt;"</f>
        <v xml:space="preserve">  &lt;/Genotype&gt;</v>
      </c>
    </row>
    <row r="979" spans="1:3" x14ac:dyDescent="0.25">
      <c r="A979" s="8"/>
      <c r="C979" s="3" t="str">
        <f>"&lt;/GeneAnalysis&gt;"</f>
        <v>&lt;/GeneAnalysis&gt;</v>
      </c>
    </row>
    <row r="980" spans="1:3" s="18" customFormat="1" x14ac:dyDescent="0.25">
      <c r="A980" s="27"/>
      <c r="B980" s="17"/>
    </row>
    <row r="981" spans="1:3" x14ac:dyDescent="0.25">
      <c r="A981" s="15"/>
      <c r="C981" s="3" t="str">
        <f>CONCATENATE("# How do changes in ",B11," affect people?")</f>
        <v># How do changes in NR3C1 affect people?</v>
      </c>
    </row>
    <row r="982" spans="1:3" x14ac:dyDescent="0.25">
      <c r="A982" s="15"/>
    </row>
    <row r="983" spans="1:3" x14ac:dyDescent="0.25">
      <c r="A983" s="15" t="s">
        <v>85</v>
      </c>
      <c r="B983"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NR3C1 variants is small and does not impact treatment. It is possible that variants in this gene interact with other gene variants, which is the reason for our inclusion of this gene.</v>
      </c>
      <c r="C983" s="3" t="str">
        <f>B983</f>
        <v>For the vast majority of people, the overall risk associated with the common NR3C1 variants is small and does not impact treatment. It is possible that variants in this gene interact with other gene variants, which is the reason for our inclusion of this gene.</v>
      </c>
    </row>
    <row r="984" spans="1:3" x14ac:dyDescent="0.25">
      <c r="A984" s="15"/>
    </row>
    <row r="985" spans="1:3" s="18" customFormat="1" x14ac:dyDescent="0.25">
      <c r="A985" s="27"/>
      <c r="B985" s="17"/>
      <c r="C985" s="16" t="s">
        <v>86</v>
      </c>
    </row>
    <row r="986" spans="1:3" s="18" customFormat="1" x14ac:dyDescent="0.25">
      <c r="A986" s="27"/>
      <c r="B986" s="17"/>
      <c r="C986" s="16"/>
    </row>
    <row r="987" spans="1:3" s="18" customFormat="1" x14ac:dyDescent="0.25">
      <c r="A987" s="16"/>
      <c r="B987" s="17"/>
      <c r="C987" s="16" t="s">
        <v>87</v>
      </c>
    </row>
    <row r="988" spans="1:3" s="18" customFormat="1" x14ac:dyDescent="0.25">
      <c r="A988" s="16"/>
      <c r="B988" s="17"/>
      <c r="C988" s="16"/>
    </row>
    <row r="989" spans="1:3" x14ac:dyDescent="0.25">
      <c r="A989" s="15"/>
      <c r="C989" s="3" t="s">
        <v>88</v>
      </c>
    </row>
    <row r="990" spans="1:3" x14ac:dyDescent="0.25">
      <c r="A990" s="15"/>
    </row>
    <row r="991" spans="1:3" x14ac:dyDescent="0.25">
      <c r="A991" s="15" t="s">
        <v>38</v>
      </c>
      <c r="B991" s="3" t="s">
        <v>89</v>
      </c>
      <c r="C991" s="3"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x14ac:dyDescent="0.25">
      <c r="A992" s="15"/>
    </row>
    <row r="993" spans="1:3" x14ac:dyDescent="0.25">
      <c r="A993" s="15"/>
      <c r="C993" s="3" t="s">
        <v>90</v>
      </c>
    </row>
    <row r="994" spans="1:3" x14ac:dyDescent="0.25">
      <c r="A994" s="15"/>
    </row>
    <row r="995" spans="1:3" x14ac:dyDescent="0.25">
      <c r="B995" s="3" t="s">
        <v>91</v>
      </c>
      <c r="C995" s="3"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x14ac:dyDescent="0.25">
      <c r="A996" s="15"/>
    </row>
    <row r="997" spans="1:3" s="18" customFormat="1" x14ac:dyDescent="0.25">
      <c r="A997" s="27"/>
      <c r="B997" s="17"/>
      <c r="C997" s="16" t="s">
        <v>92</v>
      </c>
    </row>
    <row r="998" spans="1:3" s="18" customFormat="1" x14ac:dyDescent="0.25">
      <c r="A998" s="27"/>
      <c r="B998" s="17"/>
      <c r="C998" s="16"/>
    </row>
    <row r="999" spans="1:3" s="18" customFormat="1" x14ac:dyDescent="0.25">
      <c r="A999" s="16"/>
      <c r="B999" s="17"/>
      <c r="C999" s="16" t="s">
        <v>93</v>
      </c>
    </row>
    <row r="1000" spans="1:3" s="18" customFormat="1" x14ac:dyDescent="0.25">
      <c r="A1000" s="16"/>
      <c r="B1000" s="17"/>
      <c r="C1000" s="16"/>
    </row>
    <row r="1001" spans="1:3" x14ac:dyDescent="0.25">
      <c r="A1001" s="15"/>
      <c r="C1001" s="3" t="s">
        <v>88</v>
      </c>
    </row>
    <row r="1002" spans="1:3" x14ac:dyDescent="0.25">
      <c r="A1002" s="15"/>
    </row>
    <row r="1003" spans="1:3" x14ac:dyDescent="0.25">
      <c r="A1003" s="15" t="s">
        <v>38</v>
      </c>
      <c r="B1003" s="9" t="s">
        <v>94</v>
      </c>
      <c r="C1003" s="3"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x14ac:dyDescent="0.25">
      <c r="A1004" s="15"/>
    </row>
    <row r="1005" spans="1:3" x14ac:dyDescent="0.25">
      <c r="A1005" s="15"/>
      <c r="C1005" s="3" t="s">
        <v>90</v>
      </c>
    </row>
    <row r="1006" spans="1:3" x14ac:dyDescent="0.25">
      <c r="A1006" s="15"/>
    </row>
    <row r="1007" spans="1:3" x14ac:dyDescent="0.25">
      <c r="A1007" s="15"/>
      <c r="B1007" s="9" t="s">
        <v>95</v>
      </c>
      <c r="C1007" s="3" t="str">
        <f>B1007</f>
        <v>[Anti-CD20 intervention](https://www.ncbi.nlm.nih.gov/pubmed/27834303) may help CFS patients, and has shown to increase muscarinic antibody positivity and reduced symptoms.</v>
      </c>
    </row>
    <row r="1009" spans="1:3" s="18" customFormat="1" x14ac:dyDescent="0.25">
      <c r="A1009" s="27"/>
      <c r="B1009" s="17"/>
      <c r="C1009" s="16" t="s">
        <v>96</v>
      </c>
    </row>
    <row r="1010" spans="1:3" s="18" customFormat="1" x14ac:dyDescent="0.25">
      <c r="A1010" s="27"/>
      <c r="B1010" s="17"/>
      <c r="C1010" s="16"/>
    </row>
    <row r="1011" spans="1:3" s="18" customFormat="1" x14ac:dyDescent="0.25">
      <c r="A1011" s="16"/>
      <c r="B1011" s="17"/>
      <c r="C1011" s="16" t="s">
        <v>97</v>
      </c>
    </row>
    <row r="1012" spans="1:3" s="18" customFormat="1" x14ac:dyDescent="0.25">
      <c r="A1012" s="16"/>
      <c r="B1012" s="17"/>
      <c r="C1012" s="16"/>
    </row>
    <row r="1013" spans="1:3" x14ac:dyDescent="0.25">
      <c r="A1013" s="15"/>
      <c r="C1013" s="3" t="s">
        <v>88</v>
      </c>
    </row>
    <row r="1014" spans="1:3" x14ac:dyDescent="0.25">
      <c r="A1014" s="15"/>
    </row>
    <row r="1015" spans="1:3" x14ac:dyDescent="0.25">
      <c r="A1015" s="15" t="s">
        <v>38</v>
      </c>
      <c r="B1015" s="3" t="s">
        <v>98</v>
      </c>
      <c r="C1015" s="3"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x14ac:dyDescent="0.25">
      <c r="A1016" s="15"/>
    </row>
    <row r="1017" spans="1:3" x14ac:dyDescent="0.25">
      <c r="A1017" s="15"/>
      <c r="C1017" s="3" t="s">
        <v>90</v>
      </c>
    </row>
    <row r="1018" spans="1:3" x14ac:dyDescent="0.25">
      <c r="A1018" s="15"/>
    </row>
    <row r="1019" spans="1:3" x14ac:dyDescent="0.25">
      <c r="A1019" s="15"/>
      <c r="B1019" s="3" t="s">
        <v>99</v>
      </c>
      <c r="C1019" s="3"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18" customFormat="1" x14ac:dyDescent="0.25">
      <c r="A1021" s="27"/>
      <c r="B1021" s="17"/>
      <c r="C1021" s="16" t="s">
        <v>100</v>
      </c>
    </row>
    <row r="1022" spans="1:3" s="18" customFormat="1" x14ac:dyDescent="0.25">
      <c r="A1022" s="27"/>
      <c r="B1022" s="17"/>
      <c r="C1022" s="16"/>
    </row>
    <row r="1023" spans="1:3" s="18" customFormat="1" x14ac:dyDescent="0.25">
      <c r="A1023" s="16"/>
      <c r="B1023" s="17"/>
      <c r="C1023" s="16" t="s">
        <v>101</v>
      </c>
    </row>
    <row r="1024" spans="1:3" s="18" customFormat="1" x14ac:dyDescent="0.25">
      <c r="A1024" s="16"/>
      <c r="B1024" s="17"/>
      <c r="C1024" s="16"/>
    </row>
    <row r="1025" spans="1:3" x14ac:dyDescent="0.25">
      <c r="A1025" s="15"/>
      <c r="C1025" s="3" t="s">
        <v>102</v>
      </c>
    </row>
    <row r="1026" spans="1:3" x14ac:dyDescent="0.25">
      <c r="A1026" s="15"/>
    </row>
    <row r="1027" spans="1:3" x14ac:dyDescent="0.25">
      <c r="A1027" s="15" t="s">
        <v>38</v>
      </c>
      <c r="B1027" s="9" t="s">
        <v>103</v>
      </c>
      <c r="C1027" s="3"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x14ac:dyDescent="0.25">
      <c r="A1028" s="15"/>
    </row>
    <row r="1029" spans="1:3" x14ac:dyDescent="0.25">
      <c r="A1029" s="15"/>
      <c r="C1029" s="3" t="s">
        <v>90</v>
      </c>
    </row>
    <row r="1030" spans="1:3" x14ac:dyDescent="0.25">
      <c r="A1030" s="15"/>
    </row>
    <row r="1031" spans="1:3" x14ac:dyDescent="0.25">
      <c r="A1031" s="15"/>
      <c r="B1031" s="9" t="s">
        <v>104</v>
      </c>
      <c r="C1031" s="3" t="str">
        <f>B1031</f>
        <v>Symptoms may improve after removal of cataracts, and should be monitored carefully to prevent further lens and iris adhesion due to [incorrect surgery](https://www.ncbi.nlm.nih.gov/pubmed/19246951).</v>
      </c>
    </row>
    <row r="1033" spans="1:3" s="18" customFormat="1" x14ac:dyDescent="0.25">
      <c r="B1033" s="17"/>
    </row>
    <row r="1035" spans="1:3" x14ac:dyDescent="0.25">
      <c r="A1035" s="3" t="s">
        <v>105</v>
      </c>
      <c r="B1035" s="9" t="s">
        <v>106</v>
      </c>
      <c r="C1035" s="3" t="str">
        <f>CONCATENATE("&lt;symptoms ",B1035," /&gt;")</f>
        <v>&lt;symptoms  vision problems D014786 pain D010146 chills and night sweats D023341 multiple chemical sensitivity/allergies D018777 inflamation D007249 /&gt;</v>
      </c>
    </row>
    <row r="1707" spans="3:3" x14ac:dyDescent="0.25">
      <c r="C1707" s="3"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x14ac:dyDescent="0.25">
      <c r="C1713" s="3"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x14ac:dyDescent="0.25">
      <c r="C1849" s="3"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x14ac:dyDescent="0.25">
      <c r="C2257" s="3"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x14ac:dyDescent="0.25">
      <c r="C2393" s="3"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x14ac:dyDescent="0.25">
      <c r="C2529" s="3"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x14ac:dyDescent="0.25">
      <c r="C2659" s="3"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x14ac:dyDescent="0.25">
      <c r="C2665" s="3"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x14ac:dyDescent="0.25">
      <c r="C2795" s="3"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x14ac:dyDescent="0.25">
      <c r="C2801" s="3"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x14ac:dyDescent="0.25">
      <c r="C2931" s="3"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x14ac:dyDescent="0.25">
      <c r="C2937" s="3"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x14ac:dyDescent="0.25">
      <c r="C3067" s="3"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x14ac:dyDescent="0.25">
      <c r="C3073" s="3"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x14ac:dyDescent="0.25">
      <c r="C3203" s="3"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x14ac:dyDescent="0.25">
      <c r="C3209" s="3"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3209"/>
  <sheetViews>
    <sheetView workbookViewId="0">
      <selection sqref="A1:XFD104857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5</v>
      </c>
      <c r="B2" s="9" t="s">
        <v>150</v>
      </c>
      <c r="C2" s="3" t="str">
        <f>CONCATENATE("# What does the ",B2," gene do?")</f>
        <v># What does the NPAS2 gene do?</v>
      </c>
      <c r="H2" s="4"/>
      <c r="I2" s="5"/>
      <c r="J2" s="4"/>
      <c r="K2" s="4"/>
      <c r="L2" s="4"/>
      <c r="Y2" s="10"/>
      <c r="Z2" s="10"/>
      <c r="AA2" s="10"/>
      <c r="AC2" s="10"/>
      <c r="AF2" s="7"/>
      <c r="AJ2" s="7"/>
    </row>
    <row r="3" spans="1:36" ht="15.75" x14ac:dyDescent="0.25">
      <c r="A3" s="8"/>
      <c r="H3" s="3" t="s">
        <v>8</v>
      </c>
      <c r="I3" s="11" t="s">
        <v>9</v>
      </c>
      <c r="J3" s="3">
        <v>0.47</v>
      </c>
      <c r="K3" s="3">
        <v>0.33300000000000002</v>
      </c>
      <c r="L3" s="3">
        <f t="shared" ref="L3:L9" si="0">J3/K3</f>
        <v>1.4114114114114114</v>
      </c>
      <c r="Y3" s="10"/>
      <c r="Z3" s="10"/>
      <c r="AA3" s="10"/>
      <c r="AC3" s="10"/>
      <c r="AF3" s="7"/>
      <c r="AJ3" s="7"/>
    </row>
    <row r="4" spans="1:36" ht="15.75" x14ac:dyDescent="0.25">
      <c r="A4" s="8" t="s">
        <v>13</v>
      </c>
      <c r="B4" s="12"/>
      <c r="C4" s="3">
        <f>B4</f>
        <v>0</v>
      </c>
      <c r="H4" s="3" t="s">
        <v>14</v>
      </c>
      <c r="I4" s="11" t="s">
        <v>15</v>
      </c>
      <c r="J4" s="3">
        <v>0.24</v>
      </c>
      <c r="K4" s="3">
        <v>0.13700000000000001</v>
      </c>
      <c r="L4" s="3">
        <f t="shared" si="0"/>
        <v>1.751824817518248</v>
      </c>
      <c r="X4" s="13"/>
      <c r="Y4" s="10"/>
      <c r="Z4" s="10"/>
      <c r="AA4" s="10"/>
      <c r="AC4" s="10"/>
    </row>
    <row r="5" spans="1:36" ht="15.75" x14ac:dyDescent="0.25">
      <c r="A5" s="8"/>
      <c r="B5" s="14"/>
      <c r="H5" s="3" t="s">
        <v>17</v>
      </c>
      <c r="I5" s="11" t="s">
        <v>18</v>
      </c>
      <c r="J5" s="3">
        <v>0.24</v>
      </c>
      <c r="K5" s="3">
        <v>0.13700000000000001</v>
      </c>
      <c r="L5" s="3">
        <f t="shared" si="0"/>
        <v>1.751824817518248</v>
      </c>
      <c r="Y5" s="10"/>
      <c r="Z5" s="10"/>
      <c r="AA5" s="10"/>
      <c r="AC5" s="10"/>
    </row>
    <row r="6" spans="1:36" ht="15.75" x14ac:dyDescent="0.25">
      <c r="A6" s="8" t="s">
        <v>20</v>
      </c>
      <c r="B6" s="9">
        <v>2</v>
      </c>
      <c r="C6" s="3" t="str">
        <f>CONCATENATE("This gene is located on chromosome ",B6,". The ",B7," it creates acts in your ",B8)</f>
        <v>This gene is located on chromosome 2. The protein it creates acts in your esophagus and bladder.</v>
      </c>
      <c r="H6" s="3" t="s">
        <v>21</v>
      </c>
      <c r="I6" s="11" t="s">
        <v>12</v>
      </c>
      <c r="J6" s="3">
        <v>0.44</v>
      </c>
      <c r="K6" s="3">
        <v>0.316</v>
      </c>
      <c r="L6" s="3">
        <f t="shared" si="0"/>
        <v>1.3924050632911393</v>
      </c>
      <c r="Y6" s="10"/>
      <c r="Z6" s="10"/>
      <c r="AA6" s="10"/>
      <c r="AC6" s="10"/>
    </row>
    <row r="7" spans="1:36" ht="15.75" x14ac:dyDescent="0.25">
      <c r="A7" s="8" t="s">
        <v>23</v>
      </c>
      <c r="B7" s="9" t="s">
        <v>24</v>
      </c>
      <c r="H7" s="3" t="s">
        <v>25</v>
      </c>
      <c r="I7" s="11" t="s">
        <v>26</v>
      </c>
      <c r="J7" s="3">
        <v>0.45</v>
      </c>
      <c r="K7" s="3">
        <v>0.33100000000000002</v>
      </c>
      <c r="L7" s="3">
        <f t="shared" si="0"/>
        <v>1.3595166163141994</v>
      </c>
      <c r="Y7" s="6"/>
      <c r="AC7" s="10"/>
    </row>
    <row r="8" spans="1:36" ht="15.75" x14ac:dyDescent="0.25">
      <c r="A8" s="8" t="s">
        <v>28</v>
      </c>
      <c r="B8" s="9" t="s">
        <v>158</v>
      </c>
      <c r="H8" s="3" t="s">
        <v>29</v>
      </c>
      <c r="I8" s="11" t="s">
        <v>30</v>
      </c>
      <c r="J8" s="3">
        <v>0.17299999999999999</v>
      </c>
      <c r="K8" s="3">
        <v>0.1</v>
      </c>
      <c r="L8" s="3">
        <f t="shared" si="0"/>
        <v>1.7299999999999998</v>
      </c>
      <c r="Y8" s="6"/>
      <c r="AC8" s="10"/>
    </row>
    <row r="9" spans="1:36" ht="15.75" x14ac:dyDescent="0.25">
      <c r="A9" s="15" t="s">
        <v>31</v>
      </c>
      <c r="B9" s="9" t="s">
        <v>159</v>
      </c>
      <c r="C9" s="3" t="str">
        <f>CONCATENATE("&lt;TissueList ",B9," /&gt;")</f>
        <v>&lt;TissueList gastrointestinal tract D041981 Kidney and urinary bladder D005221  /&gt;</v>
      </c>
      <c r="H9" s="3" t="s">
        <v>32</v>
      </c>
      <c r="I9" s="11" t="s">
        <v>33</v>
      </c>
      <c r="J9" s="3">
        <v>0.435</v>
      </c>
      <c r="K9" s="3">
        <v>0.33500000000000002</v>
      </c>
      <c r="L9" s="3">
        <f t="shared" si="0"/>
        <v>1.2985074626865671</v>
      </c>
      <c r="Y9" s="6"/>
      <c r="AC9" s="10"/>
    </row>
    <row r="10" spans="1:36" s="18" customFormat="1" ht="15.75" x14ac:dyDescent="0.25">
      <c r="A10" s="16"/>
      <c r="B10" s="17"/>
      <c r="H10" s="18" t="str">
        <f>B19</f>
        <v>G100923328A</v>
      </c>
      <c r="I10" s="18" t="str">
        <f>B25</f>
        <v>T158189C</v>
      </c>
      <c r="J10" s="18" t="str">
        <f>B31</f>
        <v>T143342788C</v>
      </c>
      <c r="K10" s="18" t="str">
        <f>B37</f>
        <v>G1469-16T</v>
      </c>
      <c r="L10" s="18" t="str">
        <f>B43</f>
        <v>A143281925G</v>
      </c>
      <c r="M10" s="18" t="str">
        <f>B49</f>
        <v>A143307929G</v>
      </c>
      <c r="N10" s="18" t="str">
        <f>B55</f>
        <v>G143316471A</v>
      </c>
    </row>
    <row r="11" spans="1:36" ht="15.75" x14ac:dyDescent="0.25">
      <c r="A11" s="8" t="s">
        <v>5</v>
      </c>
      <c r="B11" s="9" t="s">
        <v>150</v>
      </c>
      <c r="C11" s="3" t="str">
        <f>CONCATENATE("&lt;GeneAnalysis gene=",CHAR(34),B11,CHAR(34)," interval=",CHAR(34),B12,CHAR(34),"&gt; ")</f>
        <v xml:space="preserve">&lt;GeneAnalysis gene="NPAS2" interval="NC_000002.12:g.100820151_100996829"&gt; </v>
      </c>
      <c r="H11" s="19" t="s">
        <v>152</v>
      </c>
      <c r="I11" s="19" t="s">
        <v>110</v>
      </c>
      <c r="J11" s="19" t="s">
        <v>110</v>
      </c>
      <c r="K11" s="19" t="s">
        <v>110</v>
      </c>
      <c r="L11" s="19" t="s">
        <v>110</v>
      </c>
      <c r="M11" s="19" t="s">
        <v>110</v>
      </c>
      <c r="N11" s="19" t="s">
        <v>110</v>
      </c>
      <c r="O11" s="20"/>
      <c r="P11" s="20"/>
      <c r="Q11" s="20"/>
      <c r="R11" s="20"/>
      <c r="S11" s="20"/>
      <c r="T11" s="20"/>
      <c r="U11" s="20"/>
      <c r="V11" s="20"/>
      <c r="W11" s="20"/>
      <c r="X11" s="20"/>
      <c r="Y11" s="20"/>
      <c r="Z11" s="20"/>
    </row>
    <row r="12" spans="1:36" ht="15.75" x14ac:dyDescent="0.25">
      <c r="A12" s="8" t="s">
        <v>36</v>
      </c>
      <c r="B12" s="9" t="s">
        <v>160</v>
      </c>
      <c r="H12" s="9" t="s">
        <v>153</v>
      </c>
      <c r="I12" s="9" t="s">
        <v>115</v>
      </c>
      <c r="J12" s="9" t="s">
        <v>113</v>
      </c>
      <c r="K12" s="9" t="s">
        <v>123</v>
      </c>
      <c r="L12" s="9" t="s">
        <v>121</v>
      </c>
      <c r="M12" s="9" t="s">
        <v>119</v>
      </c>
      <c r="N12" s="9" t="s">
        <v>117</v>
      </c>
      <c r="O12" s="9"/>
      <c r="P12" s="9"/>
      <c r="Q12" s="9"/>
      <c r="R12" s="9"/>
      <c r="S12" s="9"/>
      <c r="T12" s="9"/>
      <c r="U12" s="9"/>
      <c r="V12" s="9"/>
      <c r="W12" s="9"/>
      <c r="X12" s="9"/>
      <c r="Y12" s="9"/>
      <c r="Z12" s="9"/>
    </row>
    <row r="13" spans="1:36" ht="15.75" x14ac:dyDescent="0.25">
      <c r="A13" s="8" t="s">
        <v>37</v>
      </c>
      <c r="B13" s="9" t="s">
        <v>155</v>
      </c>
      <c r="C13" s="3" t="str">
        <f>CONCATENATE("# What are some common mutations of ",B11,"?")</f>
        <v># What are some common mutations of NPAS2?</v>
      </c>
      <c r="H13" s="9" t="s">
        <v>154</v>
      </c>
      <c r="I13" s="9" t="s">
        <v>116</v>
      </c>
      <c r="J13" s="9" t="s">
        <v>114</v>
      </c>
      <c r="K13" s="9" t="s">
        <v>124</v>
      </c>
      <c r="L13" s="9" t="s">
        <v>122</v>
      </c>
      <c r="M13" s="9" t="s">
        <v>120</v>
      </c>
      <c r="N13" s="9" t="s">
        <v>118</v>
      </c>
      <c r="O13" s="9"/>
      <c r="P13" s="9"/>
      <c r="Q13" s="9"/>
      <c r="R13" s="9"/>
      <c r="S13" s="9"/>
      <c r="T13" s="9"/>
      <c r="U13" s="9"/>
      <c r="V13" s="9"/>
      <c r="W13" s="9"/>
      <c r="X13" s="9"/>
      <c r="Y13" s="9"/>
      <c r="Z13" s="9"/>
    </row>
    <row r="14" spans="1:36" ht="15.75" x14ac:dyDescent="0.25">
      <c r="A14" s="8"/>
      <c r="C14" s="3" t="s">
        <v>38</v>
      </c>
      <c r="H14" s="9" t="str">
        <f>CONCATENATE("People with this variant have one copy of the ",B22)</f>
        <v>People with this variant have one copy of the [G100923328A](https://www.ncbi.nlm.nih.gov/projects/SNP/snp_ref.cgi?rs=356653)</v>
      </c>
      <c r="I14" s="9" t="str">
        <f>CONCATENATE("People with this variant have one copy of the ",B28)</f>
        <v>People with this variant have one copy of the [T158189C](https://www.ncbi.nlm.nih.gov/projects/SNP/snp_ref.cgi?rs=258750)</v>
      </c>
      <c r="J14" s="9" t="str">
        <f>CONCATENATE("People with this variant have one copy of the ",B34)</f>
        <v>People with this variant have one copy of the [T143342788C](https://www.ncbi.nlm.nih.gov/projects/SNP/snp_ref.cgi?rs=2918419)</v>
      </c>
      <c r="K14" s="9" t="str">
        <f>CONCATENATE("People with this variant have one copy of the ",B40)</f>
        <v>People with this variant have one copy of the [G1469-16T](https://www.ncbi.nlm.nih.gov/projects/SNP/snp_ref.cgi?rs=6188)</v>
      </c>
      <c r="L14" s="9" t="str">
        <f>CONCATENATE("People with this variant have one copy of the ",B46)</f>
        <v>People with this variant have one copy of the [A143281925G](https://www.ncbi.nlm.nih.gov/clinvar/variation/351364/)</v>
      </c>
      <c r="M14" s="9" t="str">
        <f>CONCATENATE("People with this variant have one copy of the ",B52)</f>
        <v>People with this variant have one copy of the [T2298C (p.Asn766=)](https://www.ncbi.nlm.nih.gov/projects/SNP/snp_ref.cgi?rs=852977)</v>
      </c>
      <c r="N14" s="9" t="str">
        <f>CONCATENATE("People with this variant have one copy of the ",B58)</f>
        <v>People with this variant have one copy of the [G143316471A](https://www.ncbi.nlm.nih.gov/projects/SNP/snp_ref.cgi?rs=860458)</v>
      </c>
      <c r="O14" s="9"/>
      <c r="P14" s="9"/>
      <c r="Q14" s="9"/>
      <c r="R14" s="9"/>
      <c r="S14" s="9"/>
      <c r="T14" s="9"/>
      <c r="U14" s="9"/>
      <c r="V14" s="9"/>
      <c r="W14" s="9"/>
      <c r="X14" s="9"/>
      <c r="Y14" s="9"/>
      <c r="Z14" s="9"/>
    </row>
    <row r="15" spans="1:36" ht="15.75" x14ac:dyDescent="0.25">
      <c r="C15" s="3" t="str">
        <f>CONCATENATE("There are ",B13," variants in ",B11,": ",B22,", ",B28,", ",B34,", ",B40,", ",B46,", ",B52,", ",B58,", ",B64,", ",B70,", ",B76,", ",B82,", ",B88,", ",B94,", ",B100,", ",B106,", ",B112,", ",B118,", ",B124,", and ",B130,".")</f>
        <v>There are one variants in NPAS2: [G100923328A](https://www.ncbi.nlm.nih.gov/projects/SNP/snp_ref.cgi?rs=356653),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[G143316471A](https://www.ncbi.nlm.nih.gov/projects/SNP/snp_ref.cgi?rs=860458),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9" t="s">
        <v>39</v>
      </c>
      <c r="I15" s="9" t="s">
        <v>39</v>
      </c>
      <c r="J15" s="9" t="s">
        <v>39</v>
      </c>
      <c r="K15" s="9" t="s">
        <v>40</v>
      </c>
      <c r="L15" s="9" t="s">
        <v>39</v>
      </c>
      <c r="M15" s="9" t="s">
        <v>39</v>
      </c>
      <c r="N15" s="9" t="s">
        <v>39</v>
      </c>
      <c r="O15" s="9"/>
      <c r="P15" s="9"/>
      <c r="Q15" s="9"/>
      <c r="R15" s="9"/>
      <c r="S15" s="9"/>
      <c r="T15" s="9"/>
      <c r="U15" s="9"/>
      <c r="V15" s="9"/>
      <c r="W15" s="9"/>
      <c r="X15" s="9"/>
      <c r="Y15" s="9"/>
      <c r="Z15" s="9"/>
    </row>
    <row r="16" spans="1:36" ht="15.75" x14ac:dyDescent="0.25">
      <c r="H16" s="9">
        <v>49.2</v>
      </c>
      <c r="I16" s="9">
        <v>35.799999999999997</v>
      </c>
      <c r="J16" s="9">
        <v>20.7</v>
      </c>
      <c r="K16" s="9">
        <v>38.799999999999997</v>
      </c>
      <c r="L16" s="9">
        <v>22.6</v>
      </c>
      <c r="M16" s="9">
        <v>35.6</v>
      </c>
      <c r="N16" s="9">
        <v>20.100000000000001</v>
      </c>
      <c r="O16" s="9"/>
      <c r="P16" s="9"/>
      <c r="Q16" s="9"/>
      <c r="R16" s="9"/>
      <c r="S16" s="9"/>
      <c r="T16" s="9"/>
      <c r="U16" s="9"/>
      <c r="V16" s="9"/>
      <c r="W16" s="9"/>
      <c r="X16" s="9"/>
      <c r="Y16" s="9"/>
      <c r="Z16" s="9"/>
    </row>
    <row r="17" spans="1:26" ht="15.75"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[T158189C](https://www.ncbi.nlm.nih.gov/projects/SNP/snp_ref.cgi?rs=258750)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[G143316471A](https://www.ncbi.nlm.nih.gov/projects/SNP/snp_ref.cgi?rs=860458) variant. This substitution of a single nucleotide is known as a missense mutation.</v>
      </c>
      <c r="O17" s="9"/>
      <c r="P17" s="9"/>
      <c r="Q17" s="9"/>
      <c r="R17" s="9"/>
      <c r="S17" s="9"/>
      <c r="T17" s="9"/>
      <c r="U17" s="9"/>
      <c r="V17" s="9"/>
      <c r="W17" s="9"/>
      <c r="X17" s="9"/>
      <c r="Y17" s="9"/>
      <c r="Z17" s="9"/>
    </row>
    <row r="18" spans="1:26" ht="15.75" x14ac:dyDescent="0.25">
      <c r="A18" s="8" t="s">
        <v>41</v>
      </c>
      <c r="B18" s="19" t="s">
        <v>151</v>
      </c>
      <c r="C18" s="3" t="str">
        <f>CONCATENATE("  &lt;Variant hgvs=",CHAR(34),B18,CHAR(34)," name=",CHAR(34),B19,CHAR(34),"&gt; ")</f>
        <v xml:space="preserve">  &lt;Variant hgvs="NC_000002.12:g.100923328G&gt;A" name="G100923328A"&gt; </v>
      </c>
      <c r="H18" s="9" t="s">
        <v>39</v>
      </c>
      <c r="I18" s="9" t="s">
        <v>39</v>
      </c>
      <c r="J18" s="9" t="s">
        <v>39</v>
      </c>
      <c r="K18" s="9" t="s">
        <v>40</v>
      </c>
      <c r="L18" s="9" t="s">
        <v>39</v>
      </c>
      <c r="M18" s="9" t="s">
        <v>39</v>
      </c>
      <c r="N18" s="9" t="s">
        <v>39</v>
      </c>
      <c r="O18" s="9"/>
      <c r="P18" s="9"/>
      <c r="Q18" s="9"/>
      <c r="R18" s="9"/>
      <c r="S18" s="9"/>
      <c r="T18" s="9"/>
      <c r="U18" s="9"/>
      <c r="V18" s="9"/>
      <c r="W18" s="9"/>
      <c r="X18" s="9"/>
      <c r="Y18" s="9"/>
      <c r="Z18" s="9"/>
    </row>
    <row r="19" spans="1:26" ht="15.75" x14ac:dyDescent="0.25">
      <c r="A19" s="15" t="s">
        <v>42</v>
      </c>
      <c r="B19" s="21" t="s">
        <v>156</v>
      </c>
      <c r="H19" s="9">
        <v>31.6</v>
      </c>
      <c r="I19" s="9">
        <v>16.100000000000001</v>
      </c>
      <c r="J19" s="9">
        <v>6.5</v>
      </c>
      <c r="K19" s="9">
        <v>16.5</v>
      </c>
      <c r="L19" s="9">
        <v>6.2</v>
      </c>
      <c r="M19" s="9">
        <v>14.3</v>
      </c>
      <c r="N19" s="9">
        <v>6.3</v>
      </c>
      <c r="O19" s="9"/>
      <c r="P19" s="9"/>
      <c r="Q19" s="9"/>
      <c r="R19" s="9"/>
      <c r="S19" s="9"/>
      <c r="T19" s="9"/>
      <c r="U19" s="9"/>
      <c r="V19" s="9"/>
      <c r="W19" s="9"/>
      <c r="X19" s="9"/>
      <c r="Y19" s="9"/>
      <c r="Z19" s="9"/>
    </row>
    <row r="20" spans="1:26" ht="15.75" x14ac:dyDescent="0.25">
      <c r="A20" s="15" t="s">
        <v>43</v>
      </c>
      <c r="B20" s="9" t="s">
        <v>126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t="str">
        <f>CONCATENATE("Your ",B11," gene has no variants. A normal gene is referred to as a ",CHAR(34),"wild-type",CHAR(34)," gene.")</f>
        <v>Your NPAS2 gene has no variants. A normal gene is referred to as a "wild-type" gene.</v>
      </c>
      <c r="J20" s="9" t="str">
        <f>CONCATENATE("Your ",B11," gene has no variants. A normal gene is referred to as a ",CHAR(34),"wild-type",CHAR(34)," gene.")</f>
        <v>Your NPAS2 gene has no variants. A normal gene is referred to as a "wild-type" gene.</v>
      </c>
      <c r="K20" s="9" t="str">
        <f>CONCATENATE("Your ",B11," gene has no variants. A normal gene is referred to as a ",CHAR(34),"wild-type",CHAR(34)," gene.")</f>
        <v>Your NPAS2 gene has no variants. A normal gene is referred to as a "wild-type" gene.</v>
      </c>
      <c r="L20" s="9" t="str">
        <f>CONCATENATE("Your ",B11," gene has no variants. A normal gene is referred to as a ",CHAR(34),"wild-type",CHAR(34)," gene.")</f>
        <v>Your NPAS2 gene has no variants. A normal gene is referred to as a "wild-type" gene.</v>
      </c>
      <c r="M20" s="9" t="str">
        <f>CONCATENATE("Your ",B11," gene has no variants. A normal gene is referred to as a ",CHAR(34),"wild-type",CHAR(34)," gene.")</f>
        <v>Your NPAS2 gene has no variants. A normal gene is referred to as a "wild-type" gene.</v>
      </c>
      <c r="N20" s="9" t="str">
        <f>CONCATENATE("Your ",B11," gene has no variants. A normal gene is referred to as a ",CHAR(34),"wild-type",CHAR(34)," gene.")</f>
        <v>Your NPAS2 gene has no variants. A normal gene is referred to as a "wild-type" gene.</v>
      </c>
      <c r="O20" s="9"/>
      <c r="P20" s="9"/>
      <c r="Q20" s="9"/>
      <c r="R20" s="9"/>
      <c r="S20" s="9"/>
      <c r="T20" s="9"/>
      <c r="U20" s="9"/>
      <c r="V20" s="9"/>
      <c r="W20" s="9"/>
      <c r="X20" s="9"/>
      <c r="Y20" s="9"/>
      <c r="Z20" s="9"/>
    </row>
    <row r="21" spans="1:26" ht="15.75" x14ac:dyDescent="0.25">
      <c r="A21" s="15" t="s">
        <v>45</v>
      </c>
      <c r="B21" s="9" t="s">
        <v>48</v>
      </c>
      <c r="H21" s="9" t="s">
        <v>40</v>
      </c>
      <c r="I21" s="9" t="s">
        <v>40</v>
      </c>
      <c r="J21" s="9" t="s">
        <v>40</v>
      </c>
      <c r="K21" s="9" t="s">
        <v>39</v>
      </c>
      <c r="L21" s="9" t="s">
        <v>40</v>
      </c>
      <c r="M21" s="9" t="s">
        <v>40</v>
      </c>
      <c r="N21" s="9" t="s">
        <v>40</v>
      </c>
      <c r="O21" s="9"/>
      <c r="P21" s="9"/>
      <c r="Q21" s="9"/>
      <c r="R21" s="9"/>
      <c r="S21" s="9"/>
      <c r="T21" s="9"/>
      <c r="U21" s="9"/>
      <c r="V21" s="9"/>
      <c r="W21" s="9"/>
      <c r="X21" s="9"/>
      <c r="Y21" s="9"/>
      <c r="Z21" s="9"/>
    </row>
    <row r="22" spans="1:26" ht="15.75" x14ac:dyDescent="0.25">
      <c r="A22" s="15" t="s">
        <v>47</v>
      </c>
      <c r="B22" s="9" t="s">
        <v>157</v>
      </c>
      <c r="C22" s="3" t="str">
        <f>"  &lt;/Variant&gt;"</f>
        <v xml:space="preserve">  &lt;/Variant&gt;</v>
      </c>
      <c r="H22" s="9">
        <v>19.3</v>
      </c>
      <c r="I22" s="9">
        <v>48.2</v>
      </c>
      <c r="J22" s="9">
        <v>72.8</v>
      </c>
      <c r="K22" s="9">
        <v>44.7</v>
      </c>
      <c r="L22" s="9">
        <v>71.2</v>
      </c>
      <c r="M22" s="9">
        <v>50.1</v>
      </c>
      <c r="N22" s="9">
        <v>73.599999999999994</v>
      </c>
      <c r="O22" s="9"/>
      <c r="P22" s="9"/>
      <c r="Q22" s="9"/>
      <c r="R22" s="9"/>
      <c r="S22" s="9"/>
      <c r="T22" s="9"/>
      <c r="U22" s="9"/>
      <c r="V22" s="9"/>
      <c r="W22" s="9"/>
      <c r="X22" s="9"/>
      <c r="Y22" s="9"/>
      <c r="Z22" s="9"/>
    </row>
    <row r="23" spans="1:26" ht="15.75" x14ac:dyDescent="0.25">
      <c r="A23" s="15"/>
      <c r="C23" s="3" t="str">
        <f>CONCATENATE("&lt;# ",B25," #&gt;")</f>
        <v>&lt;# T158189C #&gt;</v>
      </c>
    </row>
    <row r="24" spans="1:26" ht="15.75" x14ac:dyDescent="0.25">
      <c r="A24" s="8" t="s">
        <v>41</v>
      </c>
      <c r="B24" s="28"/>
      <c r="C24" s="3" t="str">
        <f>CONCATENATE("  &lt;Variant hgvs=",CHAR(34),B24,CHAR(34)," name=",CHAR(34),B25,CHAR(34),"&gt; ")</f>
        <v xml:space="preserve">  &lt;Variant hgvs="" name="T158189C"&gt; </v>
      </c>
    </row>
    <row r="25" spans="1:26" ht="15.75" x14ac:dyDescent="0.25">
      <c r="A25" s="15" t="s">
        <v>42</v>
      </c>
      <c r="B25" s="9" t="s">
        <v>135</v>
      </c>
    </row>
    <row r="26" spans="1:26" ht="15.75" x14ac:dyDescent="0.25">
      <c r="A26" s="15" t="s">
        <v>43</v>
      </c>
      <c r="B26" s="9" t="s">
        <v>48</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NPAS2 gene from thymine (T) to cytosine (C) resulting in incorrect protein function. This substitution of a single nucleotide is known as a missense variant.</v>
      </c>
    </row>
    <row r="27" spans="1:26" ht="15.75" x14ac:dyDescent="0.25">
      <c r="A27" s="15" t="s">
        <v>45</v>
      </c>
      <c r="B27" s="9" t="s">
        <v>126</v>
      </c>
    </row>
    <row r="28" spans="1:26" ht="15.75" x14ac:dyDescent="0.25">
      <c r="A28" s="15" t="s">
        <v>47</v>
      </c>
      <c r="B28" s="9" t="s">
        <v>136</v>
      </c>
      <c r="C28" s="3" t="str">
        <f>"  &lt;/Variant&gt;"</f>
        <v xml:space="preserve">  &lt;/Variant&gt;</v>
      </c>
    </row>
    <row r="29" spans="1:26" ht="15.75" x14ac:dyDescent="0.25">
      <c r="A29" s="8"/>
      <c r="C29" s="3" t="str">
        <f>CONCATENATE("&lt;# ",B31," #&gt;")</f>
        <v>&lt;# T143342788C #&gt;</v>
      </c>
    </row>
    <row r="30" spans="1:26" ht="15.75" x14ac:dyDescent="0.25">
      <c r="A30" s="8" t="s">
        <v>41</v>
      </c>
      <c r="B30" s="19"/>
      <c r="C30" s="3" t="str">
        <f>CONCATENATE("  &lt;Variant hgvs=",CHAR(34),B30,CHAR(34)," name=",CHAR(34),B31,CHAR(34),"&gt; ")</f>
        <v xml:space="preserve">  &lt;Variant hgvs="" name="T143342788C"&gt; </v>
      </c>
    </row>
    <row r="31" spans="1:26" ht="15.75" x14ac:dyDescent="0.25">
      <c r="A31" s="15" t="s">
        <v>42</v>
      </c>
      <c r="B31" s="9" t="s">
        <v>137</v>
      </c>
    </row>
    <row r="32" spans="1:26" ht="15.75" x14ac:dyDescent="0.25">
      <c r="A32" s="15" t="s">
        <v>43</v>
      </c>
      <c r="B32" s="9" t="s">
        <v>48</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NPAS2 gene from thymine (T) to cytosine (C) resulting in incorrect protein function. This substitution of a single nucleotide is known as a missense variant.</v>
      </c>
    </row>
    <row r="33" spans="1:3" ht="15.75" x14ac:dyDescent="0.25">
      <c r="A33" s="15" t="s">
        <v>45</v>
      </c>
      <c r="B33" s="9" t="s">
        <v>126</v>
      </c>
    </row>
    <row r="34" spans="1:3" ht="15.75" x14ac:dyDescent="0.25">
      <c r="A34" s="15" t="s">
        <v>47</v>
      </c>
      <c r="B34" s="9" t="s">
        <v>138</v>
      </c>
      <c r="C34" s="3" t="str">
        <f>"  &lt;/Variant&gt;"</f>
        <v xml:space="preserve">  &lt;/Variant&gt;</v>
      </c>
    </row>
    <row r="35" spans="1:3" ht="15.75" x14ac:dyDescent="0.25">
      <c r="A35" s="15"/>
      <c r="C35" s="3" t="str">
        <f>CONCATENATE("&lt;# ",B37," #&gt;")</f>
        <v>&lt;# G1469-16T #&gt;</v>
      </c>
    </row>
    <row r="36" spans="1:3" ht="15.75" x14ac:dyDescent="0.25">
      <c r="A36" s="8" t="s">
        <v>41</v>
      </c>
      <c r="B36" s="19" t="s">
        <v>127</v>
      </c>
      <c r="C36" s="3" t="str">
        <f>CONCATENATE("  &lt;Variant hgvs=",CHAR(34),B36,CHAR(34)," name=",CHAR(34),B37,CHAR(34),"&gt; ")</f>
        <v xml:space="preserve">  &lt;Variant hgvs="NC_000005.10:g.143300779C&gt;A" name="G1469-16T"&gt; </v>
      </c>
    </row>
    <row r="37" spans="1:3" ht="15.75" x14ac:dyDescent="0.25">
      <c r="A37" s="15" t="s">
        <v>42</v>
      </c>
      <c r="B37" s="9" t="s">
        <v>139</v>
      </c>
    </row>
    <row r="38" spans="1:3" ht="15.75" x14ac:dyDescent="0.25">
      <c r="A38" s="15" t="s">
        <v>43</v>
      </c>
      <c r="B38" s="9" t="s">
        <v>46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NPAS2 gene from guanine (G) to thymine (T) resulting in incorrect protein function. This substitution of a single nucleotide is known as a missense variant.</v>
      </c>
    </row>
    <row r="39" spans="1:3" ht="15.75" x14ac:dyDescent="0.25">
      <c r="A39" s="15" t="s">
        <v>45</v>
      </c>
      <c r="B39" s="9" t="s">
        <v>48</v>
      </c>
    </row>
    <row r="40" spans="1:3" ht="15.75" x14ac:dyDescent="0.25">
      <c r="A40" s="15" t="s">
        <v>47</v>
      </c>
      <c r="B40" s="9" t="s">
        <v>140</v>
      </c>
      <c r="C40" s="3" t="str">
        <f>"  &lt;/Variant&gt;"</f>
        <v xml:space="preserve">  &lt;/Variant&gt;</v>
      </c>
    </row>
    <row r="41" spans="1:3" ht="15.75" x14ac:dyDescent="0.25">
      <c r="A41" s="15"/>
      <c r="C41" s="3" t="str">
        <f>CONCATENATE("&lt;# ",B43," #&gt;")</f>
        <v>&lt;# A143281925G #&gt;</v>
      </c>
    </row>
    <row r="42" spans="1:3" ht="15.75" x14ac:dyDescent="0.25">
      <c r="A42" s="8" t="s">
        <v>41</v>
      </c>
      <c r="B42" s="19" t="s">
        <v>128</v>
      </c>
      <c r="C42" s="3" t="str">
        <f>CONCATENATE("  &lt;Variant hgvs=",CHAR(34),B42,CHAR(34)," name=",CHAR(34),B43,CHAR(34),"&gt; ")</f>
        <v xml:space="preserve">  &lt;Variant hgvs="NC_000005.10:g.143281925A&gt;G" name="A143281925G"&gt; </v>
      </c>
    </row>
    <row r="43" spans="1:3" ht="15.75" x14ac:dyDescent="0.25">
      <c r="A43" s="15" t="s">
        <v>42</v>
      </c>
      <c r="B43" s="9" t="s">
        <v>141</v>
      </c>
    </row>
    <row r="44" spans="1:3" ht="15.75" x14ac:dyDescent="0.25">
      <c r="A44" s="15" t="s">
        <v>43</v>
      </c>
      <c r="B44" s="9" t="s">
        <v>44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NPAS2 gene from adenine (A) to guanine (G) resulting in incorrect protein function. This substitution of a single nucleotide is known as a missense variant.</v>
      </c>
    </row>
    <row r="45" spans="1:3" ht="15.75" x14ac:dyDescent="0.25">
      <c r="A45" s="15" t="s">
        <v>45</v>
      </c>
      <c r="B45" s="9" t="s">
        <v>46</v>
      </c>
    </row>
    <row r="46" spans="1:3" ht="15.75" x14ac:dyDescent="0.25">
      <c r="A46" s="15" t="s">
        <v>47</v>
      </c>
      <c r="B46" s="9" t="s">
        <v>142</v>
      </c>
      <c r="C46" s="3" t="str">
        <f>"  &lt;/Variant&gt;"</f>
        <v xml:space="preserve">  &lt;/Variant&gt;</v>
      </c>
    </row>
    <row r="47" spans="1:3" ht="15.75" x14ac:dyDescent="0.25">
      <c r="A47" s="15"/>
      <c r="C47" s="3" t="str">
        <f>CONCATENATE("&lt;# ",B49," #&gt;")</f>
        <v>&lt;# A143307929G #&gt;</v>
      </c>
    </row>
    <row r="48" spans="1:3" ht="15.75" x14ac:dyDescent="0.25">
      <c r="A48" s="8" t="s">
        <v>41</v>
      </c>
      <c r="B48" s="19" t="s">
        <v>129</v>
      </c>
      <c r="C48" s="3" t="str">
        <f>CONCATENATE("  &lt;Variant hgvs=",CHAR(34),B48,CHAR(34)," name=",CHAR(34),B49,CHAR(34),"&gt; ")</f>
        <v xml:space="preserve">  &lt;Variant hgvs="NC_000005.10:g.143307929A&gt;G" name="A143307929G"&gt; </v>
      </c>
    </row>
    <row r="49" spans="1:16" ht="15.75" x14ac:dyDescent="0.25">
      <c r="A49" s="15" t="s">
        <v>42</v>
      </c>
      <c r="B49" s="9" t="s">
        <v>143</v>
      </c>
    </row>
    <row r="50" spans="1:16" ht="15.75" x14ac:dyDescent="0.25">
      <c r="A50" s="15" t="s">
        <v>43</v>
      </c>
      <c r="B50" s="9" t="s">
        <v>44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NPAS2 gene from adenine (A) to guanine (G) resulting in incorrect protein function. This substitution of a single nucleotide is known as a missense variant.</v>
      </c>
    </row>
    <row r="51" spans="1:16" ht="15.75" x14ac:dyDescent="0.25">
      <c r="A51" s="15" t="s">
        <v>45</v>
      </c>
      <c r="B51" s="9" t="s">
        <v>46</v>
      </c>
    </row>
    <row r="52" spans="1:16" ht="15.75" x14ac:dyDescent="0.25">
      <c r="A52" s="15" t="s">
        <v>47</v>
      </c>
      <c r="B52" s="9" t="s">
        <v>132</v>
      </c>
      <c r="C52" s="3" t="str">
        <f>"  &lt;/Variant&gt;"</f>
        <v xml:space="preserve">  &lt;/Variant&gt;</v>
      </c>
    </row>
    <row r="53" spans="1:16" ht="15.75" x14ac:dyDescent="0.25">
      <c r="A53" s="15"/>
      <c r="C53" s="3" t="str">
        <f>CONCATENATE("&lt;# ",B55," #&gt;")</f>
        <v>&lt;# G143316471A #&gt;</v>
      </c>
    </row>
    <row r="54" spans="1:16" ht="15.75" x14ac:dyDescent="0.25">
      <c r="A54" s="8" t="s">
        <v>41</v>
      </c>
      <c r="B54" s="19" t="s">
        <v>130</v>
      </c>
      <c r="C54" s="3" t="str">
        <f>CONCATENATE("  &lt;Variant hgvs=",CHAR(34),B54,CHAR(34)," name=",CHAR(34),B55,CHAR(34),"&gt; ")</f>
        <v xml:space="preserve">  &lt;Variant hgvs="NC_000005.10:g.143316471G&gt;A" name="G143316471A"&gt; </v>
      </c>
    </row>
    <row r="55" spans="1:16" ht="15.75" x14ac:dyDescent="0.25">
      <c r="A55" s="15" t="s">
        <v>42</v>
      </c>
      <c r="B55" s="9" t="s">
        <v>144</v>
      </c>
    </row>
    <row r="56" spans="1:16" ht="15.75" x14ac:dyDescent="0.25">
      <c r="A56" s="15" t="s">
        <v>43</v>
      </c>
      <c r="B56" s="9" t="s">
        <v>46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NPAS2 gene from guanine (G) to adenine (A) resulting in incorrect protein function. This substitution of a single nucleotide is known as a missense variant.</v>
      </c>
    </row>
    <row r="57" spans="1:16" ht="15.75" x14ac:dyDescent="0.25">
      <c r="A57" s="15" t="s">
        <v>45</v>
      </c>
      <c r="B57" s="9" t="s">
        <v>44</v>
      </c>
    </row>
    <row r="58" spans="1:16" s="4" customFormat="1" ht="15.75" x14ac:dyDescent="0.25">
      <c r="A58" s="22" t="s">
        <v>47</v>
      </c>
      <c r="B58" s="23" t="s">
        <v>145</v>
      </c>
      <c r="C58" s="4" t="str">
        <f>"  &lt;/Variant&gt;"</f>
        <v xml:space="preserve">  &lt;/Variant&gt;</v>
      </c>
    </row>
    <row r="59" spans="1:16" s="4" customFormat="1" ht="15.75" x14ac:dyDescent="0.25">
      <c r="A59" s="24"/>
      <c r="B59" s="23"/>
      <c r="C59" s="4" t="str">
        <f>CONCATENATE("&lt;# ",B61," #&gt;")</f>
        <v>&lt;# G71427327T #&gt;</v>
      </c>
    </row>
    <row r="60" spans="1:16" s="4" customFormat="1" ht="15.75" x14ac:dyDescent="0.25">
      <c r="A60" s="24" t="s">
        <v>41</v>
      </c>
      <c r="B60" s="25"/>
      <c r="C60" s="4" t="str">
        <f>CONCATENATE("  &lt;Variant hgvs=",CHAR(34),B60,CHAR(34)," name=",CHAR(34),B61,CHAR(34),"&gt; ")</f>
        <v xml:space="preserve">  &lt;Variant hgvs="" name="G71427327T"&gt; </v>
      </c>
      <c r="H60" s="26"/>
      <c r="I60" s="26"/>
      <c r="J60" s="26"/>
      <c r="K60" s="26"/>
      <c r="L60" s="26"/>
      <c r="M60" s="26"/>
      <c r="N60" s="26"/>
      <c r="O60" s="26"/>
      <c r="P60" s="26"/>
    </row>
    <row r="61" spans="1:16" s="4" customFormat="1" ht="15.75" x14ac:dyDescent="0.25">
      <c r="A61" s="22" t="s">
        <v>42</v>
      </c>
      <c r="B61" s="23" t="s">
        <v>10</v>
      </c>
      <c r="H61" s="23"/>
      <c r="I61" s="23"/>
      <c r="J61" s="23"/>
      <c r="K61" s="23"/>
      <c r="L61" s="23"/>
      <c r="M61" s="23"/>
      <c r="N61" s="23"/>
      <c r="O61" s="23"/>
      <c r="P61" s="23"/>
    </row>
    <row r="62" spans="1:16" ht="15.75" x14ac:dyDescent="0.25">
      <c r="A62" s="15" t="s">
        <v>43</v>
      </c>
      <c r="B62" s="9" t="s">
        <v>46</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NPAS2 gene from guanine (G)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45</v>
      </c>
      <c r="B63" s="9" t="s">
        <v>48</v>
      </c>
      <c r="C63" s="3" t="s">
        <v>38</v>
      </c>
      <c r="H63" s="9"/>
      <c r="I63" s="9"/>
      <c r="J63" s="9"/>
      <c r="K63" s="9"/>
      <c r="L63" s="9"/>
      <c r="M63" s="9"/>
      <c r="N63" s="9"/>
      <c r="O63" s="9"/>
      <c r="P63" s="9"/>
    </row>
    <row r="64" spans="1:16" ht="15.75" x14ac:dyDescent="0.25">
      <c r="A64" s="15" t="s">
        <v>47</v>
      </c>
      <c r="B64" s="9" t="s">
        <v>49</v>
      </c>
      <c r="C64" s="3" t="str">
        <f>"  &lt;/Variant&gt;"</f>
        <v xml:space="preserve">  &lt;/Variant&gt;</v>
      </c>
      <c r="H64" s="9"/>
      <c r="I64" s="9"/>
      <c r="J64" s="9"/>
      <c r="K64" s="9"/>
      <c r="L64" s="9"/>
      <c r="M64" s="9"/>
      <c r="N64" s="9"/>
      <c r="O64" s="9"/>
      <c r="P64" s="9"/>
    </row>
    <row r="65" spans="1:16" ht="15.75" x14ac:dyDescent="0.25">
      <c r="C65" s="3" t="str">
        <f>CONCATENATE("&lt;# ",B67," #&gt;")</f>
        <v>&lt;# T70790948C #&gt;</v>
      </c>
      <c r="H65" s="9"/>
      <c r="I65" s="9"/>
      <c r="J65" s="9"/>
      <c r="K65" s="9"/>
      <c r="L65" s="9"/>
      <c r="M65" s="9"/>
      <c r="N65" s="9"/>
      <c r="O65" s="9"/>
      <c r="P65" s="9"/>
    </row>
    <row r="66" spans="1:16" ht="15.75" x14ac:dyDescent="0.25">
      <c r="A66" s="8" t="s">
        <v>41</v>
      </c>
      <c r="B66" s="21"/>
      <c r="C66" s="3" t="str">
        <f>CONCATENATE("  &lt;Variant hgvs=",CHAR(34),B66,CHAR(34)," name=",CHAR(34),B67,CHAR(34),"&gt; ")</f>
        <v xml:space="preserve">  &lt;Variant hgvs="" name="T70790948C"&gt; </v>
      </c>
      <c r="H66" s="9"/>
      <c r="I66" s="9"/>
      <c r="J66" s="9"/>
      <c r="K66" s="9"/>
      <c r="L66" s="9"/>
      <c r="M66" s="9"/>
      <c r="N66" s="9"/>
      <c r="O66" s="9"/>
      <c r="P66" s="9"/>
    </row>
    <row r="67" spans="1:16" ht="15.75" x14ac:dyDescent="0.25">
      <c r="A67" s="15" t="s">
        <v>42</v>
      </c>
      <c r="B67" s="9" t="s">
        <v>27</v>
      </c>
      <c r="H67" s="9"/>
      <c r="I67" s="9"/>
      <c r="J67" s="9"/>
      <c r="K67" s="9"/>
      <c r="L67" s="9"/>
      <c r="M67" s="9"/>
      <c r="N67" s="9"/>
      <c r="O67" s="9"/>
      <c r="P67" s="9"/>
    </row>
    <row r="68" spans="1:16" ht="15.75" x14ac:dyDescent="0.25">
      <c r="A68" s="15" t="s">
        <v>43</v>
      </c>
      <c r="B68" s="9" t="s">
        <v>48</v>
      </c>
      <c r="C68" s="3" t="str">
        <f>CONCATENATE("    This variant is a change at a specific point in the ",B11," gene from ",B68," to ",B69," resulting in incorrect ",B7," function. This substitution of a single nucleotide is known as a missense variant.")</f>
        <v xml:space="preserve">    This variant is a change at a specific point in the NPAS2 gene from thymine (T) to cytosine (C) resulting in incorrect protein function. This substitution of a single nucleotide is known as a missense variant.</v>
      </c>
      <c r="H68" s="9"/>
      <c r="I68" s="9"/>
      <c r="J68" s="9"/>
      <c r="K68" s="9"/>
      <c r="L68" s="9"/>
      <c r="M68" s="9"/>
      <c r="N68" s="9"/>
      <c r="O68" s="9"/>
      <c r="P68" s="9"/>
    </row>
    <row r="69" spans="1:16" ht="15.75" x14ac:dyDescent="0.25">
      <c r="A69" s="15" t="s">
        <v>45</v>
      </c>
      <c r="B69" s="9" t="str">
        <f>"cytosine (C)"</f>
        <v>cytosine (C)</v>
      </c>
      <c r="H69" s="9"/>
      <c r="I69" s="9"/>
      <c r="J69" s="9"/>
      <c r="K69" s="9"/>
      <c r="L69" s="9"/>
      <c r="M69" s="9"/>
      <c r="N69" s="9"/>
      <c r="O69" s="9"/>
      <c r="P69" s="9"/>
    </row>
    <row r="70" spans="1:16" ht="15.75" x14ac:dyDescent="0.25">
      <c r="A70" s="8" t="s">
        <v>47</v>
      </c>
      <c r="B70" s="9" t="s">
        <v>50</v>
      </c>
      <c r="C70" s="3" t="str">
        <f>"  &lt;/Variant&gt;"</f>
        <v xml:space="preserve">  &lt;/Variant&gt;</v>
      </c>
      <c r="H70" s="9"/>
      <c r="I70" s="9"/>
      <c r="J70" s="9"/>
      <c r="K70" s="9"/>
      <c r="L70" s="9"/>
      <c r="M70" s="9"/>
      <c r="N70" s="9"/>
      <c r="O70" s="9"/>
      <c r="P70" s="9"/>
    </row>
    <row r="71" spans="1:16" ht="15.75" x14ac:dyDescent="0.25">
      <c r="A71" s="15"/>
      <c r="C71" s="3" t="str">
        <f>CONCATENATE("&lt;# ",B73," #&gt;")</f>
        <v>&lt;# C71402258T #&gt;</v>
      </c>
    </row>
    <row r="72" spans="1:16" ht="15.75" x14ac:dyDescent="0.25">
      <c r="A72" s="8" t="s">
        <v>41</v>
      </c>
      <c r="B72" s="21"/>
      <c r="C72" s="3" t="str">
        <f>CONCATENATE("  &lt;Variant hgvs=",CHAR(34),B72,CHAR(34)," name=",CHAR(34),B73,CHAR(34),"&gt; ")</f>
        <v xml:space="preserve">  &lt;Variant hgvs="" name="C71402258T"&gt; </v>
      </c>
    </row>
    <row r="73" spans="1:16" ht="15.75" x14ac:dyDescent="0.25">
      <c r="A73" s="15" t="s">
        <v>42</v>
      </c>
      <c r="B73" s="9" t="s">
        <v>16</v>
      </c>
    </row>
    <row r="74" spans="1:16" ht="15.75" x14ac:dyDescent="0.25">
      <c r="A74" s="15" t="s">
        <v>43</v>
      </c>
      <c r="B74" s="9" t="str">
        <f>"cytosine (C)"</f>
        <v>cytosine (C)</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row>
    <row r="75" spans="1:16" ht="15.75" x14ac:dyDescent="0.25">
      <c r="A75" s="15" t="s">
        <v>45</v>
      </c>
      <c r="B75" s="9" t="s">
        <v>48</v>
      </c>
    </row>
    <row r="76" spans="1:16" ht="15.75" x14ac:dyDescent="0.25">
      <c r="A76" s="15" t="s">
        <v>47</v>
      </c>
      <c r="B76" s="9" t="s">
        <v>51</v>
      </c>
      <c r="C76" s="3" t="str">
        <f>"  &lt;/Variant&gt;"</f>
        <v xml:space="preserve">  &lt;/Variant&gt;</v>
      </c>
    </row>
    <row r="77" spans="1:16" ht="15.75" x14ac:dyDescent="0.25">
      <c r="A77" s="8"/>
      <c r="C77" s="3" t="str">
        <f>CONCATENATE("&lt;# ",B79," #&gt;")</f>
        <v>&lt;# C70616746T #&gt;</v>
      </c>
    </row>
    <row r="78" spans="1:16" ht="15.75" x14ac:dyDescent="0.25">
      <c r="A78" s="8" t="s">
        <v>41</v>
      </c>
      <c r="B78" s="21"/>
      <c r="C78" s="3" t="str">
        <f>CONCATENATE("  &lt;Variant hgvs=",CHAR(34),B78,CHAR(34)," name=",CHAR(34),B79,CHAR(34),"&gt; ")</f>
        <v xml:space="preserve">  &lt;Variant hgvs="" name="C70616746T"&gt; </v>
      </c>
    </row>
    <row r="79" spans="1:16" ht="15.75" x14ac:dyDescent="0.25">
      <c r="A79" s="15" t="s">
        <v>42</v>
      </c>
      <c r="B79" s="9" t="s">
        <v>7</v>
      </c>
    </row>
    <row r="80" spans="1:16" ht="15.75" x14ac:dyDescent="0.25">
      <c r="A80" s="15" t="s">
        <v>43</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row>
    <row r="81" spans="1:3" ht="15.75" x14ac:dyDescent="0.25">
      <c r="A81" s="15" t="s">
        <v>45</v>
      </c>
      <c r="B81" s="9" t="s">
        <v>48</v>
      </c>
    </row>
    <row r="82" spans="1:3" s="4" customFormat="1" ht="15.75" x14ac:dyDescent="0.25">
      <c r="A82" s="22" t="s">
        <v>47</v>
      </c>
      <c r="B82" s="23" t="s">
        <v>52</v>
      </c>
      <c r="C82" s="4" t="str">
        <f>"  &lt;/Variant&gt;"</f>
        <v xml:space="preserve">  &lt;/Variant&gt;</v>
      </c>
    </row>
    <row r="83" spans="1:3" s="4" customFormat="1" ht="15.75" x14ac:dyDescent="0.25">
      <c r="A83" s="22"/>
      <c r="B83" s="23"/>
      <c r="C83" s="4" t="str">
        <f>CONCATENATE("&lt;# ",B85," #&gt;")</f>
        <v>&lt;# T71417232G #&gt;</v>
      </c>
    </row>
    <row r="84" spans="1:3" s="4" customFormat="1" ht="15.75" x14ac:dyDescent="0.25">
      <c r="A84" s="24" t="s">
        <v>41</v>
      </c>
      <c r="B84" s="25" t="s">
        <v>53</v>
      </c>
      <c r="C84" s="4" t="str">
        <f>CONCATENATE("  &lt;Variant hgvs=",CHAR(34),B84,CHAR(34)," name=",CHAR(34),B85,CHAR(34),"&gt; ")</f>
        <v xml:space="preserve">  &lt;Variant hgvs="NC_000009.12:g.71417232T&gt;G" name="T71417232G"&gt; </v>
      </c>
    </row>
    <row r="85" spans="1:3" s="4" customFormat="1" ht="15.75" x14ac:dyDescent="0.25">
      <c r="A85" s="22" t="s">
        <v>42</v>
      </c>
      <c r="B85" s="23" t="s">
        <v>22</v>
      </c>
    </row>
    <row r="86" spans="1:3" ht="15.75" x14ac:dyDescent="0.25">
      <c r="A86" s="15" t="s">
        <v>43</v>
      </c>
      <c r="B86" s="9" t="s">
        <v>48</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NPAS2 gene from thymine (T) to guanine (G) resulting in incorrect protein function. This substitution of a single nucleotide is known as a missense variant.</v>
      </c>
    </row>
    <row r="87" spans="1:3" ht="15.75" x14ac:dyDescent="0.25">
      <c r="A87" s="15" t="s">
        <v>45</v>
      </c>
      <c r="B87" s="9" t="s">
        <v>46</v>
      </c>
    </row>
    <row r="88" spans="1:3" ht="15.75" x14ac:dyDescent="0.25">
      <c r="A88" s="15" t="s">
        <v>47</v>
      </c>
      <c r="B88" s="9" t="s">
        <v>54</v>
      </c>
      <c r="C88" s="3" t="str">
        <f>"  &lt;/Variant&gt;"</f>
        <v xml:space="preserve">  &lt;/Variant&gt;</v>
      </c>
    </row>
    <row r="89" spans="1:3" ht="15.75" x14ac:dyDescent="0.25">
      <c r="A89" s="15"/>
      <c r="C89" s="3" t="str">
        <f>CONCATENATE("&lt;# ",B91," #&gt;")</f>
        <v>&lt;# A70605775G #&gt;</v>
      </c>
    </row>
    <row r="90" spans="1:3" ht="15.75" x14ac:dyDescent="0.25">
      <c r="A90" s="8" t="s">
        <v>41</v>
      </c>
      <c r="B90" s="21" t="s">
        <v>55</v>
      </c>
      <c r="C90" s="3" t="str">
        <f>CONCATENATE("  &lt;Variant hgvs=",CHAR(34),B90,CHAR(34)," name=",CHAR(34),B91,CHAR(34),"&gt; ")</f>
        <v xml:space="preserve">  &lt;Variant hgvs="NC_000009.12:g.70605775A&gt;G" name="A70605775G"&gt; </v>
      </c>
    </row>
    <row r="91" spans="1:3" ht="15.75" x14ac:dyDescent="0.25">
      <c r="A91" s="15" t="s">
        <v>42</v>
      </c>
      <c r="B91" s="9" t="s">
        <v>4</v>
      </c>
    </row>
    <row r="92" spans="1:3" ht="15.75" x14ac:dyDescent="0.25">
      <c r="A92" s="15" t="s">
        <v>43</v>
      </c>
      <c r="B92" s="9" t="s">
        <v>44</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NPAS2 gene from adenine (A) to guanine (G) resulting in incorrect protein function. This substitution of a single nucleotide is known as a missense variant.</v>
      </c>
    </row>
    <row r="93" spans="1:3" ht="15.75" x14ac:dyDescent="0.25">
      <c r="A93" s="15" t="s">
        <v>45</v>
      </c>
      <c r="B93" s="9" t="s">
        <v>46</v>
      </c>
    </row>
    <row r="94" spans="1:3" ht="15.75" x14ac:dyDescent="0.25">
      <c r="A94" s="15" t="s">
        <v>47</v>
      </c>
      <c r="B94" s="9" t="s">
        <v>56</v>
      </c>
      <c r="C94" s="3" t="str">
        <f>"  &lt;/Variant&gt;"</f>
        <v xml:space="preserve">  &lt;/Variant&gt;</v>
      </c>
    </row>
    <row r="95" spans="1:3" ht="15.75" x14ac:dyDescent="0.25">
      <c r="A95" s="15"/>
      <c r="C95" s="3" t="str">
        <f>CONCATENATE("&lt;# ",B97," #&gt;")</f>
        <v>&lt;# C71403580T #&gt;</v>
      </c>
    </row>
    <row r="96" spans="1:3" ht="15.75" x14ac:dyDescent="0.25">
      <c r="A96" s="8" t="s">
        <v>41</v>
      </c>
      <c r="B96" s="21" t="s">
        <v>57</v>
      </c>
      <c r="C96" s="3" t="str">
        <f>CONCATENATE("  &lt;Variant hgvs=",CHAR(34),B96,CHAR(34)," name=",CHAR(34),B97,CHAR(34),"&gt; ")</f>
        <v xml:space="preserve">  &lt;Variant hgvs="NC_000009.12:g.71403580C&gt;T" name="C71403580T"&gt; </v>
      </c>
    </row>
    <row r="97" spans="1:3" ht="15.75" x14ac:dyDescent="0.25">
      <c r="A97" s="15" t="s">
        <v>42</v>
      </c>
      <c r="B97" s="9" t="s">
        <v>19</v>
      </c>
    </row>
    <row r="98" spans="1:3" ht="15.75" x14ac:dyDescent="0.25">
      <c r="A98" s="15" t="s">
        <v>43</v>
      </c>
      <c r="B98" s="9" t="str">
        <f>"cytosine (C)"</f>
        <v>cytosine (C)</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row>
    <row r="99" spans="1:3" ht="15.75" x14ac:dyDescent="0.25">
      <c r="A99" s="15" t="s">
        <v>45</v>
      </c>
      <c r="B99" s="9" t="s">
        <v>48</v>
      </c>
    </row>
    <row r="100" spans="1:3" ht="15.75" x14ac:dyDescent="0.25">
      <c r="A100" s="15" t="s">
        <v>47</v>
      </c>
      <c r="B100" s="9" t="s">
        <v>58</v>
      </c>
      <c r="C100" s="3" t="str">
        <f>"  &lt;/Variant&gt;"</f>
        <v xml:space="preserve">  &lt;/Variant&gt;</v>
      </c>
    </row>
    <row r="101" spans="1:3" ht="15.75" x14ac:dyDescent="0.25">
      <c r="A101" s="15"/>
      <c r="C101" s="3" t="str">
        <f>CONCATENATE("&lt;# ",B103," #&gt;")</f>
        <v>&lt;# T70610886A #&gt;</v>
      </c>
    </row>
    <row r="102" spans="1:3" ht="15.75" x14ac:dyDescent="0.25">
      <c r="A102" s="8" t="s">
        <v>41</v>
      </c>
      <c r="B102" s="21" t="s">
        <v>35</v>
      </c>
      <c r="C102" s="3" t="str">
        <f>CONCATENATE("  &lt;Variant hgvs=",CHAR(34),B102,CHAR(34)," name=",CHAR(34),B103,CHAR(34),"&gt; ")</f>
        <v xml:space="preserve">  &lt;Variant hgvs="NC_000009.12:g.70610886T&gt;A" name="T70610886A"&gt; </v>
      </c>
    </row>
    <row r="103" spans="1:3" ht="15.75" x14ac:dyDescent="0.25">
      <c r="A103" s="15" t="s">
        <v>42</v>
      </c>
      <c r="B103" s="9" t="s">
        <v>11</v>
      </c>
    </row>
    <row r="104" spans="1:3" ht="15.75" x14ac:dyDescent="0.25">
      <c r="A104" s="15" t="s">
        <v>43</v>
      </c>
      <c r="B104" s="9" t="s">
        <v>48</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NPAS2 gene from thymine (T) to adenine (A) resulting in incorrect protein function. This substitution of a single nucleotide is known as a missense variant.</v>
      </c>
    </row>
    <row r="105" spans="1:3" ht="15.75" x14ac:dyDescent="0.25">
      <c r="A105" s="15" t="s">
        <v>45</v>
      </c>
      <c r="B105" s="9" t="s">
        <v>44</v>
      </c>
    </row>
    <row r="106" spans="1:3" ht="15.75" x14ac:dyDescent="0.25">
      <c r="A106" s="15" t="s">
        <v>47</v>
      </c>
      <c r="B106" s="9" t="s">
        <v>59</v>
      </c>
      <c r="C106" s="3" t="str">
        <f>"  &lt;/Variant&gt;"</f>
        <v xml:space="preserve">  &lt;/Variant&gt;</v>
      </c>
    </row>
    <row r="107" spans="1:3" ht="15.75" x14ac:dyDescent="0.25">
      <c r="A107" s="15"/>
      <c r="C107" s="3" t="str">
        <f>CONCATENATE("&lt;# ",B109," #&gt;")</f>
        <v>&lt;# T71365306C #&gt;</v>
      </c>
    </row>
    <row r="108" spans="1:3" ht="15.75" x14ac:dyDescent="0.25">
      <c r="A108" s="8" t="s">
        <v>41</v>
      </c>
      <c r="B108" s="21" t="s">
        <v>60</v>
      </c>
      <c r="C108" s="3" t="str">
        <f>CONCATENATE("  &lt;Variant hgvs=",CHAR(34),B108,CHAR(34)," name=",CHAR(34),B109,CHAR(34),"&gt; ")</f>
        <v xml:space="preserve">  &lt;Variant hgvs="NC_000009.12:g.71365306T&gt;C" name="T71365306C"&gt; </v>
      </c>
    </row>
    <row r="109" spans="1:3" ht="15.75" x14ac:dyDescent="0.25">
      <c r="A109" s="15" t="s">
        <v>42</v>
      </c>
      <c r="B109" s="9" t="s">
        <v>6</v>
      </c>
    </row>
    <row r="110" spans="1:3" ht="15.75" x14ac:dyDescent="0.25">
      <c r="A110" s="15" t="s">
        <v>43</v>
      </c>
      <c r="B110" s="9" t="s">
        <v>48</v>
      </c>
      <c r="C110" s="3" t="str">
        <f>CONCATENATE("    This variant is a change at a specific point in the ",B11," gene from ",B110," to ",B111," resulting in incorrect ",B7," function. This substitution of a single nucleotide is known as a missense variant.")</f>
        <v xml:space="preserve">    This variant is a change at a specific point in the NPAS2 gene from thymine (T) to cytosine (C) resulting in incorrect protein function. This substitution of a single nucleotide is known as a missense variant.</v>
      </c>
    </row>
    <row r="111" spans="1:3" ht="15.75" x14ac:dyDescent="0.25">
      <c r="A111" s="15" t="s">
        <v>45</v>
      </c>
      <c r="B111" s="9" t="str">
        <f>"cytosine (C)"</f>
        <v>cytosine (C)</v>
      </c>
    </row>
    <row r="112" spans="1:3" ht="15.75" x14ac:dyDescent="0.25">
      <c r="A112" s="15" t="s">
        <v>47</v>
      </c>
      <c r="B112" s="9" t="s">
        <v>61</v>
      </c>
      <c r="C112" s="3" t="str">
        <f>"  &lt;/Variant&gt;"</f>
        <v xml:space="preserve">  &lt;/Variant&gt;</v>
      </c>
    </row>
    <row r="113" spans="1:3" ht="15.75" x14ac:dyDescent="0.25">
      <c r="A113" s="15"/>
      <c r="C113" s="3" t="str">
        <f>CONCATENATE("&lt;# ",B115," #&gt;")</f>
        <v>&lt;# G70820112A #&gt;</v>
      </c>
    </row>
    <row r="114" spans="1:3" ht="15.75" x14ac:dyDescent="0.25">
      <c r="A114" s="8" t="s">
        <v>41</v>
      </c>
      <c r="B114" s="21" t="s">
        <v>62</v>
      </c>
      <c r="C114" s="3" t="str">
        <f>CONCATENATE("  &lt;Variant hgvs=",CHAR(34),B114,CHAR(34)," name=",CHAR(34),B115,CHAR(34),"&gt; ")</f>
        <v xml:space="preserve">  &lt;Variant hgvs="NC_000009.12:g.70820112G&gt;A" name="G70820112A"&gt; </v>
      </c>
    </row>
    <row r="115" spans="1:3" ht="15.75" x14ac:dyDescent="0.25">
      <c r="A115" s="15" t="s">
        <v>42</v>
      </c>
      <c r="B115" s="9" t="s">
        <v>34</v>
      </c>
    </row>
    <row r="116" spans="1:3" ht="15.75" x14ac:dyDescent="0.25">
      <c r="A116" s="15" t="s">
        <v>43</v>
      </c>
      <c r="B116" s="9" t="s">
        <v>46</v>
      </c>
      <c r="C116" s="3" t="str">
        <f>CONCATENATE("    This variant is a change at a specific point in the ",B11," gene from ",B116," to ",B117," resulting in incorrect ",B7," function. This substitution of a single nucleotide is known as a missense variant.")</f>
        <v xml:space="preserve">    This variant is a change at a specific point in the NPAS2 gene from guanine (G) to adenine (A) resulting in incorrect protein function. This substitution of a single nucleotide is known as a missense variant.</v>
      </c>
    </row>
    <row r="117" spans="1:3" ht="15.75" x14ac:dyDescent="0.25">
      <c r="A117" s="15" t="s">
        <v>45</v>
      </c>
      <c r="B117" s="9" t="s">
        <v>44</v>
      </c>
    </row>
    <row r="118" spans="1:3" ht="15.75" x14ac:dyDescent="0.25">
      <c r="A118" s="15" t="s">
        <v>47</v>
      </c>
      <c r="B118" s="9" t="s">
        <v>63</v>
      </c>
      <c r="C118" s="3" t="str">
        <f>"  &lt;/Variant&gt;"</f>
        <v xml:space="preserve">  &lt;/Variant&gt;</v>
      </c>
    </row>
    <row r="119" spans="1:3" ht="15.75" x14ac:dyDescent="0.25">
      <c r="A119" s="15"/>
      <c r="C119" s="3" t="str">
        <f>CONCATENATE("&lt;# ",B121," #&gt;")</f>
        <v>&lt;# A70822908G #&gt;</v>
      </c>
    </row>
    <row r="120" spans="1:3" ht="15.75" x14ac:dyDescent="0.25">
      <c r="A120" s="8" t="s">
        <v>41</v>
      </c>
      <c r="B120" s="21" t="s">
        <v>64</v>
      </c>
      <c r="C120" s="3" t="str">
        <f>CONCATENATE("  &lt;Variant hgvs=",CHAR(34),B120,CHAR(34)," name=",CHAR(34),B121,CHAR(34),"&gt; ")</f>
        <v xml:space="preserve">  &lt;Variant hgvs="NC_000009.12:g.70822908A&gt;G" name="A70822908G"&gt; </v>
      </c>
    </row>
    <row r="121" spans="1:3" ht="15.75" x14ac:dyDescent="0.25">
      <c r="A121" s="15" t="s">
        <v>42</v>
      </c>
      <c r="B121" s="9" t="s">
        <v>3</v>
      </c>
    </row>
    <row r="122" spans="1:3" ht="15.75" x14ac:dyDescent="0.25">
      <c r="A122" s="15" t="s">
        <v>43</v>
      </c>
      <c r="B122" s="9" t="s">
        <v>44</v>
      </c>
      <c r="C122" s="3" t="str">
        <f>CONCATENATE("    This variant is a change at a specific point in the ",B11," gene from ",B122," to ",B123," resulting in incorrect ",B7," function. This substitution of a single nucleotide is known as a missense variant.")</f>
        <v xml:space="preserve">    This variant is a change at a specific point in the NPAS2 gene from adenine (A) to guanine (G) resulting in incorrect protein function. This substitution of a single nucleotide is known as a missense variant.</v>
      </c>
    </row>
    <row r="123" spans="1:3" ht="15.75" x14ac:dyDescent="0.25">
      <c r="A123" s="15" t="s">
        <v>45</v>
      </c>
      <c r="B123" s="9" t="s">
        <v>46</v>
      </c>
    </row>
    <row r="124" spans="1:3" ht="15.75" x14ac:dyDescent="0.25">
      <c r="A124" s="15" t="s">
        <v>47</v>
      </c>
      <c r="B124" s="9" t="s">
        <v>65</v>
      </c>
      <c r="C124" s="3" t="str">
        <f>"  &lt;/Variant&gt;"</f>
        <v xml:space="preserve">  &lt;/Variant&gt;</v>
      </c>
    </row>
    <row r="125" spans="1:3" ht="15.75" x14ac:dyDescent="0.25">
      <c r="A125" s="15"/>
      <c r="C125" s="3" t="str">
        <f>CONCATENATE("&lt;# ",B127," #&gt;")</f>
        <v>&lt;# C37T #&gt;</v>
      </c>
    </row>
    <row r="126" spans="1:3" ht="15.75" x14ac:dyDescent="0.25">
      <c r="A126" s="8" t="s">
        <v>41</v>
      </c>
      <c r="B126" s="21" t="s">
        <v>66</v>
      </c>
      <c r="C126" s="3" t="str">
        <f>CONCATENATE("  &lt;Variant hgvs=",CHAR(34),B126,CHAR(34)," name=",CHAR(34),B127,CHAR(34),"&gt; ")</f>
        <v xml:space="preserve">  &lt;Variant hgvs="NC_000009.12:g.70810048G&gt;A" name="C37T"&gt; </v>
      </c>
    </row>
    <row r="127" spans="1:3" ht="15.75" x14ac:dyDescent="0.25">
      <c r="A127" s="15" t="s">
        <v>42</v>
      </c>
      <c r="B127" s="9" t="s">
        <v>67</v>
      </c>
    </row>
    <row r="128" spans="1:3" ht="15.75" x14ac:dyDescent="0.25">
      <c r="A128" s="15" t="s">
        <v>43</v>
      </c>
      <c r="B128" s="9" t="s">
        <v>46</v>
      </c>
      <c r="C128" s="3" t="str">
        <f>CONCATENATE("    This variant is a change at a specific point in the ",B11," gene from ",B128," to ",B129," resulting in incorrect ",B7," function. This substitution of a single nucleotide is known as a missense variant.")</f>
        <v xml:space="preserve">    This variant is a change at a specific point in the NPAS2 gene from guanine (G) to adenine (A) resulting in incorrect protein function. This substitution of a single nucleotide is known as a missense variant.</v>
      </c>
    </row>
    <row r="129" spans="1:3" ht="15.75" x14ac:dyDescent="0.25">
      <c r="A129" s="15" t="s">
        <v>45</v>
      </c>
      <c r="B129" s="9" t="s">
        <v>44</v>
      </c>
    </row>
    <row r="130" spans="1:3" ht="15.75" x14ac:dyDescent="0.25">
      <c r="A130" s="15" t="s">
        <v>47</v>
      </c>
      <c r="B130" s="9" t="s">
        <v>68</v>
      </c>
      <c r="C130" s="3" t="str">
        <f>"  &lt;/Variant&gt;"</f>
        <v xml:space="preserve">  &lt;/Variant&gt;</v>
      </c>
    </row>
    <row r="131" spans="1:3" s="18" customFormat="1" ht="15.75" x14ac:dyDescent="0.25">
      <c r="A131" s="27"/>
      <c r="B131" s="17"/>
    </row>
    <row r="132" spans="1:3" s="18" customFormat="1" ht="15.75" x14ac:dyDescent="0.25">
      <c r="A132" s="27"/>
      <c r="B132" s="17"/>
      <c r="C132" s="18" t="str">
        <f>C17</f>
        <v>&lt;# G100923328A #&gt;</v>
      </c>
    </row>
    <row r="133" spans="1:3" ht="15.75" x14ac:dyDescent="0.25">
      <c r="A133" s="15" t="s">
        <v>69</v>
      </c>
      <c r="B133" s="21" t="str">
        <f>H11</f>
        <v>NC_000002.12:g.</v>
      </c>
      <c r="C133" s="3" t="str">
        <f>CONCATENATE("  &lt;Genotype hgvs=",CHAR(34),B133,B134,";",B135,CHAR(34)," name=",CHAR(34),B19,CHAR(34),"&gt; ")</f>
        <v xml:space="preserve">  &lt;Genotype hgvs="NC_000002.12:g.[100923328G&gt;A];[100923328=]" name="G100923328A"&gt; </v>
      </c>
    </row>
    <row r="134" spans="1:3" ht="15.75" x14ac:dyDescent="0.25">
      <c r="A134" s="15" t="s">
        <v>47</v>
      </c>
      <c r="B134" s="21" t="str">
        <f t="shared" ref="B134:B138" si="1">H12</f>
        <v>[100923328G&gt;A]</v>
      </c>
    </row>
    <row r="135" spans="1:3" ht="15.75" x14ac:dyDescent="0.25">
      <c r="A135" s="15" t="s">
        <v>43</v>
      </c>
      <c r="B135" s="21" t="str">
        <f t="shared" si="1"/>
        <v>[100923328=]</v>
      </c>
      <c r="C135" s="3" t="s">
        <v>70</v>
      </c>
    </row>
    <row r="136" spans="1:3" ht="15.75" x14ac:dyDescent="0.25">
      <c r="A136" s="15" t="s">
        <v>71</v>
      </c>
      <c r="B136" s="21" t="str">
        <f t="shared" si="1"/>
        <v>People with this variant have one copy of the [G100923328A](https://www.ncbi.nlm.nih.gov/projects/SNP/snp_ref.cgi?rs=356653)</v>
      </c>
      <c r="C136" s="3" t="s">
        <v>38</v>
      </c>
    </row>
    <row r="137" spans="1:3" ht="15.75" x14ac:dyDescent="0.25">
      <c r="A137" s="8" t="s">
        <v>72</v>
      </c>
      <c r="B137" s="21" t="str">
        <f t="shared" si="1"/>
        <v>You are in the Moderate Loss of Function category. See below for more information.</v>
      </c>
      <c r="C137" s="3" t="str">
        <f>CONCATENATE("    ",B136)</f>
        <v xml:space="preserve">    People with this variant have one copy of the [G100923328A](https://www.ncbi.nlm.nih.gov/projects/SNP/snp_ref.cgi?rs=356653)</v>
      </c>
    </row>
    <row r="138" spans="1:3" ht="15.75" x14ac:dyDescent="0.25">
      <c r="A138" s="8" t="s">
        <v>73</v>
      </c>
      <c r="B138" s="21">
        <f t="shared" si="1"/>
        <v>49.2</v>
      </c>
    </row>
    <row r="139" spans="1:3" ht="15.75" x14ac:dyDescent="0.25">
      <c r="A139" s="15"/>
      <c r="C139" s="3" t="s">
        <v>74</v>
      </c>
    </row>
    <row r="140" spans="1:3" ht="15.75" x14ac:dyDescent="0.25">
      <c r="A140" s="8"/>
    </row>
    <row r="141" spans="1:3" ht="15.75" x14ac:dyDescent="0.25">
      <c r="A141" s="8"/>
      <c r="C141" s="3" t="str">
        <f>CONCATENATE("    ",B137)</f>
        <v xml:space="preserve">    You are in the Moderate Loss of Function category. See below for more information.</v>
      </c>
    </row>
    <row r="142" spans="1:3" ht="15.75" x14ac:dyDescent="0.25">
      <c r="A142" s="8"/>
    </row>
    <row r="143" spans="1:3" ht="15.75" x14ac:dyDescent="0.25">
      <c r="A143" s="8"/>
      <c r="C143" s="3" t="s">
        <v>75</v>
      </c>
    </row>
    <row r="144" spans="1:3" ht="15.75" x14ac:dyDescent="0.25">
      <c r="A144" s="15"/>
    </row>
    <row r="145" spans="1:3" ht="15.75" x14ac:dyDescent="0.25">
      <c r="A145" s="15"/>
      <c r="C145" s="3" t="str">
        <f>CONCATENATE( "    &lt;piechart percentage=",B138," /&gt;")</f>
        <v xml:space="preserve">    &lt;piechart percentage=49.2 /&gt;</v>
      </c>
    </row>
    <row r="146" spans="1:3" ht="15.75" x14ac:dyDescent="0.25">
      <c r="A146" s="15"/>
      <c r="C146" s="3" t="str">
        <f>"  &lt;/Genotype&gt;"</f>
        <v xml:space="preserve">  &lt;/Genotype&gt;</v>
      </c>
    </row>
    <row r="147" spans="1:3" ht="15.75" x14ac:dyDescent="0.25">
      <c r="A147" s="15" t="s">
        <v>76</v>
      </c>
      <c r="B147" s="9" t="str">
        <f>H17</f>
        <v>People with this variant have two copies of the [G100923328A](https://www.ncbi.nlm.nih.gov/projects/SNP/snp_ref.cgi?rs=356653) variant. This substitution of a single nucleotide is known as a missense mutation.</v>
      </c>
      <c r="C147" s="3" t="str">
        <f>CONCATENATE("  &lt;Genotype hgvs=",CHAR(34),B133,B134,";",B134,CHAR(34)," name=",CHAR(34),B19,CHAR(34),"&gt; ")</f>
        <v xml:space="preserve">  &lt;Genotype hgvs="NC_000002.12:g.[100923328G&gt;A];[100923328G&gt;A]" name="G100923328A"&gt; </v>
      </c>
    </row>
    <row r="148" spans="1:3" ht="15.75" x14ac:dyDescent="0.25">
      <c r="A148" s="8" t="s">
        <v>77</v>
      </c>
      <c r="B148" s="9" t="str">
        <f t="shared" ref="B148:B149" si="2">H18</f>
        <v>You are in the Moderate Loss of Function category. See below for more information.</v>
      </c>
      <c r="C148" s="3" t="s">
        <v>38</v>
      </c>
    </row>
    <row r="149" spans="1:3" ht="15.75" x14ac:dyDescent="0.25">
      <c r="A149" s="8" t="s">
        <v>73</v>
      </c>
      <c r="B149" s="9">
        <f t="shared" si="2"/>
        <v>31.6</v>
      </c>
      <c r="C149" s="3" t="s">
        <v>70</v>
      </c>
    </row>
    <row r="150" spans="1:3" ht="15.75" x14ac:dyDescent="0.25">
      <c r="A150" s="8"/>
    </row>
    <row r="151" spans="1:3" ht="15.75" x14ac:dyDescent="0.25">
      <c r="A151" s="15"/>
      <c r="C151" s="3" t="str">
        <f>CONCATENATE("    ",B147)</f>
        <v xml:space="preserve">    People with this variant have two copies of the [G100923328A](https://www.ncbi.nlm.nih.gov/projects/SNP/snp_ref.cgi?rs=356653) variant. This substitution of a single nucleotide is known as a missense mutation.</v>
      </c>
    </row>
    <row r="152" spans="1:3" ht="15.75" x14ac:dyDescent="0.25">
      <c r="A152" s="8"/>
    </row>
    <row r="153" spans="1:3" ht="15.75" x14ac:dyDescent="0.25">
      <c r="A153" s="8"/>
      <c r="C153" s="3" t="s">
        <v>74</v>
      </c>
    </row>
    <row r="154" spans="1:3" ht="15.75" x14ac:dyDescent="0.25">
      <c r="A154" s="8"/>
    </row>
    <row r="155" spans="1:3" ht="15.75" x14ac:dyDescent="0.25">
      <c r="A155" s="8"/>
      <c r="C155" s="3" t="str">
        <f>CONCATENATE("    ",B148)</f>
        <v xml:space="preserve">    You are in the Moderate Loss of Function category. See below for more information.</v>
      </c>
    </row>
    <row r="156" spans="1:3" ht="15.75" x14ac:dyDescent="0.25">
      <c r="A156" s="8"/>
    </row>
    <row r="157" spans="1:3" ht="15.75" x14ac:dyDescent="0.25">
      <c r="A157" s="15"/>
      <c r="C157" s="3" t="s">
        <v>75</v>
      </c>
    </row>
    <row r="158" spans="1:3" ht="15.75" x14ac:dyDescent="0.25">
      <c r="A158" s="15"/>
    </row>
    <row r="159" spans="1:3" ht="15.75" x14ac:dyDescent="0.25">
      <c r="A159" s="15"/>
      <c r="C159" s="3" t="str">
        <f>CONCATENATE( "    &lt;piechart percentage=",B149," /&gt;")</f>
        <v xml:space="preserve">    &lt;piechart percentage=31.6 /&gt;</v>
      </c>
    </row>
    <row r="160" spans="1:3" ht="15.75" x14ac:dyDescent="0.25">
      <c r="A160" s="15"/>
      <c r="C160" s="3" t="str">
        <f>"  &lt;/Genotype&gt;"</f>
        <v xml:space="preserve">  &lt;/Genotype&gt;</v>
      </c>
    </row>
    <row r="161" spans="1:3" ht="15.75" x14ac:dyDescent="0.25">
      <c r="A161" s="15" t="s">
        <v>78</v>
      </c>
      <c r="B161" s="9" t="str">
        <f>H20</f>
        <v>Your NPAS2 gene has no variants. A normal gene is referred to as a "wild-type" gene.</v>
      </c>
      <c r="C161" s="3" t="str">
        <f>CONCATENATE("  &lt;Genotype hgvs=",CHAR(34),B133,B135,";",B135,CHAR(34)," name=",CHAR(34),B19,CHAR(34),"&gt; ")</f>
        <v xml:space="preserve">  &lt;Genotype hgvs="NC_000002.12:g.[100923328=];[100923328=]" name="G100923328A"&gt; </v>
      </c>
    </row>
    <row r="162" spans="1:3" ht="15.75" x14ac:dyDescent="0.25">
      <c r="A162" s="8" t="s">
        <v>79</v>
      </c>
      <c r="B162" s="9" t="str">
        <f t="shared" ref="B162:B163" si="3">H21</f>
        <v>This variant is not associated with increased risk.</v>
      </c>
      <c r="C162" s="3" t="s">
        <v>38</v>
      </c>
    </row>
    <row r="163" spans="1:3" ht="15.75" x14ac:dyDescent="0.25">
      <c r="A163" s="8" t="s">
        <v>73</v>
      </c>
      <c r="B163" s="9">
        <f t="shared" si="3"/>
        <v>19.3</v>
      </c>
      <c r="C163" s="3" t="s">
        <v>70</v>
      </c>
    </row>
    <row r="164" spans="1:3" ht="15.75" x14ac:dyDescent="0.25">
      <c r="A164" s="15"/>
    </row>
    <row r="165" spans="1:3" ht="15.75" x14ac:dyDescent="0.25">
      <c r="A165" s="8"/>
      <c r="C165" s="3" t="str">
        <f>CONCATENATE("    ",B161)</f>
        <v xml:space="preserve">    Your NPAS2 gene has no variants. A normal gene is referred to as a "wild-type" gene.</v>
      </c>
    </row>
    <row r="166" spans="1:3" ht="15.75" x14ac:dyDescent="0.25">
      <c r="A166" s="8"/>
    </row>
    <row r="167" spans="1:3" ht="15.75" x14ac:dyDescent="0.25">
      <c r="A167" s="8"/>
      <c r="C167" s="3" t="s">
        <v>74</v>
      </c>
    </row>
    <row r="168" spans="1:3" ht="15.75" x14ac:dyDescent="0.25">
      <c r="A168" s="8"/>
    </row>
    <row r="169" spans="1:3" ht="15.75" x14ac:dyDescent="0.25">
      <c r="A169" s="8"/>
      <c r="C169" s="3" t="str">
        <f>CONCATENATE("    ",B162)</f>
        <v xml:space="preserve">    This variant is not associated with increased risk.</v>
      </c>
    </row>
    <row r="170" spans="1:3" ht="15.75" x14ac:dyDescent="0.25">
      <c r="A170" s="15"/>
    </row>
    <row r="171" spans="1:3" ht="15.75" x14ac:dyDescent="0.25">
      <c r="A171" s="15"/>
      <c r="C171" s="3" t="s">
        <v>75</v>
      </c>
    </row>
    <row r="172" spans="1:3" ht="15.75" x14ac:dyDescent="0.25">
      <c r="A172" s="15"/>
    </row>
    <row r="173" spans="1:3" ht="15.75" x14ac:dyDescent="0.25">
      <c r="A173" s="15"/>
      <c r="C173" s="3" t="str">
        <f>CONCATENATE( "    &lt;piechart percentage=",B163," /&gt;")</f>
        <v xml:space="preserve">    &lt;piechart percentage=19.3 /&gt;</v>
      </c>
    </row>
    <row r="174" spans="1:3" ht="15.75" x14ac:dyDescent="0.25">
      <c r="A174" s="15"/>
      <c r="C174" s="3" t="str">
        <f>"  &lt;/Genotype&gt;"</f>
        <v xml:space="preserve">  &lt;/Genotype&gt;</v>
      </c>
    </row>
    <row r="175" spans="1:3" ht="15.75" x14ac:dyDescent="0.25">
      <c r="A175" s="15"/>
      <c r="C175" s="3" t="str">
        <f>C23</f>
        <v>&lt;# T158189C #&gt;</v>
      </c>
    </row>
    <row r="176" spans="1:3" ht="15.75" x14ac:dyDescent="0.25">
      <c r="A176" s="15" t="s">
        <v>69</v>
      </c>
      <c r="B176" s="21" t="str">
        <f>I11</f>
        <v>NC_000005.10:g.</v>
      </c>
      <c r="C176" s="3" t="str">
        <f>CONCATENATE("  &lt;Genotype hgvs=",CHAR(34),B176,B177,";",B178,CHAR(34)," name=",CHAR(34),B25,CHAR(34),"&gt; ")</f>
        <v xml:space="preserve">  &lt;Genotype hgvs="NC_000005.10:g.[143282324A&gt;G];[143282324=]" name="T158189C"&gt; </v>
      </c>
    </row>
    <row r="177" spans="1:3" ht="15.75" x14ac:dyDescent="0.25">
      <c r="A177" s="15" t="s">
        <v>47</v>
      </c>
      <c r="B177" s="21" t="str">
        <f t="shared" ref="B177:B181" si="4">I12</f>
        <v>[143282324A&gt;G]</v>
      </c>
    </row>
    <row r="178" spans="1:3" ht="15.75" x14ac:dyDescent="0.25">
      <c r="A178" s="15" t="s">
        <v>43</v>
      </c>
      <c r="B178" s="21" t="str">
        <f t="shared" si="4"/>
        <v>[143282324=]</v>
      </c>
      <c r="C178" s="3" t="s">
        <v>70</v>
      </c>
    </row>
    <row r="179" spans="1:3" ht="15.75" x14ac:dyDescent="0.25">
      <c r="A179" s="15" t="s">
        <v>71</v>
      </c>
      <c r="B179" s="21" t="str">
        <f t="shared" si="4"/>
        <v>People with this variant have one copy of the [T158189C](https://www.ncbi.nlm.nih.gov/projects/SNP/snp_ref.cgi?rs=258750)</v>
      </c>
      <c r="C179" s="3" t="s">
        <v>38</v>
      </c>
    </row>
    <row r="180" spans="1:3" ht="15.75" x14ac:dyDescent="0.25">
      <c r="A180" s="8" t="s">
        <v>72</v>
      </c>
      <c r="B180" s="21" t="str">
        <f t="shared" si="4"/>
        <v>You are in the Moderate Loss of Function category. See below for more information.</v>
      </c>
      <c r="C180" s="3" t="str">
        <f>CONCATENATE("    ",B179)</f>
        <v xml:space="preserve">    People with this variant have one copy of the [T158189C](https://www.ncbi.nlm.nih.gov/projects/SNP/snp_ref.cgi?rs=258750)</v>
      </c>
    </row>
    <row r="181" spans="1:3" ht="15.75" x14ac:dyDescent="0.25">
      <c r="A181" s="8" t="s">
        <v>73</v>
      </c>
      <c r="B181" s="21">
        <f t="shared" si="4"/>
        <v>35.799999999999997</v>
      </c>
    </row>
    <row r="182" spans="1:3" ht="15.75" x14ac:dyDescent="0.25">
      <c r="A182" s="15"/>
      <c r="C182" s="3" t="s">
        <v>74</v>
      </c>
    </row>
    <row r="183" spans="1:3" ht="15.75" x14ac:dyDescent="0.25">
      <c r="A183" s="8"/>
    </row>
    <row r="184" spans="1:3" ht="15.75" x14ac:dyDescent="0.25">
      <c r="A184" s="8"/>
      <c r="C184" s="3" t="str">
        <f>CONCATENATE("    ",B180)</f>
        <v xml:space="preserve">    You are in the Moderate Loss of Function category. See below for more information.</v>
      </c>
    </row>
    <row r="185" spans="1:3" ht="15.75" x14ac:dyDescent="0.25">
      <c r="A185" s="8"/>
    </row>
    <row r="186" spans="1:3" ht="15.75" x14ac:dyDescent="0.25">
      <c r="A186" s="8"/>
      <c r="C186" s="3" t="s">
        <v>75</v>
      </c>
    </row>
    <row r="187" spans="1:3" ht="15.75" x14ac:dyDescent="0.25">
      <c r="A187" s="15"/>
    </row>
    <row r="188" spans="1:3" ht="15.75" x14ac:dyDescent="0.25">
      <c r="A188" s="15"/>
      <c r="C188" s="3" t="str">
        <f>CONCATENATE( "    &lt;piechart percentage=",B181," /&gt;")</f>
        <v xml:space="preserve">    &lt;piechart percentage=35.8 /&gt;</v>
      </c>
    </row>
    <row r="189" spans="1:3" ht="15.75" x14ac:dyDescent="0.25">
      <c r="A189" s="15"/>
      <c r="C189" s="3" t="str">
        <f>"  &lt;/Genotype&gt;"</f>
        <v xml:space="preserve">  &lt;/Genotype&gt;</v>
      </c>
    </row>
    <row r="190" spans="1:3" ht="15.75" x14ac:dyDescent="0.25">
      <c r="A190" s="15" t="s">
        <v>76</v>
      </c>
      <c r="B190" s="9" t="str">
        <f>I17</f>
        <v>People with this variant have two copies of the [T158189C](https://www.ncbi.nlm.nih.gov/projects/SNP/snp_ref.cgi?rs=258750) variant. This substitution of a single nucleotide is known as a missense mutation.</v>
      </c>
      <c r="C190" s="3" t="str">
        <f>CONCATENATE("  &lt;Genotype hgvs=",CHAR(34),B176,B177,";",B177,CHAR(34)," name=",CHAR(34),B25,CHAR(34),"&gt; ")</f>
        <v xml:space="preserve">  &lt;Genotype hgvs="NC_000005.10:g.[143282324A&gt;G];[143282324A&gt;G]" name="T158189C"&gt; </v>
      </c>
    </row>
    <row r="191" spans="1:3" ht="15.75" x14ac:dyDescent="0.25">
      <c r="A191" s="8" t="s">
        <v>77</v>
      </c>
      <c r="B191" s="9" t="str">
        <f t="shared" ref="B191:B192" si="5">I18</f>
        <v>You are in the Moderate Loss of Function category. See below for more information.</v>
      </c>
      <c r="C191" s="3" t="s">
        <v>38</v>
      </c>
    </row>
    <row r="192" spans="1:3" ht="15.75" x14ac:dyDescent="0.25">
      <c r="A192" s="8" t="s">
        <v>73</v>
      </c>
      <c r="B192" s="9">
        <f t="shared" si="5"/>
        <v>16.100000000000001</v>
      </c>
      <c r="C192" s="3" t="s">
        <v>70</v>
      </c>
    </row>
    <row r="193" spans="1:3" ht="15.75" x14ac:dyDescent="0.25">
      <c r="A193" s="8"/>
    </row>
    <row r="194" spans="1:3" ht="15.75" x14ac:dyDescent="0.25">
      <c r="A194" s="15"/>
      <c r="C194" s="3" t="str">
        <f>CONCATENATE("    ",B190)</f>
        <v xml:space="preserve">    People with this variant have two copies of the [T158189C](https://www.ncbi.nlm.nih.gov/projects/SNP/snp_ref.cgi?rs=258750) variant. This substitution of a single nucleotide is known as a missense mutation.</v>
      </c>
    </row>
    <row r="195" spans="1:3" ht="15.75" x14ac:dyDescent="0.25">
      <c r="A195" s="8"/>
    </row>
    <row r="196" spans="1:3" ht="15.75" x14ac:dyDescent="0.25">
      <c r="A196" s="8"/>
      <c r="C196" s="3" t="s">
        <v>74</v>
      </c>
    </row>
    <row r="197" spans="1:3" ht="15.75" x14ac:dyDescent="0.25">
      <c r="A197" s="8"/>
    </row>
    <row r="198" spans="1:3" ht="15.75" x14ac:dyDescent="0.25">
      <c r="A198" s="8"/>
      <c r="C198" s="3" t="str">
        <f>CONCATENATE("    ",B191)</f>
        <v xml:space="preserve">    You are in the Moderate Loss of Function category. See below for more information.</v>
      </c>
    </row>
    <row r="199" spans="1:3" ht="15.75" x14ac:dyDescent="0.25">
      <c r="A199" s="8"/>
    </row>
    <row r="200" spans="1:3" ht="15.75" x14ac:dyDescent="0.25">
      <c r="A200" s="15"/>
      <c r="C200" s="3" t="s">
        <v>75</v>
      </c>
    </row>
    <row r="201" spans="1:3" ht="15.75" x14ac:dyDescent="0.25">
      <c r="A201" s="15"/>
    </row>
    <row r="202" spans="1:3" ht="15.75" x14ac:dyDescent="0.25">
      <c r="A202" s="15"/>
      <c r="C202" s="3" t="str">
        <f>CONCATENATE( "    &lt;piechart percentage=",B192," /&gt;")</f>
        <v xml:space="preserve">    &lt;piechart percentage=16.1 /&gt;</v>
      </c>
    </row>
    <row r="203" spans="1:3" ht="15.75" x14ac:dyDescent="0.25">
      <c r="A203" s="15"/>
      <c r="C203" s="3" t="str">
        <f>"  &lt;/Genotype&gt;"</f>
        <v xml:space="preserve">  &lt;/Genotype&gt;</v>
      </c>
    </row>
    <row r="204" spans="1:3" ht="15.75" x14ac:dyDescent="0.25">
      <c r="A204" s="15" t="s">
        <v>78</v>
      </c>
      <c r="B204" s="9" t="str">
        <f>I20</f>
        <v>Your NPAS2 gene has no variants. A normal gene is referred to as a "wild-type" gene.</v>
      </c>
      <c r="C204" s="3" t="str">
        <f>CONCATENATE("  &lt;Genotype hgvs=",CHAR(34),B176,B178,";",B178,CHAR(34)," name=",CHAR(34),B25,CHAR(34),"&gt; ")</f>
        <v xml:space="preserve">  &lt;Genotype hgvs="NC_000005.10:g.[143282324=];[143282324=]" name="T158189C"&gt; </v>
      </c>
    </row>
    <row r="205" spans="1:3" ht="15.75" x14ac:dyDescent="0.25">
      <c r="A205" s="8" t="s">
        <v>79</v>
      </c>
      <c r="B205" s="9" t="str">
        <f t="shared" ref="B205:B206" si="6">I21</f>
        <v>This variant is not associated with increased risk.</v>
      </c>
      <c r="C205" s="3" t="s">
        <v>38</v>
      </c>
    </row>
    <row r="206" spans="1:3" ht="15.75" x14ac:dyDescent="0.25">
      <c r="A206" s="8" t="s">
        <v>73</v>
      </c>
      <c r="B206" s="9">
        <f t="shared" si="6"/>
        <v>48.2</v>
      </c>
      <c r="C206" s="3" t="s">
        <v>70</v>
      </c>
    </row>
    <row r="207" spans="1:3" ht="15.75" x14ac:dyDescent="0.25">
      <c r="A207" s="15"/>
    </row>
    <row r="208" spans="1:3" ht="15.75" x14ac:dyDescent="0.25">
      <c r="A208" s="8"/>
      <c r="C208" s="3" t="str">
        <f>CONCATENATE("    ",B204)</f>
        <v xml:space="preserve">    Your NPAS2 gene has no variants. A normal gene is referred to as a "wild-type" gene.</v>
      </c>
    </row>
    <row r="209" spans="1:3" ht="15.75" x14ac:dyDescent="0.25">
      <c r="A209" s="8"/>
    </row>
    <row r="210" spans="1:3" ht="15.75" x14ac:dyDescent="0.25">
      <c r="A210" s="8"/>
      <c r="C210" s="3" t="s">
        <v>74</v>
      </c>
    </row>
    <row r="211" spans="1:3" ht="15.75" x14ac:dyDescent="0.25">
      <c r="A211" s="8"/>
    </row>
    <row r="212" spans="1:3" ht="15.75" x14ac:dyDescent="0.25">
      <c r="A212" s="8"/>
      <c r="C212" s="3" t="str">
        <f>CONCATENATE("    ",B205)</f>
        <v xml:space="preserve">    This variant is not associated with increased risk.</v>
      </c>
    </row>
    <row r="213" spans="1:3" ht="15.75" x14ac:dyDescent="0.25">
      <c r="A213" s="15"/>
    </row>
    <row r="214" spans="1:3" ht="15.75" x14ac:dyDescent="0.25">
      <c r="A214" s="15"/>
      <c r="C214" s="3" t="s">
        <v>75</v>
      </c>
    </row>
    <row r="215" spans="1:3" ht="15.75" x14ac:dyDescent="0.25">
      <c r="A215" s="15"/>
    </row>
    <row r="216" spans="1:3" ht="15.75" x14ac:dyDescent="0.25">
      <c r="A216" s="15"/>
      <c r="C216" s="3" t="str">
        <f>CONCATENATE( "    &lt;piechart percentage=",B206," /&gt;")</f>
        <v xml:space="preserve">    &lt;piechart percentage=48.2 /&gt;</v>
      </c>
    </row>
    <row r="217" spans="1:3" ht="15.75" x14ac:dyDescent="0.25">
      <c r="A217" s="15"/>
      <c r="C217" s="3" t="str">
        <f>"  &lt;/Genotype&gt;"</f>
        <v xml:space="preserve">  &lt;/Genotype&gt;</v>
      </c>
    </row>
    <row r="218" spans="1:3" ht="15.75" x14ac:dyDescent="0.25">
      <c r="A218" s="15"/>
      <c r="C218" s="3" t="str">
        <f>C29</f>
        <v>&lt;# T143342788C #&gt;</v>
      </c>
    </row>
    <row r="219" spans="1:3" ht="15.75" x14ac:dyDescent="0.25">
      <c r="A219" s="15" t="s">
        <v>69</v>
      </c>
      <c r="B219" s="21" t="str">
        <f>J11</f>
        <v>NC_000005.10:g.</v>
      </c>
      <c r="C219" s="3" t="str">
        <f>CONCATENATE("  &lt;Genotype hgvs=",CHAR(34),B219,B220,";",B221,CHAR(34)," name=",CHAR(34),B31,CHAR(34),"&gt; ")</f>
        <v xml:space="preserve">  &lt;Genotype hgvs="NC_000005.10:g.[143342788T&gt;C];[143342788=]" name="T143342788C"&gt; </v>
      </c>
    </row>
    <row r="220" spans="1:3" ht="15.75" x14ac:dyDescent="0.25">
      <c r="A220" s="15" t="s">
        <v>47</v>
      </c>
      <c r="B220" s="21" t="str">
        <f t="shared" ref="B220:B224" si="7">J12</f>
        <v>[143342788T&gt;C]</v>
      </c>
    </row>
    <row r="221" spans="1:3" ht="15.75" x14ac:dyDescent="0.25">
      <c r="A221" s="15" t="s">
        <v>43</v>
      </c>
      <c r="B221" s="21" t="str">
        <f t="shared" si="7"/>
        <v>[143342788=]</v>
      </c>
      <c r="C221" s="3" t="s">
        <v>70</v>
      </c>
    </row>
    <row r="222" spans="1:3" ht="15.75" x14ac:dyDescent="0.25">
      <c r="A222" s="15" t="s">
        <v>71</v>
      </c>
      <c r="B222" s="21" t="str">
        <f t="shared" si="7"/>
        <v>People with this variant have one copy of the [T143342788C](https://www.ncbi.nlm.nih.gov/projects/SNP/snp_ref.cgi?rs=2918419)</v>
      </c>
      <c r="C222" s="3" t="s">
        <v>38</v>
      </c>
    </row>
    <row r="223" spans="1:3" ht="15.75" x14ac:dyDescent="0.25">
      <c r="A223" s="8" t="s">
        <v>72</v>
      </c>
      <c r="B223" s="21" t="str">
        <f t="shared" si="7"/>
        <v>You are in the Moderate Loss of Function category. See below for more information.</v>
      </c>
      <c r="C223" s="3" t="str">
        <f>CONCATENATE("    ",B222)</f>
        <v xml:space="preserve">    People with this variant have one copy of the [T143342788C](https://www.ncbi.nlm.nih.gov/projects/SNP/snp_ref.cgi?rs=2918419)</v>
      </c>
    </row>
    <row r="224" spans="1:3" ht="15.75" x14ac:dyDescent="0.25">
      <c r="A224" s="8" t="s">
        <v>73</v>
      </c>
      <c r="B224" s="21">
        <f t="shared" si="7"/>
        <v>20.7</v>
      </c>
    </row>
    <row r="225" spans="1:3" ht="15.75" x14ac:dyDescent="0.25">
      <c r="A225" s="15"/>
      <c r="C225" s="3" t="s">
        <v>74</v>
      </c>
    </row>
    <row r="226" spans="1:3" ht="15.75" x14ac:dyDescent="0.25">
      <c r="A226" s="8"/>
    </row>
    <row r="227" spans="1:3" ht="15.75" x14ac:dyDescent="0.25">
      <c r="A227" s="8"/>
      <c r="C227" s="3" t="str">
        <f>CONCATENATE("    ",B223)</f>
        <v xml:space="preserve">    You are in the Moderate Loss of Function category. See below for more information.</v>
      </c>
    </row>
    <row r="228" spans="1:3" ht="15.75" x14ac:dyDescent="0.25">
      <c r="A228" s="8"/>
    </row>
    <row r="229" spans="1:3" ht="15.75" x14ac:dyDescent="0.25">
      <c r="A229" s="8"/>
      <c r="C229" s="3" t="s">
        <v>75</v>
      </c>
    </row>
    <row r="230" spans="1:3" ht="15.75" x14ac:dyDescent="0.25">
      <c r="A230" s="15"/>
    </row>
    <row r="231" spans="1:3" ht="15.75" x14ac:dyDescent="0.25">
      <c r="A231" s="15"/>
      <c r="C231" s="3" t="str">
        <f>CONCATENATE( "    &lt;piechart percentage=",B224," /&gt;")</f>
        <v xml:space="preserve">    &lt;piechart percentage=20.7 /&gt;</v>
      </c>
    </row>
    <row r="232" spans="1:3" ht="15.75" x14ac:dyDescent="0.25">
      <c r="A232" s="15"/>
      <c r="C232" s="3" t="str">
        <f>"  &lt;/Genotype&gt;"</f>
        <v xml:space="preserve">  &lt;/Genotype&gt;</v>
      </c>
    </row>
    <row r="233" spans="1:3" ht="15.75" x14ac:dyDescent="0.25">
      <c r="A233" s="15" t="s">
        <v>76</v>
      </c>
      <c r="B233" s="9" t="str">
        <f>J17</f>
        <v>People with this variant have two copies of the [T143342788C](https://www.ncbi.nlm.nih.gov/projects/SNP/snp_ref.cgi?rs=2918419) variant. This substitution of a single nucleotide is known as a missense mutation.</v>
      </c>
      <c r="C233" s="3" t="str">
        <f>CONCATENATE("  &lt;Genotype hgvs=",CHAR(34),B219,B220,";",B220,CHAR(34)," name=",CHAR(34),B31,CHAR(34),"&gt; ")</f>
        <v xml:space="preserve">  &lt;Genotype hgvs="NC_000005.10:g.[143342788T&gt;C];[143342788T&gt;C]" name="T143342788C"&gt; </v>
      </c>
    </row>
    <row r="234" spans="1:3" ht="15.75" x14ac:dyDescent="0.25">
      <c r="A234" s="8" t="s">
        <v>77</v>
      </c>
      <c r="B234" s="9" t="str">
        <f t="shared" ref="B234:B235" si="8">J18</f>
        <v>You are in the Moderate Loss of Function category. See below for more information.</v>
      </c>
      <c r="C234" s="3" t="s">
        <v>38</v>
      </c>
    </row>
    <row r="235" spans="1:3" ht="15.75" x14ac:dyDescent="0.25">
      <c r="A235" s="8" t="s">
        <v>73</v>
      </c>
      <c r="B235" s="9">
        <f t="shared" si="8"/>
        <v>6.5</v>
      </c>
      <c r="C235" s="3" t="s">
        <v>70</v>
      </c>
    </row>
    <row r="236" spans="1:3" ht="15.75" x14ac:dyDescent="0.25">
      <c r="A236" s="8"/>
    </row>
    <row r="237" spans="1:3" ht="15.75" x14ac:dyDescent="0.25">
      <c r="A237" s="15"/>
      <c r="C237" s="3" t="str">
        <f>CONCATENATE("    ",B233)</f>
        <v xml:space="preserve">    People with this variant have two copies of the [T143342788C](https://www.ncbi.nlm.nih.gov/projects/SNP/snp_ref.cgi?rs=2918419) variant. This substitution of a single nucleotide is known as a missense mutation.</v>
      </c>
    </row>
    <row r="238" spans="1:3" ht="15.75" x14ac:dyDescent="0.25">
      <c r="A238" s="8"/>
    </row>
    <row r="239" spans="1:3" ht="15.75" x14ac:dyDescent="0.25">
      <c r="A239" s="8"/>
      <c r="C239" s="3" t="s">
        <v>74</v>
      </c>
    </row>
    <row r="240" spans="1:3" ht="15.75" x14ac:dyDescent="0.25">
      <c r="A240" s="8"/>
    </row>
    <row r="241" spans="1:3" ht="15.75" x14ac:dyDescent="0.25">
      <c r="A241" s="8"/>
      <c r="C241" s="3" t="str">
        <f>CONCATENATE("    ",B234)</f>
        <v xml:space="preserve">    You are in the Moderate Loss of Function category. See below for more information.</v>
      </c>
    </row>
    <row r="242" spans="1:3" ht="15.75" x14ac:dyDescent="0.25">
      <c r="A242" s="8"/>
    </row>
    <row r="243" spans="1:3" ht="15.75" x14ac:dyDescent="0.25">
      <c r="A243" s="15"/>
      <c r="C243" s="3" t="s">
        <v>75</v>
      </c>
    </row>
    <row r="244" spans="1:3" ht="15.75" x14ac:dyDescent="0.25">
      <c r="A244" s="15"/>
    </row>
    <row r="245" spans="1:3" ht="15.75" x14ac:dyDescent="0.25">
      <c r="A245" s="15"/>
      <c r="C245" s="3" t="str">
        <f>CONCATENATE( "    &lt;piechart percentage=",B235," /&gt;")</f>
        <v xml:space="preserve">    &lt;piechart percentage=6.5 /&gt;</v>
      </c>
    </row>
    <row r="246" spans="1:3" ht="15.75" x14ac:dyDescent="0.25">
      <c r="A246" s="15"/>
      <c r="C246" s="3" t="str">
        <f>"  &lt;/Genotype&gt;"</f>
        <v xml:space="preserve">  &lt;/Genotype&gt;</v>
      </c>
    </row>
    <row r="247" spans="1:3" ht="15.75" x14ac:dyDescent="0.25">
      <c r="A247" s="15" t="s">
        <v>78</v>
      </c>
      <c r="B247" s="9" t="str">
        <f>J20</f>
        <v>Your NPAS2 gene has no variants. A normal gene is referred to as a "wild-type" gene.</v>
      </c>
      <c r="C247" s="3" t="str">
        <f>CONCATENATE("  &lt;Genotype hgvs=",CHAR(34),B219,B221,";",B221,CHAR(34)," name=",CHAR(34),B31,CHAR(34),"&gt; ")</f>
        <v xml:space="preserve">  &lt;Genotype hgvs="NC_000005.10:g.[143342788=];[143342788=]" name="T143342788C"&gt; </v>
      </c>
    </row>
    <row r="248" spans="1:3" ht="15.75" x14ac:dyDescent="0.25">
      <c r="A248" s="8" t="s">
        <v>79</v>
      </c>
      <c r="B248" s="9" t="str">
        <f t="shared" ref="B248:B249" si="9">J21</f>
        <v>This variant is not associated with increased risk.</v>
      </c>
      <c r="C248" s="3" t="s">
        <v>38</v>
      </c>
    </row>
    <row r="249" spans="1:3" ht="15.75" x14ac:dyDescent="0.25">
      <c r="A249" s="8" t="s">
        <v>73</v>
      </c>
      <c r="B249" s="9">
        <f t="shared" si="9"/>
        <v>72.8</v>
      </c>
      <c r="C249" s="3" t="s">
        <v>70</v>
      </c>
    </row>
    <row r="250" spans="1:3" ht="15.75" x14ac:dyDescent="0.25">
      <c r="A250" s="15"/>
    </row>
    <row r="251" spans="1:3" ht="15.75" x14ac:dyDescent="0.25">
      <c r="A251" s="8"/>
      <c r="C251" s="3" t="str">
        <f>CONCATENATE("    ",B247)</f>
        <v xml:space="preserve">    Your NPAS2 gene has no variants. A normal gene is referred to as a "wild-type" gene.</v>
      </c>
    </row>
    <row r="252" spans="1:3" ht="15.75" x14ac:dyDescent="0.25">
      <c r="A252" s="8"/>
    </row>
    <row r="253" spans="1:3" ht="15.75" x14ac:dyDescent="0.25">
      <c r="A253" s="8"/>
      <c r="C253" s="3" t="s">
        <v>74</v>
      </c>
    </row>
    <row r="254" spans="1:3" ht="15.75" x14ac:dyDescent="0.25">
      <c r="A254" s="8"/>
    </row>
    <row r="255" spans="1:3" ht="15.75" x14ac:dyDescent="0.25">
      <c r="A255" s="8"/>
      <c r="C255" s="3" t="str">
        <f>CONCATENATE("    ",B248)</f>
        <v xml:space="preserve">    This variant is not associated with increased risk.</v>
      </c>
    </row>
    <row r="256" spans="1:3" ht="15.75" x14ac:dyDescent="0.25">
      <c r="A256" s="15"/>
    </row>
    <row r="257" spans="1:3" ht="15.75" x14ac:dyDescent="0.25">
      <c r="A257" s="15"/>
      <c r="C257" s="3" t="s">
        <v>75</v>
      </c>
    </row>
    <row r="258" spans="1:3" ht="15.75" x14ac:dyDescent="0.25">
      <c r="A258" s="15"/>
    </row>
    <row r="259" spans="1:3" ht="15.75" x14ac:dyDescent="0.25">
      <c r="A259" s="15"/>
      <c r="C259" s="3" t="str">
        <f>CONCATENATE( "    &lt;piechart percentage=",B249," /&gt;")</f>
        <v xml:space="preserve">    &lt;piechart percentage=72.8 /&gt;</v>
      </c>
    </row>
    <row r="260" spans="1:3" ht="15.75" x14ac:dyDescent="0.25">
      <c r="A260" s="15"/>
      <c r="C260" s="3" t="str">
        <f>"  &lt;/Genotype&gt;"</f>
        <v xml:space="preserve">  &lt;/Genotype&gt;</v>
      </c>
    </row>
    <row r="261" spans="1:3" ht="15.75" x14ac:dyDescent="0.25">
      <c r="A261" s="15"/>
      <c r="C261" s="3" t="str">
        <f>C35</f>
        <v>&lt;# G1469-16T #&gt;</v>
      </c>
    </row>
    <row r="262" spans="1:3" ht="15.75" x14ac:dyDescent="0.25">
      <c r="A262" s="15" t="s">
        <v>69</v>
      </c>
      <c r="B262" s="21" t="str">
        <f>K11</f>
        <v>NC_000005.10:g.</v>
      </c>
      <c r="C262" s="3" t="str">
        <f>CONCATENATE("  &lt;Genotype hgvs=",CHAR(34),B262,B263,";",B264,CHAR(34)," name=",CHAR(34),B37,CHAR(34),"&gt; ")</f>
        <v xml:space="preserve">  &lt;Genotype hgvs="NC_000005.10:g.[143300779C&gt;A];[143300779=]" name="G1469-16T"&gt; </v>
      </c>
    </row>
    <row r="263" spans="1:3" ht="15.75" x14ac:dyDescent="0.25">
      <c r="A263" s="15" t="s">
        <v>47</v>
      </c>
      <c r="B263" s="21" t="str">
        <f t="shared" ref="B263:B267" si="10">K12</f>
        <v>[143300779C&gt;A]</v>
      </c>
    </row>
    <row r="264" spans="1:3" ht="15.75" x14ac:dyDescent="0.25">
      <c r="A264" s="15" t="s">
        <v>43</v>
      </c>
      <c r="B264" s="21" t="str">
        <f t="shared" si="10"/>
        <v>[143300779=]</v>
      </c>
      <c r="C264" s="3" t="s">
        <v>70</v>
      </c>
    </row>
    <row r="265" spans="1:3" ht="15.75" x14ac:dyDescent="0.25">
      <c r="A265" s="15" t="s">
        <v>71</v>
      </c>
      <c r="B265" s="21" t="str">
        <f t="shared" si="10"/>
        <v>People with this variant have one copy of the [G1469-16T](https://www.ncbi.nlm.nih.gov/projects/SNP/snp_ref.cgi?rs=6188)</v>
      </c>
      <c r="C265" s="3" t="s">
        <v>38</v>
      </c>
    </row>
    <row r="266" spans="1:3" ht="15.75" x14ac:dyDescent="0.25">
      <c r="A266" s="8" t="s">
        <v>72</v>
      </c>
      <c r="B266" s="21" t="str">
        <f t="shared" si="10"/>
        <v>This variant is not associated with increased risk.</v>
      </c>
      <c r="C266" s="3" t="str">
        <f>CONCATENATE("    ",B265)</f>
        <v xml:space="preserve">    People with this variant have one copy of the [G1469-16T](https://www.ncbi.nlm.nih.gov/projects/SNP/snp_ref.cgi?rs=6188)</v>
      </c>
    </row>
    <row r="267" spans="1:3" ht="15.75" x14ac:dyDescent="0.25">
      <c r="A267" s="8" t="s">
        <v>73</v>
      </c>
      <c r="B267" s="21">
        <f t="shared" si="10"/>
        <v>38.799999999999997</v>
      </c>
    </row>
    <row r="268" spans="1:3" ht="15.75" x14ac:dyDescent="0.25">
      <c r="A268" s="15"/>
      <c r="C268" s="3" t="s">
        <v>74</v>
      </c>
    </row>
    <row r="269" spans="1:3" ht="15.75" x14ac:dyDescent="0.25">
      <c r="A269" s="8"/>
    </row>
    <row r="270" spans="1:3" ht="15.75" x14ac:dyDescent="0.25">
      <c r="A270" s="8"/>
      <c r="C270" s="3" t="str">
        <f>CONCATENATE("    ",B266)</f>
        <v xml:space="preserve">    This variant is not associated with increased risk.</v>
      </c>
    </row>
    <row r="271" spans="1:3" ht="15.75" x14ac:dyDescent="0.25">
      <c r="A271" s="8"/>
    </row>
    <row r="272" spans="1:3" ht="15.75" x14ac:dyDescent="0.25">
      <c r="A272" s="8"/>
      <c r="C272" s="3" t="s">
        <v>75</v>
      </c>
    </row>
    <row r="273" spans="1:3" ht="15.75" x14ac:dyDescent="0.25">
      <c r="A273" s="15"/>
    </row>
    <row r="274" spans="1:3" ht="15.75" x14ac:dyDescent="0.25">
      <c r="A274" s="15"/>
      <c r="C274" s="3" t="str">
        <f>CONCATENATE( "    &lt;piechart percentage=",B267," /&gt;")</f>
        <v xml:space="preserve">    &lt;piechart percentage=38.8 /&gt;</v>
      </c>
    </row>
    <row r="275" spans="1:3" ht="15.75" x14ac:dyDescent="0.25">
      <c r="A275" s="15"/>
      <c r="C275" s="3" t="str">
        <f>"  &lt;/Genotype&gt;"</f>
        <v xml:space="preserve">  &lt;/Genotype&gt;</v>
      </c>
    </row>
    <row r="276" spans="1:3" ht="15.75" x14ac:dyDescent="0.25">
      <c r="A276" s="15" t="s">
        <v>76</v>
      </c>
      <c r="B276" s="9" t="str">
        <f>K17</f>
        <v>People with this variant have two copies of the [G1469-16T](https://www.ncbi.nlm.nih.gov/projects/SNP/snp_ref.cgi?rs=6188) variant. This substitution of a single nucleotide is known as a missense mutation.</v>
      </c>
      <c r="C276" s="3" t="str">
        <f>CONCATENATE("  &lt;Genotype hgvs=",CHAR(34),B262,B263,";",B263,CHAR(34)," name=",CHAR(34),B37,CHAR(34),"&gt; ")</f>
        <v xml:space="preserve">  &lt;Genotype hgvs="NC_000005.10:g.[143300779C&gt;A];[143300779C&gt;A]" name="G1469-16T"&gt; </v>
      </c>
    </row>
    <row r="277" spans="1:3" ht="15.75" x14ac:dyDescent="0.25">
      <c r="A277" s="8" t="s">
        <v>77</v>
      </c>
      <c r="B277" s="9" t="str">
        <f t="shared" ref="B277:B278" si="11">K18</f>
        <v>This variant is not associated with increased risk.</v>
      </c>
      <c r="C277" s="3" t="s">
        <v>38</v>
      </c>
    </row>
    <row r="278" spans="1:3" ht="15.75" x14ac:dyDescent="0.25">
      <c r="A278" s="8" t="s">
        <v>73</v>
      </c>
      <c r="B278" s="9">
        <f t="shared" si="11"/>
        <v>16.5</v>
      </c>
      <c r="C278" s="3" t="s">
        <v>70</v>
      </c>
    </row>
    <row r="279" spans="1:3" ht="15.75" x14ac:dyDescent="0.25">
      <c r="A279" s="8"/>
    </row>
    <row r="280" spans="1:3" ht="15.75" x14ac:dyDescent="0.25">
      <c r="A280" s="15"/>
      <c r="C280" s="3" t="str">
        <f>CONCATENATE("    ",B276)</f>
        <v xml:space="preserve">    People with this variant have two copies of the [G1469-16T](https://www.ncbi.nlm.nih.gov/projects/SNP/snp_ref.cgi?rs=6188) variant. This substitution of a single nucleotide is known as a missense mutation.</v>
      </c>
    </row>
    <row r="281" spans="1:3" ht="15.75" x14ac:dyDescent="0.25">
      <c r="A281" s="8"/>
    </row>
    <row r="282" spans="1:3" ht="15.75" x14ac:dyDescent="0.25">
      <c r="A282" s="8"/>
      <c r="C282" s="3" t="s">
        <v>74</v>
      </c>
    </row>
    <row r="283" spans="1:3" ht="15.75" x14ac:dyDescent="0.25">
      <c r="A283" s="8"/>
    </row>
    <row r="284" spans="1:3" ht="15.75" x14ac:dyDescent="0.25">
      <c r="A284" s="8"/>
      <c r="C284" s="3" t="str">
        <f>CONCATENATE("    ",B277)</f>
        <v xml:space="preserve">    This variant is not associated with increased risk.</v>
      </c>
    </row>
    <row r="285" spans="1:3" ht="15.75" x14ac:dyDescent="0.25">
      <c r="A285" s="8"/>
    </row>
    <row r="286" spans="1:3" ht="15.75" x14ac:dyDescent="0.25">
      <c r="A286" s="15"/>
      <c r="C286" s="3" t="s">
        <v>75</v>
      </c>
    </row>
    <row r="287" spans="1:3" ht="15.75" x14ac:dyDescent="0.25">
      <c r="A287" s="15"/>
    </row>
    <row r="288" spans="1:3" ht="15.75" x14ac:dyDescent="0.25">
      <c r="A288" s="15"/>
      <c r="C288" s="3" t="str">
        <f>CONCATENATE( "    &lt;piechart percentage=",B278," /&gt;")</f>
        <v xml:space="preserve">    &lt;piechart percentage=16.5 /&gt;</v>
      </c>
    </row>
    <row r="289" spans="1:3" ht="15.75" x14ac:dyDescent="0.25">
      <c r="A289" s="15"/>
      <c r="C289" s="3" t="str">
        <f>"  &lt;/Genotype&gt;"</f>
        <v xml:space="preserve">  &lt;/Genotype&gt;</v>
      </c>
    </row>
    <row r="290" spans="1:3" ht="15.75" x14ac:dyDescent="0.25">
      <c r="A290" s="15" t="s">
        <v>78</v>
      </c>
      <c r="B290" s="9" t="str">
        <f>K20</f>
        <v>Your NPAS2 gene has no variants. A normal gene is referred to as a "wild-type" gene.</v>
      </c>
      <c r="C290" s="3" t="str">
        <f>CONCATENATE("  &lt;Genotype hgvs=",CHAR(34),B262,B264,";",B264,CHAR(34)," name=",CHAR(34),B37,CHAR(34),"&gt; ")</f>
        <v xml:space="preserve">  &lt;Genotype hgvs="NC_000005.10:g.[143300779=];[143300779=]" name="G1469-16T"&gt; </v>
      </c>
    </row>
    <row r="291" spans="1:3" ht="15.75" x14ac:dyDescent="0.25">
      <c r="A291" s="8" t="s">
        <v>79</v>
      </c>
      <c r="B291" s="9" t="str">
        <f t="shared" ref="B291:B292" si="12">K21</f>
        <v>You are in the Moderate Loss of Function category. See below for more information.</v>
      </c>
      <c r="C291" s="3" t="s">
        <v>38</v>
      </c>
    </row>
    <row r="292" spans="1:3" ht="15.75" x14ac:dyDescent="0.25">
      <c r="A292" s="8" t="s">
        <v>73</v>
      </c>
      <c r="B292" s="9">
        <f t="shared" si="12"/>
        <v>44.7</v>
      </c>
      <c r="C292" s="3" t="s">
        <v>70</v>
      </c>
    </row>
    <row r="293" spans="1:3" ht="15.75" x14ac:dyDescent="0.25">
      <c r="A293" s="15"/>
    </row>
    <row r="294" spans="1:3" ht="15.75" x14ac:dyDescent="0.25">
      <c r="A294" s="8"/>
      <c r="C294" s="3" t="str">
        <f>CONCATENATE("    ",B290)</f>
        <v xml:space="preserve">    Your NPAS2 gene has no variants. A normal gene is referred to as a "wild-type" gene.</v>
      </c>
    </row>
    <row r="295" spans="1:3" ht="15.75" x14ac:dyDescent="0.25">
      <c r="A295" s="8"/>
    </row>
    <row r="296" spans="1:3" ht="15.75" x14ac:dyDescent="0.25">
      <c r="A296" s="8"/>
      <c r="C296" s="3" t="s">
        <v>74</v>
      </c>
    </row>
    <row r="297" spans="1:3" ht="15.75" x14ac:dyDescent="0.25">
      <c r="A297" s="8"/>
    </row>
    <row r="298" spans="1:3" ht="15.75" x14ac:dyDescent="0.25">
      <c r="A298" s="8"/>
      <c r="C298" s="3" t="str">
        <f>CONCATENATE("    ",B291)</f>
        <v xml:space="preserve">    You are in the Moderate Loss of Function category. See below for more information.</v>
      </c>
    </row>
    <row r="299" spans="1:3" ht="15.75" x14ac:dyDescent="0.25">
      <c r="A299" s="15"/>
    </row>
    <row r="300" spans="1:3" ht="15.75" x14ac:dyDescent="0.25">
      <c r="A300" s="15"/>
      <c r="C300" s="3" t="s">
        <v>75</v>
      </c>
    </row>
    <row r="301" spans="1:3" ht="15.75" x14ac:dyDescent="0.25">
      <c r="A301" s="15"/>
    </row>
    <row r="302" spans="1:3" ht="15.75" x14ac:dyDescent="0.25">
      <c r="A302" s="15"/>
      <c r="C302" s="3" t="str">
        <f>CONCATENATE( "    &lt;piechart percentage=",B292," /&gt;")</f>
        <v xml:space="preserve">    &lt;piechart percentage=44.7 /&gt;</v>
      </c>
    </row>
    <row r="303" spans="1:3" ht="15.75" x14ac:dyDescent="0.25">
      <c r="A303" s="15"/>
      <c r="C303" s="3" t="str">
        <f>"  &lt;/Genotype&gt;"</f>
        <v xml:space="preserve">  &lt;/Genotype&gt;</v>
      </c>
    </row>
    <row r="304" spans="1:3" ht="15.75" x14ac:dyDescent="0.25">
      <c r="A304" s="15"/>
      <c r="C304" s="3" t="str">
        <f>C41</f>
        <v>&lt;# A143281925G #&gt;</v>
      </c>
    </row>
    <row r="305" spans="1:3" ht="15.75" x14ac:dyDescent="0.25">
      <c r="A305" s="15" t="s">
        <v>69</v>
      </c>
      <c r="B305" s="21" t="str">
        <f>L11</f>
        <v>NC_000005.10:g.</v>
      </c>
      <c r="C305" s="3" t="str">
        <f>CONCATENATE("  &lt;Genotype hgvs=",CHAR(34),B305,B306,";",B307,CHAR(34)," name=",CHAR(34),B43,CHAR(34),"&gt; ")</f>
        <v xml:space="preserve">  &lt;Genotype hgvs="NC_000005.10:g.[143281925A&gt;G];[143281925=]" name="A143281925G"&gt; </v>
      </c>
    </row>
    <row r="306" spans="1:3" ht="15.75" x14ac:dyDescent="0.25">
      <c r="A306" s="15" t="s">
        <v>47</v>
      </c>
      <c r="B306" s="21" t="str">
        <f t="shared" ref="B306:B310" si="13">L12</f>
        <v>[143281925A&gt;G]</v>
      </c>
    </row>
    <row r="307" spans="1:3" ht="15.75" x14ac:dyDescent="0.25">
      <c r="A307" s="15" t="s">
        <v>43</v>
      </c>
      <c r="B307" s="21" t="str">
        <f t="shared" si="13"/>
        <v>[143281925=]</v>
      </c>
      <c r="C307" s="3" t="s">
        <v>70</v>
      </c>
    </row>
    <row r="308" spans="1:3" ht="15.75" x14ac:dyDescent="0.25">
      <c r="A308" s="15" t="s">
        <v>71</v>
      </c>
      <c r="B308" s="21" t="str">
        <f t="shared" si="13"/>
        <v>People with this variant have one copy of the [A143281925G](https://www.ncbi.nlm.nih.gov/clinvar/variation/351364/)</v>
      </c>
      <c r="C308" s="3" t="s">
        <v>38</v>
      </c>
    </row>
    <row r="309" spans="1:3" ht="15.75" x14ac:dyDescent="0.25">
      <c r="A309" s="8" t="s">
        <v>72</v>
      </c>
      <c r="B309" s="21" t="str">
        <f t="shared" si="13"/>
        <v>You are in the Moderate Loss of Function category. See below for more information.</v>
      </c>
      <c r="C309" s="3" t="str">
        <f>CONCATENATE("    ",B308)</f>
        <v xml:space="preserve">    People with this variant have one copy of the [A143281925G](https://www.ncbi.nlm.nih.gov/clinvar/variation/351364/)</v>
      </c>
    </row>
    <row r="310" spans="1:3" ht="15.75" x14ac:dyDescent="0.25">
      <c r="A310" s="8" t="s">
        <v>73</v>
      </c>
      <c r="B310" s="21">
        <f t="shared" si="13"/>
        <v>22.6</v>
      </c>
    </row>
    <row r="311" spans="1:3" ht="15.75" x14ac:dyDescent="0.25">
      <c r="A311" s="15"/>
      <c r="C311" s="3" t="s">
        <v>74</v>
      </c>
    </row>
    <row r="312" spans="1:3" ht="15.75" x14ac:dyDescent="0.25">
      <c r="A312" s="8"/>
    </row>
    <row r="313" spans="1:3" ht="15.75" x14ac:dyDescent="0.25">
      <c r="A313" s="8"/>
      <c r="C313" s="3" t="str">
        <f>CONCATENATE("    ",B309)</f>
        <v xml:space="preserve">    You are in the Moderate Loss of Function category. See below for more information.</v>
      </c>
    </row>
    <row r="314" spans="1:3" ht="15.75" x14ac:dyDescent="0.25">
      <c r="A314" s="8"/>
    </row>
    <row r="315" spans="1:3" ht="15.75" x14ac:dyDescent="0.25">
      <c r="A315" s="8"/>
      <c r="C315" s="3" t="s">
        <v>75</v>
      </c>
    </row>
    <row r="316" spans="1:3" ht="15.75" x14ac:dyDescent="0.25">
      <c r="A316" s="15"/>
    </row>
    <row r="317" spans="1:3" ht="15.75" x14ac:dyDescent="0.25">
      <c r="A317" s="15"/>
      <c r="C317" s="3" t="str">
        <f>CONCATENATE( "    &lt;piechart percentage=",B310," /&gt;")</f>
        <v xml:space="preserve">    &lt;piechart percentage=22.6 /&gt;</v>
      </c>
    </row>
    <row r="318" spans="1:3" ht="15.75" x14ac:dyDescent="0.25">
      <c r="A318" s="15"/>
      <c r="C318" s="3" t="str">
        <f>"  &lt;/Genotype&gt;"</f>
        <v xml:space="preserve">  &lt;/Genotype&gt;</v>
      </c>
    </row>
    <row r="319" spans="1:3" ht="15.75" x14ac:dyDescent="0.25">
      <c r="A319" s="15" t="s">
        <v>76</v>
      </c>
      <c r="B319" s="9" t="str">
        <f>L17</f>
        <v>People with this variant have two copies of the [A143281925G](https://www.ncbi.nlm.nih.gov/clinvar/variation/351364/) variant. This substitution of a single nucleotide is known as a missense mutation.</v>
      </c>
      <c r="C319" s="3" t="str">
        <f>CONCATENATE("  &lt;Genotype hgvs=",CHAR(34),B305,B306,";",B306,CHAR(34)," name=",CHAR(34),B43,CHAR(34),"&gt; ")</f>
        <v xml:space="preserve">  &lt;Genotype hgvs="NC_000005.10:g.[143281925A&gt;G];[143281925A&gt;G]" name="A143281925G"&gt; </v>
      </c>
    </row>
    <row r="320" spans="1:3" ht="15.75" x14ac:dyDescent="0.25">
      <c r="A320" s="8" t="s">
        <v>77</v>
      </c>
      <c r="B320" s="9" t="str">
        <f t="shared" ref="B320:B321" si="14">L18</f>
        <v>You are in the Moderate Loss of Function category. See below for more information.</v>
      </c>
      <c r="C320" s="3" t="s">
        <v>38</v>
      </c>
    </row>
    <row r="321" spans="1:3" ht="15.75" x14ac:dyDescent="0.25">
      <c r="A321" s="8" t="s">
        <v>73</v>
      </c>
      <c r="B321" s="9">
        <f t="shared" si="14"/>
        <v>6.2</v>
      </c>
      <c r="C321" s="3" t="s">
        <v>70</v>
      </c>
    </row>
    <row r="322" spans="1:3" ht="15.75" x14ac:dyDescent="0.25">
      <c r="A322" s="8"/>
    </row>
    <row r="323" spans="1:3" ht="15.75" x14ac:dyDescent="0.25">
      <c r="A323" s="15"/>
      <c r="C323" s="3" t="str">
        <f>CONCATENATE("    ",B319)</f>
        <v xml:space="preserve">    People with this variant have two copies of the [A143281925G](https://www.ncbi.nlm.nih.gov/clinvar/variation/351364/) variant. This substitution of a single nucleotide is known as a missense mutation.</v>
      </c>
    </row>
    <row r="324" spans="1:3" ht="15.75" x14ac:dyDescent="0.25">
      <c r="A324" s="8"/>
    </row>
    <row r="325" spans="1:3" ht="15.75" x14ac:dyDescent="0.25">
      <c r="A325" s="8"/>
      <c r="C325" s="3" t="s">
        <v>74</v>
      </c>
    </row>
    <row r="326" spans="1:3" ht="15.75" x14ac:dyDescent="0.25">
      <c r="A326" s="8"/>
    </row>
    <row r="327" spans="1:3" ht="15.75" x14ac:dyDescent="0.25">
      <c r="A327" s="8"/>
      <c r="C327" s="3" t="str">
        <f>CONCATENATE("    ",B320)</f>
        <v xml:space="preserve">    You are in the Moderate Loss of Function category. See below for more information.</v>
      </c>
    </row>
    <row r="328" spans="1:3" ht="15.75" x14ac:dyDescent="0.25">
      <c r="A328" s="8"/>
    </row>
    <row r="329" spans="1:3" ht="15.75" x14ac:dyDescent="0.25">
      <c r="A329" s="15"/>
      <c r="C329" s="3" t="s">
        <v>75</v>
      </c>
    </row>
    <row r="330" spans="1:3" ht="15.75" x14ac:dyDescent="0.25">
      <c r="A330" s="15"/>
    </row>
    <row r="331" spans="1:3" ht="15.75" x14ac:dyDescent="0.25">
      <c r="A331" s="15"/>
      <c r="C331" s="3" t="str">
        <f>CONCATENATE( "    &lt;piechart percentage=",B321," /&gt;")</f>
        <v xml:space="preserve">    &lt;piechart percentage=6.2 /&gt;</v>
      </c>
    </row>
    <row r="332" spans="1:3" ht="15.75" x14ac:dyDescent="0.25">
      <c r="A332" s="15"/>
      <c r="C332" s="3" t="str">
        <f>"  &lt;/Genotype&gt;"</f>
        <v xml:space="preserve">  &lt;/Genotype&gt;</v>
      </c>
    </row>
    <row r="333" spans="1:3" ht="15.75" x14ac:dyDescent="0.25">
      <c r="A333" s="15" t="s">
        <v>78</v>
      </c>
      <c r="B333" s="9" t="str">
        <f>L20</f>
        <v>Your NPAS2 gene has no variants. A normal gene is referred to as a "wild-type" gene.</v>
      </c>
      <c r="C333" s="3" t="str">
        <f>CONCATENATE("  &lt;Genotype hgvs=",CHAR(34),B305,B307,";",B307,CHAR(34)," name=",CHAR(34),B43,CHAR(34),"&gt; ")</f>
        <v xml:space="preserve">  &lt;Genotype hgvs="NC_000005.10:g.[143281925=];[143281925=]" name="A143281925G"&gt; </v>
      </c>
    </row>
    <row r="334" spans="1:3" ht="15.75" x14ac:dyDescent="0.25">
      <c r="A334" s="8" t="s">
        <v>79</v>
      </c>
      <c r="B334" s="9" t="str">
        <f t="shared" ref="B334:B335" si="15">L21</f>
        <v>This variant is not associated with increased risk.</v>
      </c>
      <c r="C334" s="3" t="s">
        <v>38</v>
      </c>
    </row>
    <row r="335" spans="1:3" ht="15.75" x14ac:dyDescent="0.25">
      <c r="A335" s="8" t="s">
        <v>73</v>
      </c>
      <c r="B335" s="9">
        <f t="shared" si="15"/>
        <v>71.2</v>
      </c>
      <c r="C335" s="3" t="s">
        <v>70</v>
      </c>
    </row>
    <row r="336" spans="1:3" ht="15.75" x14ac:dyDescent="0.25">
      <c r="A336" s="15"/>
    </row>
    <row r="337" spans="1:3" ht="15.75" x14ac:dyDescent="0.25">
      <c r="A337" s="8"/>
      <c r="C337" s="3" t="str">
        <f>CONCATENATE("    ",B333)</f>
        <v xml:space="preserve">    Your NPAS2 gene has no variants. A normal gene is referred to as a "wild-type" gene.</v>
      </c>
    </row>
    <row r="338" spans="1:3" ht="15.75" x14ac:dyDescent="0.25">
      <c r="A338" s="8"/>
    </row>
    <row r="339" spans="1:3" ht="15.75" x14ac:dyDescent="0.25">
      <c r="A339" s="8"/>
      <c r="C339" s="3" t="s">
        <v>74</v>
      </c>
    </row>
    <row r="340" spans="1:3" ht="15.75" x14ac:dyDescent="0.25">
      <c r="A340" s="8"/>
    </row>
    <row r="341" spans="1:3" ht="15.75" x14ac:dyDescent="0.25">
      <c r="A341" s="8"/>
      <c r="C341" s="3" t="str">
        <f>CONCATENATE("    ",B334)</f>
        <v xml:space="preserve">    This variant is not associated with increased risk.</v>
      </c>
    </row>
    <row r="342" spans="1:3" ht="15.75" x14ac:dyDescent="0.25">
      <c r="A342" s="15"/>
    </row>
    <row r="343" spans="1:3" ht="15.75" x14ac:dyDescent="0.25">
      <c r="A343" s="15"/>
      <c r="C343" s="3" t="s">
        <v>75</v>
      </c>
    </row>
    <row r="344" spans="1:3" ht="15.75" x14ac:dyDescent="0.25">
      <c r="A344" s="15"/>
    </row>
    <row r="345" spans="1:3" ht="15.75" x14ac:dyDescent="0.25">
      <c r="A345" s="15"/>
      <c r="C345" s="3" t="str">
        <f>CONCATENATE( "    &lt;piechart percentage=",B335," /&gt;")</f>
        <v xml:space="preserve">    &lt;piechart percentage=71.2 /&gt;</v>
      </c>
    </row>
    <row r="346" spans="1:3" ht="15.75" x14ac:dyDescent="0.25">
      <c r="A346" s="15"/>
      <c r="C346" s="3" t="str">
        <f>"  &lt;/Genotype&gt;"</f>
        <v xml:space="preserve">  &lt;/Genotype&gt;</v>
      </c>
    </row>
    <row r="347" spans="1:3" ht="15.75" x14ac:dyDescent="0.25">
      <c r="A347" s="15"/>
      <c r="C347" s="3" t="str">
        <f>C47</f>
        <v>&lt;# A143307929G #&gt;</v>
      </c>
    </row>
    <row r="348" spans="1:3" ht="15.75" x14ac:dyDescent="0.25">
      <c r="A348" s="15" t="s">
        <v>69</v>
      </c>
      <c r="B348" s="21" t="str">
        <f>M11</f>
        <v>NC_000005.10:g.</v>
      </c>
      <c r="C348" s="3" t="str">
        <f>CONCATENATE("  &lt;Genotype hgvs=",CHAR(34),B348,B349,";",B350,CHAR(34)," name=",CHAR(34),B49,CHAR(34),"&gt; ")</f>
        <v xml:space="preserve">  &lt;Genotype hgvs="NC_000005.10:g.[143307929A&gt;G];[143307929=]" name="A143307929G"&gt; </v>
      </c>
    </row>
    <row r="349" spans="1:3" ht="15.75" x14ac:dyDescent="0.25">
      <c r="A349" s="15" t="s">
        <v>47</v>
      </c>
      <c r="B349" s="21" t="str">
        <f t="shared" ref="B349:B353" si="16">M12</f>
        <v>[143307929A&gt;G]</v>
      </c>
    </row>
    <row r="350" spans="1:3" ht="15.75" x14ac:dyDescent="0.25">
      <c r="A350" s="15" t="s">
        <v>43</v>
      </c>
      <c r="B350" s="21" t="str">
        <f t="shared" si="16"/>
        <v>[143307929=]</v>
      </c>
      <c r="C350" s="3" t="s">
        <v>70</v>
      </c>
    </row>
    <row r="351" spans="1:3" ht="15.75" x14ac:dyDescent="0.25">
      <c r="A351" s="15" t="s">
        <v>71</v>
      </c>
      <c r="B351" s="21" t="str">
        <f t="shared" si="16"/>
        <v>People with this variant have one copy of the [T2298C (p.Asn766=)](https://www.ncbi.nlm.nih.gov/projects/SNP/snp_ref.cgi?rs=852977)</v>
      </c>
      <c r="C351" s="3" t="s">
        <v>38</v>
      </c>
    </row>
    <row r="352" spans="1:3" ht="15.75" x14ac:dyDescent="0.25">
      <c r="A352" s="8" t="s">
        <v>72</v>
      </c>
      <c r="B352" s="21" t="str">
        <f t="shared" si="16"/>
        <v>You are in the Moderate Loss of Function category. See below for more information.</v>
      </c>
      <c r="C352" s="3" t="str">
        <f>CONCATENATE("    ",B351)</f>
        <v xml:space="preserve">    People with this variant have one copy of the [T2298C (p.Asn766=)](https://www.ncbi.nlm.nih.gov/projects/SNP/snp_ref.cgi?rs=852977)</v>
      </c>
    </row>
    <row r="353" spans="1:3" ht="15.75" x14ac:dyDescent="0.25">
      <c r="A353" s="8" t="s">
        <v>73</v>
      </c>
      <c r="B353" s="21">
        <f t="shared" si="16"/>
        <v>35.6</v>
      </c>
    </row>
    <row r="354" spans="1:3" ht="15.75" x14ac:dyDescent="0.25">
      <c r="A354" s="15"/>
      <c r="C354" s="3" t="s">
        <v>74</v>
      </c>
    </row>
    <row r="355" spans="1:3" ht="15.75" x14ac:dyDescent="0.25">
      <c r="A355" s="8"/>
    </row>
    <row r="356" spans="1:3" ht="15.75" x14ac:dyDescent="0.25">
      <c r="A356" s="8"/>
      <c r="C356" s="3" t="str">
        <f>CONCATENATE("    ",B352)</f>
        <v xml:space="preserve">    You are in the Moderate Loss of Function category. See below for more information.</v>
      </c>
    </row>
    <row r="357" spans="1:3" ht="15.75" x14ac:dyDescent="0.25">
      <c r="A357" s="8"/>
    </row>
    <row r="358" spans="1:3" ht="15.75" x14ac:dyDescent="0.25">
      <c r="A358" s="8"/>
      <c r="C358" s="3" t="s">
        <v>75</v>
      </c>
    </row>
    <row r="359" spans="1:3" ht="15.75" x14ac:dyDescent="0.25">
      <c r="A359" s="15"/>
    </row>
    <row r="360" spans="1:3" ht="15.75" x14ac:dyDescent="0.25">
      <c r="A360" s="15"/>
      <c r="C360" s="3" t="str">
        <f>CONCATENATE( "    &lt;piechart percentage=",B353," /&gt;")</f>
        <v xml:space="preserve">    &lt;piechart percentage=35.6 /&gt;</v>
      </c>
    </row>
    <row r="361" spans="1:3" ht="15.75" x14ac:dyDescent="0.25">
      <c r="A361" s="15"/>
      <c r="C361" s="3" t="str">
        <f>"  &lt;/Genotype&gt;"</f>
        <v xml:space="preserve">  &lt;/Genotype&gt;</v>
      </c>
    </row>
    <row r="362" spans="1:3" ht="15.75" x14ac:dyDescent="0.25">
      <c r="A362" s="15" t="s">
        <v>76</v>
      </c>
      <c r="B362" s="9" t="str">
        <f>M17</f>
        <v>People with this variant have two copies of the [T2298C (p.Asn766=)](https://www.ncbi.nlm.nih.gov/projects/SNP/snp_ref.cgi?rs=852977) variant. This substitution of a single nucleotide is known as a missense mutation.</v>
      </c>
      <c r="C362" s="3" t="str">
        <f>CONCATENATE("  &lt;Genotype hgvs=",CHAR(34),B348,B349,";",B349,CHAR(34)," name=",CHAR(34),B49,CHAR(34),"&gt; ")</f>
        <v xml:space="preserve">  &lt;Genotype hgvs="NC_000005.10:g.[143307929A&gt;G];[143307929A&gt;G]" name="A143307929G"&gt; </v>
      </c>
    </row>
    <row r="363" spans="1:3" ht="15.75" x14ac:dyDescent="0.25">
      <c r="A363" s="8" t="s">
        <v>77</v>
      </c>
      <c r="B363" s="9" t="str">
        <f t="shared" ref="B363:B364" si="17">M18</f>
        <v>You are in the Moderate Loss of Function category. See below for more information.</v>
      </c>
      <c r="C363" s="3" t="s">
        <v>38</v>
      </c>
    </row>
    <row r="364" spans="1:3" ht="15.75" x14ac:dyDescent="0.25">
      <c r="A364" s="8" t="s">
        <v>73</v>
      </c>
      <c r="B364" s="9">
        <f t="shared" si="17"/>
        <v>14.3</v>
      </c>
      <c r="C364" s="3" t="s">
        <v>70</v>
      </c>
    </row>
    <row r="365" spans="1:3" ht="15.75" x14ac:dyDescent="0.25">
      <c r="A365" s="8"/>
    </row>
    <row r="366" spans="1:3" ht="15.75" x14ac:dyDescent="0.25">
      <c r="A366" s="15"/>
      <c r="C366" s="3" t="str">
        <f>CONCATENATE("    ",B362)</f>
        <v xml:space="preserve">    People with this variant have two copies of the [T2298C (p.Asn766=)](https://www.ncbi.nlm.nih.gov/projects/SNP/snp_ref.cgi?rs=852977) variant. This substitution of a single nucleotide is known as a missense mutation.</v>
      </c>
    </row>
    <row r="367" spans="1:3" ht="15.75" x14ac:dyDescent="0.25">
      <c r="A367" s="8"/>
    </row>
    <row r="368" spans="1:3" ht="15.75" x14ac:dyDescent="0.25">
      <c r="A368" s="8"/>
      <c r="C368" s="3" t="s">
        <v>74</v>
      </c>
    </row>
    <row r="369" spans="1:3" ht="15.75" x14ac:dyDescent="0.25">
      <c r="A369" s="8"/>
    </row>
    <row r="370" spans="1:3" ht="15.75" x14ac:dyDescent="0.25">
      <c r="A370" s="8"/>
      <c r="C370" s="3" t="str">
        <f>CONCATENATE("    ",B363)</f>
        <v xml:space="preserve">    You are in the Moderate Loss of Function category. See below for more information.</v>
      </c>
    </row>
    <row r="371" spans="1:3" ht="15.75" x14ac:dyDescent="0.25">
      <c r="A371" s="8"/>
    </row>
    <row r="372" spans="1:3" ht="15.75" x14ac:dyDescent="0.25">
      <c r="A372" s="15"/>
      <c r="C372" s="3" t="s">
        <v>75</v>
      </c>
    </row>
    <row r="373" spans="1:3" ht="15.75" x14ac:dyDescent="0.25">
      <c r="A373" s="15"/>
    </row>
    <row r="374" spans="1:3" ht="15.75" x14ac:dyDescent="0.25">
      <c r="A374" s="15"/>
      <c r="C374" s="3" t="str">
        <f>CONCATENATE( "    &lt;piechart percentage=",B364," /&gt;")</f>
        <v xml:space="preserve">    &lt;piechart percentage=14.3 /&gt;</v>
      </c>
    </row>
    <row r="375" spans="1:3" ht="15.75" x14ac:dyDescent="0.25">
      <c r="A375" s="15"/>
      <c r="C375" s="3" t="str">
        <f>"  &lt;/Genotype&gt;"</f>
        <v xml:space="preserve">  &lt;/Genotype&gt;</v>
      </c>
    </row>
    <row r="376" spans="1:3" ht="15.75" x14ac:dyDescent="0.25">
      <c r="A376" s="15" t="s">
        <v>78</v>
      </c>
      <c r="B376" s="9" t="str">
        <f>M20</f>
        <v>Your NPAS2 gene has no variants. A normal gene is referred to as a "wild-type" gene.</v>
      </c>
      <c r="C376" s="3" t="str">
        <f>CONCATENATE("  &lt;Genotype hgvs=",CHAR(34),B348,B350,";",B350,CHAR(34)," name=",CHAR(34),B49,CHAR(34),"&gt; ")</f>
        <v xml:space="preserve">  &lt;Genotype hgvs="NC_000005.10:g.[143307929=];[143307929=]" name="A143307929G"&gt; </v>
      </c>
    </row>
    <row r="377" spans="1:3" ht="15.75" x14ac:dyDescent="0.25">
      <c r="A377" s="8" t="s">
        <v>79</v>
      </c>
      <c r="B377" s="9" t="str">
        <f t="shared" ref="B377:B378" si="18">M21</f>
        <v>This variant is not associated with increased risk.</v>
      </c>
      <c r="C377" s="3" t="s">
        <v>38</v>
      </c>
    </row>
    <row r="378" spans="1:3" ht="15.75" x14ac:dyDescent="0.25">
      <c r="A378" s="8" t="s">
        <v>73</v>
      </c>
      <c r="B378" s="9">
        <f t="shared" si="18"/>
        <v>50.1</v>
      </c>
      <c r="C378" s="3" t="s">
        <v>70</v>
      </c>
    </row>
    <row r="379" spans="1:3" ht="15.75" x14ac:dyDescent="0.25">
      <c r="A379" s="15"/>
    </row>
    <row r="380" spans="1:3" ht="15.75" x14ac:dyDescent="0.25">
      <c r="A380" s="8"/>
      <c r="C380" s="3" t="str">
        <f>CONCATENATE("    ",B376)</f>
        <v xml:space="preserve">    Your NPAS2 gene has no variants. A normal gene is referred to as a "wild-type" gene.</v>
      </c>
    </row>
    <row r="381" spans="1:3" ht="15.75" x14ac:dyDescent="0.25">
      <c r="A381" s="8"/>
    </row>
    <row r="382" spans="1:3" ht="15.75" x14ac:dyDescent="0.25">
      <c r="A382" s="8"/>
      <c r="C382" s="3" t="s">
        <v>74</v>
      </c>
    </row>
    <row r="383" spans="1:3" ht="15.75" x14ac:dyDescent="0.25">
      <c r="A383" s="8"/>
    </row>
    <row r="384" spans="1:3" ht="15.75" x14ac:dyDescent="0.25">
      <c r="A384" s="8"/>
      <c r="C384" s="3" t="str">
        <f>CONCATENATE("    ",B377)</f>
        <v xml:space="preserve">    This variant is not associated with increased risk.</v>
      </c>
    </row>
    <row r="385" spans="1:3" ht="15.75" x14ac:dyDescent="0.25">
      <c r="A385" s="15"/>
    </row>
    <row r="386" spans="1:3" ht="15.75" x14ac:dyDescent="0.25">
      <c r="A386" s="15"/>
      <c r="C386" s="3" t="s">
        <v>75</v>
      </c>
    </row>
    <row r="387" spans="1:3" ht="15.75" x14ac:dyDescent="0.25">
      <c r="A387" s="15"/>
    </row>
    <row r="388" spans="1:3" ht="15.75" x14ac:dyDescent="0.25">
      <c r="A388" s="15"/>
      <c r="C388" s="3" t="str">
        <f>CONCATENATE( "    &lt;piechart percentage=",B378," /&gt;")</f>
        <v xml:space="preserve">    &lt;piechart percentage=50.1 /&gt;</v>
      </c>
    </row>
    <row r="389" spans="1:3" ht="15.75" x14ac:dyDescent="0.25">
      <c r="A389" s="15"/>
      <c r="C389" s="3" t="str">
        <f>"  &lt;/Genotype&gt;"</f>
        <v xml:space="preserve">  &lt;/Genotype&gt;</v>
      </c>
    </row>
    <row r="390" spans="1:3" ht="15.75" x14ac:dyDescent="0.25">
      <c r="A390" s="15"/>
      <c r="C390" s="3" t="str">
        <f>C53</f>
        <v>&lt;# G143316471A #&gt;</v>
      </c>
    </row>
    <row r="391" spans="1:3" ht="15.75" x14ac:dyDescent="0.25">
      <c r="A391" s="15" t="s">
        <v>69</v>
      </c>
      <c r="B391" s="21" t="str">
        <f>N11</f>
        <v>NC_000005.10:g.</v>
      </c>
      <c r="C391" s="3" t="str">
        <f>CONCATENATE("  &lt;Genotype hgvs=",CHAR(34),B391,B392,";",B393,CHAR(34)," name=",CHAR(34),B55,CHAR(34),"&gt; ")</f>
        <v xml:space="preserve">  &lt;Genotype hgvs="NC_000005.10:g.[143316471G&gt;A];[143316471=]" name="G143316471A"&gt; </v>
      </c>
    </row>
    <row r="392" spans="1:3" ht="15.75" x14ac:dyDescent="0.25">
      <c r="A392" s="15" t="s">
        <v>47</v>
      </c>
      <c r="B392" s="21" t="str">
        <f t="shared" ref="B392:B396" si="19">N12</f>
        <v>[143316471G&gt;A]</v>
      </c>
    </row>
    <row r="393" spans="1:3" ht="15.75" x14ac:dyDescent="0.25">
      <c r="A393" s="15" t="s">
        <v>43</v>
      </c>
      <c r="B393" s="21" t="str">
        <f t="shared" si="19"/>
        <v>[143316471=]</v>
      </c>
      <c r="C393" s="3" t="s">
        <v>70</v>
      </c>
    </row>
    <row r="394" spans="1:3" ht="15.75" x14ac:dyDescent="0.25">
      <c r="A394" s="15" t="s">
        <v>71</v>
      </c>
      <c r="B394" s="21" t="str">
        <f t="shared" si="19"/>
        <v>People with this variant have one copy of the [G143316471A](https://www.ncbi.nlm.nih.gov/projects/SNP/snp_ref.cgi?rs=860458)</v>
      </c>
      <c r="C394" s="3" t="s">
        <v>38</v>
      </c>
    </row>
    <row r="395" spans="1:3" ht="15.75" x14ac:dyDescent="0.25">
      <c r="A395" s="8" t="s">
        <v>72</v>
      </c>
      <c r="B395" s="21" t="str">
        <f t="shared" si="19"/>
        <v>You are in the Moderate Loss of Function category. See below for more information.</v>
      </c>
      <c r="C395" s="3" t="str">
        <f>CONCATENATE("    ",B394)</f>
        <v xml:space="preserve">    People with this variant have one copy of the [G143316471A](https://www.ncbi.nlm.nih.gov/projects/SNP/snp_ref.cgi?rs=860458)</v>
      </c>
    </row>
    <row r="396" spans="1:3" ht="15.75" x14ac:dyDescent="0.25">
      <c r="A396" s="8" t="s">
        <v>73</v>
      </c>
      <c r="B396" s="21">
        <f t="shared" si="19"/>
        <v>20.100000000000001</v>
      </c>
    </row>
    <row r="397" spans="1:3" ht="15.75" x14ac:dyDescent="0.25">
      <c r="A397" s="15"/>
      <c r="C397" s="3" t="s">
        <v>74</v>
      </c>
    </row>
    <row r="398" spans="1:3" ht="15.75" x14ac:dyDescent="0.25">
      <c r="A398" s="8"/>
    </row>
    <row r="399" spans="1:3" ht="15.75" x14ac:dyDescent="0.25">
      <c r="A399" s="8"/>
      <c r="C399" s="3" t="str">
        <f>CONCATENATE("    ",B395)</f>
        <v xml:space="preserve">    You are in the Moderate Loss of Function category. See below for more information.</v>
      </c>
    </row>
    <row r="400" spans="1:3" ht="15.75" x14ac:dyDescent="0.25">
      <c r="A400" s="8"/>
    </row>
    <row r="401" spans="1:3" ht="15.75" x14ac:dyDescent="0.25">
      <c r="A401" s="8"/>
      <c r="C401" s="3" t="s">
        <v>75</v>
      </c>
    </row>
    <row r="402" spans="1:3" ht="15.75" x14ac:dyDescent="0.25">
      <c r="A402" s="15"/>
    </row>
    <row r="403" spans="1:3" ht="15.75" x14ac:dyDescent="0.25">
      <c r="A403" s="15"/>
      <c r="C403" s="3" t="str">
        <f>CONCATENATE( "    &lt;piechart percentage=",B396," /&gt;")</f>
        <v xml:space="preserve">    &lt;piechart percentage=20.1 /&gt;</v>
      </c>
    </row>
    <row r="404" spans="1:3" ht="15.75" x14ac:dyDescent="0.25">
      <c r="A404" s="15"/>
      <c r="C404" s="3" t="str">
        <f>"  &lt;/Genotype&gt;"</f>
        <v xml:space="preserve">  &lt;/Genotype&gt;</v>
      </c>
    </row>
    <row r="405" spans="1:3" ht="15.75" x14ac:dyDescent="0.25">
      <c r="A405" s="15" t="s">
        <v>76</v>
      </c>
      <c r="B405" s="9" t="str">
        <f>N17</f>
        <v>People with this variant have two copies of the [G143316471A](https://www.ncbi.nlm.nih.gov/projects/SNP/snp_ref.cgi?rs=860458) variant. This substitution of a single nucleotide is known as a missense mutation.</v>
      </c>
      <c r="C405" s="3" t="str">
        <f>CONCATENATE("  &lt;Genotype hgvs=",CHAR(34),B391,B392,";",B392,CHAR(34)," name=",CHAR(34),B55,CHAR(34),"&gt; ")</f>
        <v xml:space="preserve">  &lt;Genotype hgvs="NC_000005.10:g.[143316471G&gt;A];[143316471G&gt;A]" name="G143316471A"&gt; </v>
      </c>
    </row>
    <row r="406" spans="1:3" ht="15.75" x14ac:dyDescent="0.25">
      <c r="A406" s="8" t="s">
        <v>77</v>
      </c>
      <c r="B406" s="9" t="str">
        <f t="shared" ref="B406:B407" si="20">N18</f>
        <v>You are in the Moderate Loss of Function category. See below for more information.</v>
      </c>
      <c r="C406" s="3" t="s">
        <v>38</v>
      </c>
    </row>
    <row r="407" spans="1:3" ht="15.75" x14ac:dyDescent="0.25">
      <c r="A407" s="8" t="s">
        <v>73</v>
      </c>
      <c r="B407" s="9">
        <f t="shared" si="20"/>
        <v>6.3</v>
      </c>
      <c r="C407" s="3" t="s">
        <v>70</v>
      </c>
    </row>
    <row r="408" spans="1:3" ht="15.75" x14ac:dyDescent="0.25">
      <c r="A408" s="8"/>
    </row>
    <row r="409" spans="1:3" ht="15.75" x14ac:dyDescent="0.25">
      <c r="A409" s="15"/>
      <c r="C409" s="3" t="str">
        <f>CONCATENATE("    ",B405)</f>
        <v xml:space="preserve">    People with this variant have two copies of the [G143316471A](https://www.ncbi.nlm.nih.gov/projects/SNP/snp_ref.cgi?rs=860458) variant. This substitution of a single nucleotide is known as a missense mutation.</v>
      </c>
    </row>
    <row r="410" spans="1:3" ht="15.75" x14ac:dyDescent="0.25">
      <c r="A410" s="8"/>
    </row>
    <row r="411" spans="1:3" ht="15.75" x14ac:dyDescent="0.25">
      <c r="A411" s="8"/>
      <c r="C411" s="3" t="s">
        <v>74</v>
      </c>
    </row>
    <row r="412" spans="1:3" ht="15.75" x14ac:dyDescent="0.25">
      <c r="A412" s="8"/>
    </row>
    <row r="413" spans="1:3" ht="15.75" x14ac:dyDescent="0.25">
      <c r="A413" s="8"/>
      <c r="C413" s="3" t="str">
        <f>CONCATENATE("    ",B406)</f>
        <v xml:space="preserve">    You are in the Moderate Loss of Function category. See below for more information.</v>
      </c>
    </row>
    <row r="414" spans="1:3" ht="15.75" x14ac:dyDescent="0.25">
      <c r="A414" s="8"/>
    </row>
    <row r="415" spans="1:3" ht="15.75" x14ac:dyDescent="0.25">
      <c r="A415" s="15"/>
      <c r="C415" s="3" t="s">
        <v>75</v>
      </c>
    </row>
    <row r="416" spans="1:3" ht="15.75" x14ac:dyDescent="0.25">
      <c r="A416" s="15"/>
    </row>
    <row r="417" spans="1:3" ht="15.75" x14ac:dyDescent="0.25">
      <c r="A417" s="15"/>
      <c r="C417" s="3" t="str">
        <f>CONCATENATE( "    &lt;piechart percentage=",B407," /&gt;")</f>
        <v xml:space="preserve">    &lt;piechart percentage=6.3 /&gt;</v>
      </c>
    </row>
    <row r="418" spans="1:3" ht="15.75" x14ac:dyDescent="0.25">
      <c r="A418" s="15"/>
      <c r="C418" s="3" t="str">
        <f>"  &lt;/Genotype&gt;"</f>
        <v xml:space="preserve">  &lt;/Genotype&gt;</v>
      </c>
    </row>
    <row r="419" spans="1:3" ht="15.75" x14ac:dyDescent="0.25">
      <c r="A419" s="15" t="s">
        <v>78</v>
      </c>
      <c r="B419" s="9" t="str">
        <f>N20</f>
        <v>Your NPAS2 gene has no variants. A normal gene is referred to as a "wild-type" gene.</v>
      </c>
      <c r="C419" s="3" t="str">
        <f>CONCATENATE("  &lt;Genotype hgvs=",CHAR(34),B391,B393,";",B393,CHAR(34)," name=",CHAR(34),B55,CHAR(34),"&gt; ")</f>
        <v xml:space="preserve">  &lt;Genotype hgvs="NC_000005.10:g.[143316471=];[143316471=]" name="G143316471A"&gt; </v>
      </c>
    </row>
    <row r="420" spans="1:3" ht="15.75" x14ac:dyDescent="0.25">
      <c r="A420" s="8" t="s">
        <v>79</v>
      </c>
      <c r="B420" s="9" t="str">
        <f t="shared" ref="B420:B421" si="21">N21</f>
        <v>This variant is not associated with increased risk.</v>
      </c>
      <c r="C420" s="3" t="s">
        <v>38</v>
      </c>
    </row>
    <row r="421" spans="1:3" ht="15.75" x14ac:dyDescent="0.25">
      <c r="A421" s="8" t="s">
        <v>73</v>
      </c>
      <c r="B421" s="9">
        <f t="shared" si="21"/>
        <v>73.599999999999994</v>
      </c>
      <c r="C421" s="3" t="s">
        <v>70</v>
      </c>
    </row>
    <row r="422" spans="1:3" ht="15.75" x14ac:dyDescent="0.25">
      <c r="A422" s="15"/>
    </row>
    <row r="423" spans="1:3" ht="15.75" x14ac:dyDescent="0.25">
      <c r="A423" s="8"/>
      <c r="C423" s="3" t="str">
        <f>CONCATENATE("    ",B419)</f>
        <v xml:space="preserve">    Your NPAS2 gene has no variants. A normal gene is referred to as a "wild-type" gene.</v>
      </c>
    </row>
    <row r="424" spans="1:3" ht="15.75" x14ac:dyDescent="0.25">
      <c r="A424" s="8"/>
    </row>
    <row r="425" spans="1:3" ht="15.75" x14ac:dyDescent="0.25">
      <c r="A425" s="8"/>
      <c r="C425" s="3" t="s">
        <v>74</v>
      </c>
    </row>
    <row r="426" spans="1:3" ht="15.75" x14ac:dyDescent="0.25">
      <c r="A426" s="8"/>
    </row>
    <row r="427" spans="1:3" ht="15.75" x14ac:dyDescent="0.25">
      <c r="A427" s="8"/>
      <c r="C427" s="3" t="str">
        <f>CONCATENATE("    ",B420)</f>
        <v xml:space="preserve">    This variant is not associated with increased risk.</v>
      </c>
    </row>
    <row r="428" spans="1:3" ht="15.75" x14ac:dyDescent="0.25">
      <c r="A428" s="15"/>
    </row>
    <row r="429" spans="1:3" ht="15.75" x14ac:dyDescent="0.25">
      <c r="A429" s="15"/>
      <c r="C429" s="3" t="s">
        <v>75</v>
      </c>
    </row>
    <row r="430" spans="1:3" ht="15.75" x14ac:dyDescent="0.25">
      <c r="A430" s="15"/>
    </row>
    <row r="431" spans="1:3" ht="15.75" x14ac:dyDescent="0.25">
      <c r="A431" s="15"/>
      <c r="C431" s="3" t="str">
        <f>CONCATENATE( "    &lt;piechart percentage=",B421," /&gt;")</f>
        <v xml:space="preserve">    &lt;piechart percentage=73.6 /&gt;</v>
      </c>
    </row>
    <row r="432" spans="1:3" ht="15.75" x14ac:dyDescent="0.25">
      <c r="A432" s="15"/>
      <c r="C432" s="3" t="str">
        <f>"  &lt;/Genotype&gt;"</f>
        <v xml:space="preserve">  &lt;/Genotype&gt;</v>
      </c>
    </row>
    <row r="433" spans="1:3" ht="15.75" x14ac:dyDescent="0.25">
      <c r="A433" s="27"/>
      <c r="B433" s="17"/>
      <c r="C433" s="3" t="str">
        <f>C59</f>
        <v>&lt;# G71427327T #&gt;</v>
      </c>
    </row>
    <row r="434" spans="1:3" ht="15.75" x14ac:dyDescent="0.25">
      <c r="A434" s="15" t="s">
        <v>69</v>
      </c>
      <c r="B434" s="21">
        <f>O11</f>
        <v>0</v>
      </c>
      <c r="C434" s="3" t="str">
        <f>CONCATENATE("  &lt;Genotype hgvs=",CHAR(34),B434,B435,";",B436,CHAR(34)," name=",CHAR(34),B61,CHAR(34),"&gt; ")</f>
        <v xml:space="preserve">  &lt;Genotype hgvs="00;0" name="G71427327T"&gt; </v>
      </c>
    </row>
    <row r="435" spans="1:3" ht="15.75" x14ac:dyDescent="0.25">
      <c r="A435" s="15" t="s">
        <v>47</v>
      </c>
      <c r="B435" s="21">
        <f>O12</f>
        <v>0</v>
      </c>
    </row>
    <row r="436" spans="1:3" ht="15.75" x14ac:dyDescent="0.25">
      <c r="A436" s="15" t="s">
        <v>43</v>
      </c>
      <c r="B436" s="21">
        <f>O13</f>
        <v>0</v>
      </c>
      <c r="C436" s="3" t="s">
        <v>70</v>
      </c>
    </row>
    <row r="437" spans="1:3" ht="15.75" x14ac:dyDescent="0.25">
      <c r="A437" s="15" t="s">
        <v>71</v>
      </c>
      <c r="B437" s="21">
        <f>O14</f>
        <v>0</v>
      </c>
      <c r="C437" s="3" t="s">
        <v>38</v>
      </c>
    </row>
    <row r="438" spans="1:3" ht="15.75" x14ac:dyDescent="0.25">
      <c r="A438" s="8" t="s">
        <v>72</v>
      </c>
      <c r="B438" s="21">
        <f>O15</f>
        <v>0</v>
      </c>
      <c r="C438" s="3" t="str">
        <f>CONCATENATE("    ",B437)</f>
        <v xml:space="preserve">    0</v>
      </c>
    </row>
    <row r="439" spans="1:3" ht="15.75" x14ac:dyDescent="0.25">
      <c r="A439" s="8" t="s">
        <v>73</v>
      </c>
      <c r="B439" s="21">
        <f>O16</f>
        <v>0</v>
      </c>
    </row>
    <row r="440" spans="1:3" ht="15.75" x14ac:dyDescent="0.25">
      <c r="A440" s="15"/>
      <c r="B440" s="21"/>
      <c r="C440" s="3" t="s">
        <v>74</v>
      </c>
    </row>
    <row r="441" spans="1:3" ht="15.75" x14ac:dyDescent="0.25">
      <c r="A441" s="8"/>
      <c r="B441" s="21"/>
    </row>
    <row r="442" spans="1:3" ht="15.75" x14ac:dyDescent="0.25">
      <c r="A442" s="8"/>
      <c r="B442" s="21"/>
      <c r="C442" s="3" t="str">
        <f>CONCATENATE("    ",B438)</f>
        <v xml:space="preserve">    0</v>
      </c>
    </row>
    <row r="443" spans="1:3" ht="15.75" x14ac:dyDescent="0.25">
      <c r="A443" s="8"/>
      <c r="B443" s="21"/>
    </row>
    <row r="444" spans="1:3" ht="15.75" x14ac:dyDescent="0.25">
      <c r="A444" s="8"/>
      <c r="B444" s="21"/>
      <c r="C444" s="3" t="s">
        <v>75</v>
      </c>
    </row>
    <row r="445" spans="1:3" ht="15.75" x14ac:dyDescent="0.25">
      <c r="A445" s="15"/>
      <c r="B445" s="21"/>
    </row>
    <row r="446" spans="1:3" ht="15.75" x14ac:dyDescent="0.25">
      <c r="A446" s="15"/>
      <c r="C446" s="3" t="str">
        <f>CONCATENATE( "    &lt;piechart percentage=",B439," /&gt;")</f>
        <v xml:space="preserve">    &lt;piechart percentage=0 /&gt;</v>
      </c>
    </row>
    <row r="447" spans="1:3" ht="15.75" x14ac:dyDescent="0.25">
      <c r="A447" s="15"/>
      <c r="C447" s="3" t="str">
        <f>"  &lt;/Genotype&gt;"</f>
        <v xml:space="preserve">  &lt;/Genotype&gt;</v>
      </c>
    </row>
    <row r="448" spans="1:3" ht="15.75" x14ac:dyDescent="0.25">
      <c r="A448" s="15" t="s">
        <v>76</v>
      </c>
      <c r="B448" s="9">
        <f>O17</f>
        <v>0</v>
      </c>
      <c r="C448" s="3" t="str">
        <f>CONCATENATE("  &lt;Genotype hgvs=",CHAR(34),B434,B435,";",B435,CHAR(34)," name=",CHAR(34),B61,CHAR(34),"&gt; ")</f>
        <v xml:space="preserve">  &lt;Genotype hgvs="00;0" name="G71427327T"&gt; </v>
      </c>
    </row>
    <row r="449" spans="1:3" ht="15.75" x14ac:dyDescent="0.25">
      <c r="A449" s="8" t="s">
        <v>77</v>
      </c>
      <c r="B449" s="9">
        <f t="shared" ref="B449:B450" si="22">O18</f>
        <v>0</v>
      </c>
      <c r="C449" s="3" t="s">
        <v>38</v>
      </c>
    </row>
    <row r="450" spans="1:3" ht="15.75" x14ac:dyDescent="0.25">
      <c r="A450" s="8" t="s">
        <v>73</v>
      </c>
      <c r="B450" s="9">
        <f t="shared" si="22"/>
        <v>0</v>
      </c>
      <c r="C450" s="3" t="s">
        <v>70</v>
      </c>
    </row>
    <row r="451" spans="1:3" ht="15.75" x14ac:dyDescent="0.25">
      <c r="A451" s="8"/>
    </row>
    <row r="452" spans="1:3" ht="15.75" x14ac:dyDescent="0.25">
      <c r="A452" s="15"/>
      <c r="C452" s="3" t="str">
        <f>CONCATENATE("    ",B448)</f>
        <v xml:space="preserve">    0</v>
      </c>
    </row>
    <row r="453" spans="1:3" ht="15.75" x14ac:dyDescent="0.25">
      <c r="A453" s="8"/>
    </row>
    <row r="454" spans="1:3" ht="15.75" x14ac:dyDescent="0.25">
      <c r="A454" s="8"/>
      <c r="C454" s="3" t="s">
        <v>74</v>
      </c>
    </row>
    <row r="455" spans="1:3" ht="15.75" x14ac:dyDescent="0.25">
      <c r="A455" s="8"/>
    </row>
    <row r="456" spans="1:3" ht="15.75" x14ac:dyDescent="0.25">
      <c r="A456" s="8"/>
      <c r="C456" s="3" t="str">
        <f>CONCATENATE("    ",B449)</f>
        <v xml:space="preserve">    0</v>
      </c>
    </row>
    <row r="457" spans="1:3" ht="15.75" x14ac:dyDescent="0.25">
      <c r="A457" s="8"/>
    </row>
    <row r="458" spans="1:3" ht="15.75" x14ac:dyDescent="0.25">
      <c r="A458" s="15"/>
      <c r="C458" s="3" t="s">
        <v>75</v>
      </c>
    </row>
    <row r="459" spans="1:3" ht="15.75" x14ac:dyDescent="0.25">
      <c r="A459" s="15"/>
    </row>
    <row r="460" spans="1:3" ht="15.75" x14ac:dyDescent="0.25">
      <c r="A460" s="15"/>
      <c r="C460" s="3" t="str">
        <f>CONCATENATE( "    &lt;piechart percentage=",B450," /&gt;")</f>
        <v xml:space="preserve">    &lt;piechart percentage=0 /&gt;</v>
      </c>
    </row>
    <row r="461" spans="1:3" ht="15.75" x14ac:dyDescent="0.25">
      <c r="A461" s="15"/>
      <c r="C461" s="3" t="str">
        <f>"  &lt;/Genotype&gt;"</f>
        <v xml:space="preserve">  &lt;/Genotype&gt;</v>
      </c>
    </row>
    <row r="462" spans="1:3" ht="15.75" x14ac:dyDescent="0.25">
      <c r="A462" s="15" t="s">
        <v>78</v>
      </c>
      <c r="B462" s="9">
        <f>O20</f>
        <v>0</v>
      </c>
      <c r="C462" s="3" t="str">
        <f>CONCATENATE("  &lt;Genotype hgvs=",CHAR(34),B434,B436,";",B436,CHAR(34)," name=",CHAR(34),B61,CHAR(34),"&gt; ")</f>
        <v xml:space="preserve">  &lt;Genotype hgvs="00;0" name="G71427327T"&gt; </v>
      </c>
    </row>
    <row r="463" spans="1:3" ht="15.75" x14ac:dyDescent="0.25">
      <c r="A463" s="8" t="s">
        <v>79</v>
      </c>
      <c r="B463" s="9">
        <f t="shared" ref="B463:B464" si="23">O21</f>
        <v>0</v>
      </c>
      <c r="C463" s="3" t="s">
        <v>38</v>
      </c>
    </row>
    <row r="464" spans="1:3" ht="15.75" x14ac:dyDescent="0.25">
      <c r="A464" s="8" t="s">
        <v>73</v>
      </c>
      <c r="B464" s="9">
        <f t="shared" si="23"/>
        <v>0</v>
      </c>
      <c r="C464" s="3" t="s">
        <v>70</v>
      </c>
    </row>
    <row r="465" spans="1:3" ht="15.75" x14ac:dyDescent="0.25">
      <c r="A465" s="15"/>
    </row>
    <row r="466" spans="1:3" ht="15.75" x14ac:dyDescent="0.25">
      <c r="A466" s="8"/>
      <c r="C466" s="3" t="str">
        <f>CONCATENATE("    ",B462)</f>
        <v xml:space="preserve">    0</v>
      </c>
    </row>
    <row r="467" spans="1:3" ht="15.75" x14ac:dyDescent="0.25">
      <c r="A467" s="8"/>
    </row>
    <row r="468" spans="1:3" ht="15.75" x14ac:dyDescent="0.25">
      <c r="A468" s="8"/>
      <c r="C468" s="3" t="s">
        <v>74</v>
      </c>
    </row>
    <row r="469" spans="1:3" ht="15.75" x14ac:dyDescent="0.25">
      <c r="A469" s="8"/>
    </row>
    <row r="470" spans="1:3" ht="15.75" x14ac:dyDescent="0.25">
      <c r="A470" s="8"/>
      <c r="C470" s="3" t="str">
        <f>CONCATENATE("    ",B463)</f>
        <v xml:space="preserve">    0</v>
      </c>
    </row>
    <row r="471" spans="1:3" ht="15.75" x14ac:dyDescent="0.25">
      <c r="A471" s="15"/>
    </row>
    <row r="472" spans="1:3" ht="15.75" x14ac:dyDescent="0.25">
      <c r="A472" s="15"/>
      <c r="C472" s="3" t="s">
        <v>75</v>
      </c>
    </row>
    <row r="473" spans="1:3" ht="15.75" x14ac:dyDescent="0.25">
      <c r="A473" s="15"/>
    </row>
    <row r="474" spans="1:3" ht="15.75" x14ac:dyDescent="0.25">
      <c r="A474" s="15"/>
      <c r="C474" s="3" t="str">
        <f>CONCATENATE( "    &lt;piechart percentage=",B464," /&gt;")</f>
        <v xml:space="preserve">    &lt;piechart percentage=0 /&gt;</v>
      </c>
    </row>
    <row r="475" spans="1:3" ht="15.75" x14ac:dyDescent="0.25">
      <c r="A475" s="15"/>
      <c r="C475" s="3" t="str">
        <f>"  &lt;/Genotype&gt;"</f>
        <v xml:space="preserve">  &lt;/Genotype&gt;</v>
      </c>
    </row>
    <row r="476" spans="1:3" ht="15.75" x14ac:dyDescent="0.25">
      <c r="A476" s="15"/>
      <c r="C476" s="3" t="str">
        <f>C65</f>
        <v>&lt;# T70790948C #&gt;</v>
      </c>
    </row>
    <row r="477" spans="1:3" ht="15.75" x14ac:dyDescent="0.25">
      <c r="A477" s="15" t="s">
        <v>69</v>
      </c>
      <c r="B477" s="21">
        <f>P11</f>
        <v>0</v>
      </c>
      <c r="C477" s="3" t="str">
        <f>CONCATENATE("  &lt;Genotype hgvs=",CHAR(34),B434,B435,";",B436,CHAR(34)," name=",CHAR(34),B67,CHAR(34),"&gt; ")</f>
        <v xml:space="preserve">  &lt;Genotype hgvs="00;0" name="T70790948C"&gt; </v>
      </c>
    </row>
    <row r="478" spans="1:3" ht="15.75" x14ac:dyDescent="0.25">
      <c r="A478" s="15" t="s">
        <v>47</v>
      </c>
      <c r="B478" s="21">
        <f>P12</f>
        <v>0</v>
      </c>
    </row>
    <row r="479" spans="1:3" ht="15.75" x14ac:dyDescent="0.25">
      <c r="A479" s="15" t="s">
        <v>43</v>
      </c>
      <c r="B479" s="21">
        <f>P13</f>
        <v>0</v>
      </c>
      <c r="C479" s="3" t="s">
        <v>70</v>
      </c>
    </row>
    <row r="480" spans="1:3" ht="15.75" x14ac:dyDescent="0.25">
      <c r="A480" s="15" t="s">
        <v>71</v>
      </c>
      <c r="B480" s="21">
        <f>P14</f>
        <v>0</v>
      </c>
      <c r="C480" s="3" t="s">
        <v>38</v>
      </c>
    </row>
    <row r="481" spans="1:3" ht="15.75" x14ac:dyDescent="0.25">
      <c r="A481" s="8" t="s">
        <v>72</v>
      </c>
      <c r="B481" s="21">
        <f>P15</f>
        <v>0</v>
      </c>
      <c r="C481" s="3" t="str">
        <f>CONCATENATE("    ",B480)</f>
        <v xml:space="preserve">    0</v>
      </c>
    </row>
    <row r="482" spans="1:3" ht="15.75" x14ac:dyDescent="0.25">
      <c r="A482" s="8" t="s">
        <v>73</v>
      </c>
      <c r="B482" s="21">
        <f>P16</f>
        <v>0</v>
      </c>
    </row>
    <row r="483" spans="1:3" ht="15.75" x14ac:dyDescent="0.25">
      <c r="A483" s="15"/>
      <c r="B483" s="21"/>
      <c r="C483" s="3" t="s">
        <v>74</v>
      </c>
    </row>
    <row r="484" spans="1:3" ht="15.75" x14ac:dyDescent="0.25">
      <c r="A484" s="8"/>
      <c r="B484" s="21"/>
    </row>
    <row r="485" spans="1:3" ht="15.75" x14ac:dyDescent="0.25">
      <c r="A485" s="8"/>
      <c r="B485" s="21"/>
      <c r="C485" s="3" t="str">
        <f>CONCATENATE("    ",B481)</f>
        <v xml:space="preserve">    0</v>
      </c>
    </row>
    <row r="486" spans="1:3" ht="15.75" x14ac:dyDescent="0.25">
      <c r="A486" s="8"/>
      <c r="B486" s="21"/>
    </row>
    <row r="487" spans="1:3" ht="15.75" x14ac:dyDescent="0.25">
      <c r="A487" s="8"/>
      <c r="B487" s="21"/>
      <c r="C487" s="3" t="s">
        <v>75</v>
      </c>
    </row>
    <row r="488" spans="1:3" ht="15.75" x14ac:dyDescent="0.25">
      <c r="A488" s="15"/>
      <c r="B488" s="21"/>
    </row>
    <row r="489" spans="1:3" ht="15.75" x14ac:dyDescent="0.25">
      <c r="A489" s="15"/>
      <c r="B489" s="21"/>
      <c r="C489" s="3" t="str">
        <f>CONCATENATE( "    &lt;piechart percentage=",B482," /&gt;")</f>
        <v xml:space="preserve">    &lt;piechart percentage=0 /&gt;</v>
      </c>
    </row>
    <row r="490" spans="1:3" ht="15.75" x14ac:dyDescent="0.25">
      <c r="A490" s="15"/>
      <c r="C490" s="3" t="str">
        <f>"  &lt;/Genotype&gt;"</f>
        <v xml:space="preserve">  &lt;/Genotype&gt;</v>
      </c>
    </row>
    <row r="491" spans="1:3" ht="15.75" x14ac:dyDescent="0.25">
      <c r="A491" s="15" t="s">
        <v>76</v>
      </c>
      <c r="B491" s="9">
        <f>P17</f>
        <v>0</v>
      </c>
      <c r="C491" s="3" t="str">
        <f>CONCATENATE("  &lt;Genotype hgvs=",CHAR(34),B477,B478,";",B478,CHAR(34)," name=",CHAR(34),B67,CHAR(34),"&gt; ")</f>
        <v xml:space="preserve">  &lt;Genotype hgvs="00;0" name="T70790948C"&gt; </v>
      </c>
    </row>
    <row r="492" spans="1:3" ht="15.75" x14ac:dyDescent="0.25">
      <c r="A492" s="8" t="s">
        <v>77</v>
      </c>
      <c r="B492" s="9">
        <f t="shared" ref="B492:B493" si="24">P18</f>
        <v>0</v>
      </c>
      <c r="C492" s="3" t="s">
        <v>38</v>
      </c>
    </row>
    <row r="493" spans="1:3" ht="15.75" x14ac:dyDescent="0.25">
      <c r="A493" s="8" t="s">
        <v>73</v>
      </c>
      <c r="B493" s="9">
        <f t="shared" si="24"/>
        <v>0</v>
      </c>
      <c r="C493" s="3" t="s">
        <v>70</v>
      </c>
    </row>
    <row r="494" spans="1:3" ht="15.75" x14ac:dyDescent="0.25">
      <c r="A494" s="8"/>
    </row>
    <row r="495" spans="1:3" ht="15.75" x14ac:dyDescent="0.25">
      <c r="A495" s="15"/>
      <c r="C495" s="3" t="str">
        <f>CONCATENATE("    ",B491)</f>
        <v xml:space="preserve">    0</v>
      </c>
    </row>
    <row r="496" spans="1:3" ht="15.75" x14ac:dyDescent="0.25">
      <c r="A496" s="8"/>
    </row>
    <row r="497" spans="1:3" ht="15.75" x14ac:dyDescent="0.25">
      <c r="A497" s="8"/>
      <c r="C497" s="3" t="s">
        <v>74</v>
      </c>
    </row>
    <row r="498" spans="1:3" ht="15.75" x14ac:dyDescent="0.25">
      <c r="A498" s="8"/>
    </row>
    <row r="499" spans="1:3" ht="15.75" x14ac:dyDescent="0.25">
      <c r="A499" s="8"/>
      <c r="C499" s="3" t="str">
        <f>CONCATENATE("    ",B492)</f>
        <v xml:space="preserve">    0</v>
      </c>
    </row>
    <row r="500" spans="1:3" ht="15.75" x14ac:dyDescent="0.25">
      <c r="A500" s="8"/>
    </row>
    <row r="501" spans="1:3" ht="15.75" x14ac:dyDescent="0.25">
      <c r="A501" s="15"/>
      <c r="C501" s="3" t="s">
        <v>75</v>
      </c>
    </row>
    <row r="502" spans="1:3" ht="15.75" x14ac:dyDescent="0.25">
      <c r="A502" s="15"/>
    </row>
    <row r="503" spans="1:3" ht="15.75" x14ac:dyDescent="0.25">
      <c r="A503" s="15"/>
      <c r="C503" s="3" t="str">
        <f>CONCATENATE( "    &lt;piechart percentage=",B493," /&gt;")</f>
        <v xml:space="preserve">    &lt;piechart percentage=0 /&gt;</v>
      </c>
    </row>
    <row r="504" spans="1:3" ht="15.75" x14ac:dyDescent="0.25">
      <c r="A504" s="15"/>
      <c r="C504" s="3" t="str">
        <f>"  &lt;/Genotype&gt;"</f>
        <v xml:space="preserve">  &lt;/Genotype&gt;</v>
      </c>
    </row>
    <row r="505" spans="1:3" ht="15.75" x14ac:dyDescent="0.25">
      <c r="A505" s="15" t="s">
        <v>78</v>
      </c>
      <c r="B505" s="9">
        <f>P20</f>
        <v>0</v>
      </c>
      <c r="C505" s="3" t="str">
        <f>CONCATENATE("  &lt;Genotype hgvs=",CHAR(34),B477,B479,";",B479,CHAR(34)," name=",CHAR(34),B67,CHAR(34),"&gt; ")</f>
        <v xml:space="preserve">  &lt;Genotype hgvs="00;0" name="T70790948C"&gt; </v>
      </c>
    </row>
    <row r="506" spans="1:3" ht="15.75" x14ac:dyDescent="0.25">
      <c r="A506" s="8" t="s">
        <v>79</v>
      </c>
      <c r="B506" s="9">
        <f>P21</f>
        <v>0</v>
      </c>
      <c r="C506" s="3" t="s">
        <v>38</v>
      </c>
    </row>
    <row r="507" spans="1:3" ht="15.75" x14ac:dyDescent="0.25">
      <c r="A507" s="8" t="s">
        <v>73</v>
      </c>
      <c r="B507" s="9">
        <f>P22</f>
        <v>0</v>
      </c>
      <c r="C507" s="3" t="s">
        <v>70</v>
      </c>
    </row>
    <row r="508" spans="1:3" ht="15.75" x14ac:dyDescent="0.25">
      <c r="A508" s="15"/>
    </row>
    <row r="509" spans="1:3" ht="15.75" x14ac:dyDescent="0.25">
      <c r="A509" s="8"/>
      <c r="C509" s="3" t="str">
        <f>CONCATENATE("    ",B505)</f>
        <v xml:space="preserve">    0</v>
      </c>
    </row>
    <row r="510" spans="1:3" ht="15.75" x14ac:dyDescent="0.25">
      <c r="A510" s="8"/>
    </row>
    <row r="511" spans="1:3" ht="15.75" x14ac:dyDescent="0.25">
      <c r="A511" s="8"/>
      <c r="C511" s="3" t="s">
        <v>74</v>
      </c>
    </row>
    <row r="512" spans="1:3" ht="15.75" x14ac:dyDescent="0.25">
      <c r="A512" s="8"/>
    </row>
    <row r="513" spans="1:17" ht="15.75" x14ac:dyDescent="0.25">
      <c r="A513" s="8"/>
      <c r="C513" s="3" t="str">
        <f>CONCATENATE("    ",B506)</f>
        <v xml:space="preserve">    0</v>
      </c>
    </row>
    <row r="514" spans="1:17" ht="15.75" x14ac:dyDescent="0.25">
      <c r="A514" s="15"/>
    </row>
    <row r="515" spans="1:17" ht="15.75" x14ac:dyDescent="0.25">
      <c r="A515" s="15"/>
      <c r="C515" s="3" t="s">
        <v>75</v>
      </c>
    </row>
    <row r="516" spans="1:17" ht="15.75" x14ac:dyDescent="0.25">
      <c r="A516" s="15"/>
    </row>
    <row r="517" spans="1:17" ht="15.75" x14ac:dyDescent="0.25">
      <c r="A517" s="15"/>
      <c r="C517" s="3" t="str">
        <f>CONCATENATE( "    &lt;piechart percentage=",B507," /&gt;")</f>
        <v xml:space="preserve">    &lt;piechart percentage=0 /&gt;</v>
      </c>
    </row>
    <row r="518" spans="1:17" ht="15.75" x14ac:dyDescent="0.25">
      <c r="A518" s="15"/>
      <c r="C518" s="3" t="str">
        <f>"  &lt;/Genotype&gt;"</f>
        <v xml:space="preserve">  &lt;/Genotype&gt;</v>
      </c>
    </row>
    <row r="519" spans="1:17" ht="15.75" x14ac:dyDescent="0.25">
      <c r="A519" s="15"/>
      <c r="C519" s="3" t="str">
        <f>C71</f>
        <v>&lt;# C71402258T #&gt;</v>
      </c>
    </row>
    <row r="520" spans="1:17" ht="15.75" x14ac:dyDescent="0.25">
      <c r="A520" s="15" t="s">
        <v>69</v>
      </c>
      <c r="B520" s="21">
        <f>Q11</f>
        <v>0</v>
      </c>
      <c r="C520" s="3" t="str">
        <f>CONCATENATE("  &lt;Genotype hgvs=",CHAR(34),B520,B521,";",B522,CHAR(34)," name=",CHAR(34),B73,CHAR(34),"&gt; ")</f>
        <v xml:space="preserve">  &lt;Genotype hgvs="00;0" name="C71402258T"&gt; </v>
      </c>
    </row>
    <row r="521" spans="1:17" ht="15.75" x14ac:dyDescent="0.25">
      <c r="A521" s="15" t="s">
        <v>47</v>
      </c>
      <c r="B521" s="21">
        <f t="shared" ref="B521:B525" si="25">Q12</f>
        <v>0</v>
      </c>
    </row>
    <row r="522" spans="1:17" ht="15.75" x14ac:dyDescent="0.25">
      <c r="A522" s="15" t="s">
        <v>43</v>
      </c>
      <c r="B522" s="21">
        <f t="shared" si="25"/>
        <v>0</v>
      </c>
      <c r="C522" s="3" t="s">
        <v>70</v>
      </c>
    </row>
    <row r="523" spans="1:17" ht="15.75" x14ac:dyDescent="0.25">
      <c r="A523" s="15" t="s">
        <v>71</v>
      </c>
      <c r="B523" s="21">
        <f t="shared" si="25"/>
        <v>0</v>
      </c>
      <c r="C523" s="3" t="s">
        <v>38</v>
      </c>
    </row>
    <row r="524" spans="1:17" ht="15.75" x14ac:dyDescent="0.25">
      <c r="A524" s="8" t="s">
        <v>72</v>
      </c>
      <c r="B524" s="21">
        <f t="shared" si="25"/>
        <v>0</v>
      </c>
      <c r="C524" s="3" t="str">
        <f>CONCATENATE("    ",B523)</f>
        <v xml:space="preserve">    0</v>
      </c>
    </row>
    <row r="525" spans="1:17" ht="15.75" x14ac:dyDescent="0.25">
      <c r="A525" s="8" t="s">
        <v>73</v>
      </c>
      <c r="B525" s="21">
        <f t="shared" si="25"/>
        <v>0</v>
      </c>
    </row>
    <row r="526" spans="1:17" ht="15.75" x14ac:dyDescent="0.25">
      <c r="A526" s="15"/>
      <c r="C526" s="3" t="s">
        <v>74</v>
      </c>
      <c r="Q526" s="18"/>
    </row>
    <row r="527" spans="1:17" ht="15.75" x14ac:dyDescent="0.25">
      <c r="A527" s="8"/>
    </row>
    <row r="528" spans="1:17" ht="15.75" x14ac:dyDescent="0.25">
      <c r="A528" s="8"/>
      <c r="C528" s="3" t="str">
        <f>CONCATENATE("    ",B524)</f>
        <v xml:space="preserve">    0</v>
      </c>
    </row>
    <row r="529" spans="1:17" ht="15.75" x14ac:dyDescent="0.25">
      <c r="A529" s="8"/>
    </row>
    <row r="530" spans="1:17" ht="15.75" x14ac:dyDescent="0.25">
      <c r="A530" s="8"/>
      <c r="C530" s="3" t="s">
        <v>75</v>
      </c>
    </row>
    <row r="531" spans="1:17" ht="15.75" x14ac:dyDescent="0.25">
      <c r="A531" s="15"/>
      <c r="Q531" s="18"/>
    </row>
    <row r="532" spans="1:17" ht="15.75" x14ac:dyDescent="0.25">
      <c r="A532" s="15"/>
      <c r="C532" s="3" t="str">
        <f>CONCATENATE( "    &lt;piechart percentage=",B525," /&gt;")</f>
        <v xml:space="preserve">    &lt;piechart percentage=0 /&gt;</v>
      </c>
      <c r="Q532" s="18"/>
    </row>
    <row r="533" spans="1:17" ht="15.75" x14ac:dyDescent="0.25">
      <c r="A533" s="15"/>
      <c r="C533" s="3" t="str">
        <f>"  &lt;/Genotype&gt;"</f>
        <v xml:space="preserve">  &lt;/Genotype&gt;</v>
      </c>
      <c r="Q533" s="18"/>
    </row>
    <row r="534" spans="1:17" ht="15.75" x14ac:dyDescent="0.25">
      <c r="A534" s="15" t="s">
        <v>76</v>
      </c>
      <c r="B534" s="9">
        <f>Q17</f>
        <v>0</v>
      </c>
      <c r="C534" s="3" t="str">
        <f>CONCATENATE("  &lt;Genotype hgvs=",CHAR(34),B520,B521,";",B521,CHAR(34)," name=",CHAR(34),B73,CHAR(34),"&gt; ")</f>
        <v xml:space="preserve">  &lt;Genotype hgvs="00;0" name="C71402258T"&gt; </v>
      </c>
      <c r="Q534" s="18"/>
    </row>
    <row r="535" spans="1:17" ht="15.75" x14ac:dyDescent="0.25">
      <c r="A535" s="8" t="s">
        <v>77</v>
      </c>
      <c r="B535" s="9">
        <f t="shared" ref="B535:B536" si="26">Q18</f>
        <v>0</v>
      </c>
      <c r="C535" s="3" t="s">
        <v>38</v>
      </c>
    </row>
    <row r="536" spans="1:17" ht="15.75" x14ac:dyDescent="0.25">
      <c r="A536" s="8" t="s">
        <v>73</v>
      </c>
      <c r="B536" s="9">
        <f t="shared" si="26"/>
        <v>0</v>
      </c>
      <c r="C536" s="3" t="s">
        <v>70</v>
      </c>
    </row>
    <row r="537" spans="1:17" ht="15.75" x14ac:dyDescent="0.25">
      <c r="A537" s="8"/>
    </row>
    <row r="538" spans="1:17" ht="15.75" x14ac:dyDescent="0.25">
      <c r="A538" s="15"/>
      <c r="C538" s="3" t="str">
        <f>CONCATENATE("    ",B534)</f>
        <v xml:space="preserve">    0</v>
      </c>
    </row>
    <row r="539" spans="1:17" ht="15.75" x14ac:dyDescent="0.25">
      <c r="A539" s="8"/>
    </row>
    <row r="540" spans="1:17" ht="15.75" x14ac:dyDescent="0.25">
      <c r="A540" s="8"/>
      <c r="C540" s="3" t="s">
        <v>74</v>
      </c>
    </row>
    <row r="541" spans="1:17" ht="15.75" x14ac:dyDescent="0.25">
      <c r="A541" s="8"/>
    </row>
    <row r="542" spans="1:17" ht="15.75" x14ac:dyDescent="0.25">
      <c r="A542" s="8"/>
      <c r="C542" s="3" t="str">
        <f>CONCATENATE("    ",B535)</f>
        <v xml:space="preserve">    0</v>
      </c>
    </row>
    <row r="543" spans="1:17" s="4" customFormat="1" ht="15.75" x14ac:dyDescent="0.25">
      <c r="A543" s="24"/>
      <c r="B543" s="23"/>
    </row>
    <row r="544" spans="1:17" s="4" customFormat="1" ht="15.75" x14ac:dyDescent="0.25">
      <c r="A544" s="22"/>
      <c r="B544" s="23"/>
      <c r="C544" s="4" t="s">
        <v>75</v>
      </c>
    </row>
    <row r="545" spans="1:3" s="4" customFormat="1" ht="15.75" x14ac:dyDescent="0.25">
      <c r="A545" s="22"/>
      <c r="B545" s="23"/>
    </row>
    <row r="546" spans="1:3" s="4" customFormat="1" ht="15.75" x14ac:dyDescent="0.25">
      <c r="A546" s="22"/>
      <c r="B546" s="23"/>
      <c r="C546" s="4" t="str">
        <f>CONCATENATE( "    &lt;piechart percentage=",B536," /&gt;")</f>
        <v xml:space="preserve">    &lt;piechart percentage=0 /&gt;</v>
      </c>
    </row>
    <row r="547" spans="1:3" s="4" customFormat="1" ht="15.75" x14ac:dyDescent="0.25">
      <c r="A547" s="22"/>
      <c r="B547" s="23"/>
      <c r="C547" s="4" t="str">
        <f>"  &lt;/Genotype&gt;"</f>
        <v xml:space="preserve">  &lt;/Genotype&gt;</v>
      </c>
    </row>
    <row r="548" spans="1:3" s="4" customFormat="1" ht="15.75" x14ac:dyDescent="0.25">
      <c r="A548" s="22" t="s">
        <v>78</v>
      </c>
      <c r="B548" s="23">
        <f>Q20</f>
        <v>0</v>
      </c>
      <c r="C548" s="4" t="str">
        <f>CONCATENATE("  &lt;Genotype hgvs=",CHAR(34),B520,B522,";",B522,CHAR(34)," name=",CHAR(34),B73,CHAR(34),"&gt; ")</f>
        <v xml:space="preserve">  &lt;Genotype hgvs="00;0" name="C71402258T"&gt; </v>
      </c>
    </row>
    <row r="549" spans="1:3" s="4" customFormat="1" ht="15.75" x14ac:dyDescent="0.25">
      <c r="A549" s="24" t="s">
        <v>79</v>
      </c>
      <c r="B549" s="23">
        <f t="shared" ref="B549:B550" si="27">Q21</f>
        <v>0</v>
      </c>
      <c r="C549" s="4" t="s">
        <v>38</v>
      </c>
    </row>
    <row r="550" spans="1:3" s="4" customFormat="1" ht="15.75" x14ac:dyDescent="0.25">
      <c r="A550" s="24" t="s">
        <v>73</v>
      </c>
      <c r="B550" s="23">
        <f t="shared" si="27"/>
        <v>0</v>
      </c>
      <c r="C550" s="4" t="s">
        <v>70</v>
      </c>
    </row>
    <row r="551" spans="1:3" s="4" customFormat="1" ht="15.75" x14ac:dyDescent="0.25">
      <c r="A551" s="22"/>
      <c r="B551" s="23"/>
    </row>
    <row r="552" spans="1:3" s="4" customFormat="1" ht="15.75" x14ac:dyDescent="0.25">
      <c r="A552" s="24"/>
      <c r="B552" s="23"/>
      <c r="C552" s="4" t="str">
        <f>CONCATENATE("    ",B548)</f>
        <v xml:space="preserve">    0</v>
      </c>
    </row>
    <row r="553" spans="1:3" s="4" customFormat="1" ht="15.75" x14ac:dyDescent="0.25">
      <c r="A553" s="24"/>
      <c r="B553" s="23"/>
    </row>
    <row r="554" spans="1:3" s="4" customFormat="1" ht="15.75" x14ac:dyDescent="0.25">
      <c r="A554" s="24"/>
      <c r="B554" s="23"/>
      <c r="C554" s="4" t="s">
        <v>74</v>
      </c>
    </row>
    <row r="555" spans="1:3" s="4" customFormat="1" ht="15.75" x14ac:dyDescent="0.25">
      <c r="A555" s="24"/>
      <c r="B555" s="23"/>
    </row>
    <row r="556" spans="1:3" s="4" customFormat="1" ht="15.75" x14ac:dyDescent="0.25">
      <c r="A556" s="24"/>
      <c r="B556" s="23"/>
      <c r="C556" s="4" t="str">
        <f>CONCATENATE("    ",B549)</f>
        <v xml:space="preserve">    0</v>
      </c>
    </row>
    <row r="557" spans="1:3" s="4" customFormat="1" ht="15.75" x14ac:dyDescent="0.25">
      <c r="A557" s="22"/>
      <c r="B557" s="23"/>
    </row>
    <row r="558" spans="1:3" s="4" customFormat="1" ht="15.75" x14ac:dyDescent="0.25">
      <c r="A558" s="22"/>
      <c r="B558" s="23"/>
      <c r="C558" s="4" t="s">
        <v>75</v>
      </c>
    </row>
    <row r="559" spans="1:3" s="4" customFormat="1" ht="15.75" x14ac:dyDescent="0.25">
      <c r="A559" s="22"/>
      <c r="B559" s="23"/>
    </row>
    <row r="560" spans="1:3" s="4" customFormat="1" ht="15.75" x14ac:dyDescent="0.25">
      <c r="A560" s="22"/>
      <c r="B560" s="23"/>
      <c r="C560" s="4" t="str">
        <f>CONCATENATE( "    &lt;piechart percentage=",B550," /&gt;")</f>
        <v xml:space="preserve">    &lt;piechart percentage=0 /&gt;</v>
      </c>
    </row>
    <row r="561" spans="1:3" s="4" customFormat="1" ht="15.75" x14ac:dyDescent="0.25">
      <c r="A561" s="22"/>
      <c r="B561" s="23"/>
      <c r="C561" s="4" t="str">
        <f>"  &lt;/Genotype&gt;"</f>
        <v xml:space="preserve">  &lt;/Genotype&gt;</v>
      </c>
    </row>
    <row r="562" spans="1:3" s="4" customFormat="1" ht="15.75" x14ac:dyDescent="0.25">
      <c r="A562" s="22"/>
      <c r="B562" s="23"/>
      <c r="C562" s="4" t="str">
        <f>C77</f>
        <v>&lt;# C70616746T #&gt;</v>
      </c>
    </row>
    <row r="563" spans="1:3" s="4" customFormat="1" ht="15.75" x14ac:dyDescent="0.25">
      <c r="A563" s="22" t="s">
        <v>69</v>
      </c>
      <c r="B563" s="25">
        <f>R11</f>
        <v>0</v>
      </c>
      <c r="C563" s="4" t="str">
        <f>CONCATENATE("  &lt;Genotype hgvs=",CHAR(34),B563,B564,";",B565,CHAR(34)," name=",CHAR(34),B79,CHAR(34),"&gt; ")</f>
        <v xml:space="preserve">  &lt;Genotype hgvs="00;0" name="C70616746T"&gt; </v>
      </c>
    </row>
    <row r="564" spans="1:3" s="4" customFormat="1" ht="15.75" x14ac:dyDescent="0.25">
      <c r="A564" s="22" t="s">
        <v>47</v>
      </c>
      <c r="B564" s="25">
        <f t="shared" ref="B564:B568" si="28">R12</f>
        <v>0</v>
      </c>
    </row>
    <row r="565" spans="1:3" s="4" customFormat="1" ht="15.75" x14ac:dyDescent="0.25">
      <c r="A565" s="22" t="s">
        <v>43</v>
      </c>
      <c r="B565" s="25">
        <f t="shared" si="28"/>
        <v>0</v>
      </c>
      <c r="C565" s="4" t="s">
        <v>70</v>
      </c>
    </row>
    <row r="566" spans="1:3" s="4" customFormat="1" ht="15.75" x14ac:dyDescent="0.25">
      <c r="A566" s="22" t="s">
        <v>71</v>
      </c>
      <c r="B566" s="25">
        <f t="shared" si="28"/>
        <v>0</v>
      </c>
      <c r="C566" s="4" t="s">
        <v>38</v>
      </c>
    </row>
    <row r="567" spans="1:3" s="4" customFormat="1" ht="15.75" x14ac:dyDescent="0.25">
      <c r="A567" s="24" t="s">
        <v>72</v>
      </c>
      <c r="B567" s="25">
        <f t="shared" si="28"/>
        <v>0</v>
      </c>
      <c r="C567" s="4" t="str">
        <f>CONCATENATE("    ",B566)</f>
        <v xml:space="preserve">    0</v>
      </c>
    </row>
    <row r="568" spans="1:3" s="4" customFormat="1" ht="15.75" x14ac:dyDescent="0.25">
      <c r="A568" s="24" t="s">
        <v>73</v>
      </c>
      <c r="B568" s="25">
        <f t="shared" si="28"/>
        <v>0</v>
      </c>
    </row>
    <row r="569" spans="1:3" s="4" customFormat="1" ht="15.75" x14ac:dyDescent="0.25">
      <c r="A569" s="22"/>
      <c r="B569" s="23"/>
      <c r="C569" s="4" t="s">
        <v>74</v>
      </c>
    </row>
    <row r="570" spans="1:3" s="4" customFormat="1" ht="15.75" x14ac:dyDescent="0.25">
      <c r="A570" s="24"/>
      <c r="B570" s="23"/>
    </row>
    <row r="571" spans="1:3" s="4" customFormat="1" ht="15.75" x14ac:dyDescent="0.25">
      <c r="A571" s="24"/>
      <c r="B571" s="23"/>
      <c r="C571" s="4" t="str">
        <f>CONCATENATE("    ",B567)</f>
        <v xml:space="preserve">    0</v>
      </c>
    </row>
    <row r="572" spans="1:3" s="4" customFormat="1" ht="15.75" x14ac:dyDescent="0.25">
      <c r="A572" s="24"/>
      <c r="B572" s="23"/>
    </row>
    <row r="573" spans="1:3" s="4" customFormat="1" ht="15.75" x14ac:dyDescent="0.25">
      <c r="A573" s="24"/>
      <c r="B573" s="23"/>
      <c r="C573" s="4" t="s">
        <v>75</v>
      </c>
    </row>
    <row r="574" spans="1:3" s="4" customFormat="1" ht="15.75" x14ac:dyDescent="0.25">
      <c r="A574" s="22"/>
      <c r="B574" s="23"/>
    </row>
    <row r="575" spans="1:3" s="4" customFormat="1" ht="15.75" x14ac:dyDescent="0.25">
      <c r="A575" s="22"/>
      <c r="B575" s="23"/>
      <c r="C575" s="4" t="str">
        <f>CONCATENATE( "    &lt;piechart percentage=",B568," /&gt;")</f>
        <v xml:space="preserve">    &lt;piechart percentage=0 /&gt;</v>
      </c>
    </row>
    <row r="576" spans="1:3" s="4" customFormat="1" ht="15.75" x14ac:dyDescent="0.25">
      <c r="A576" s="22"/>
      <c r="B576" s="23"/>
      <c r="C576" s="4" t="str">
        <f>"  &lt;/Genotype&gt;"</f>
        <v xml:space="preserve">  &lt;/Genotype&gt;</v>
      </c>
    </row>
    <row r="577" spans="1:3" s="4" customFormat="1" ht="15.75" x14ac:dyDescent="0.25">
      <c r="A577" s="22" t="s">
        <v>76</v>
      </c>
      <c r="B577" s="23">
        <f>R17</f>
        <v>0</v>
      </c>
      <c r="C577" s="4" t="str">
        <f>CONCATENATE("  &lt;Genotype hgvs=",CHAR(34),B563,B564,";",B564,CHAR(34)," name=",CHAR(34),B79,CHAR(34),"&gt; ")</f>
        <v xml:space="preserve">  &lt;Genotype hgvs="00;0" name="C70616746T"&gt; </v>
      </c>
    </row>
    <row r="578" spans="1:3" s="4" customFormat="1" ht="15.75" x14ac:dyDescent="0.25">
      <c r="A578" s="24" t="s">
        <v>77</v>
      </c>
      <c r="B578" s="23">
        <f t="shared" ref="B578:B579" si="29">R18</f>
        <v>0</v>
      </c>
      <c r="C578" s="4" t="s">
        <v>38</v>
      </c>
    </row>
    <row r="579" spans="1:3" s="4" customFormat="1" ht="15.75" x14ac:dyDescent="0.25">
      <c r="A579" s="24" t="s">
        <v>73</v>
      </c>
      <c r="B579" s="23">
        <f t="shared" si="29"/>
        <v>0</v>
      </c>
      <c r="C579" s="4" t="s">
        <v>70</v>
      </c>
    </row>
    <row r="580" spans="1:3" s="4" customFormat="1" ht="15.75" x14ac:dyDescent="0.25">
      <c r="A580" s="24"/>
      <c r="B580" s="23"/>
    </row>
    <row r="581" spans="1:3" s="4" customFormat="1" ht="15.75" x14ac:dyDescent="0.25">
      <c r="A581" s="22"/>
      <c r="B581" s="23"/>
      <c r="C581" s="4" t="str">
        <f>CONCATENATE("    ",B577)</f>
        <v xml:space="preserve">    0</v>
      </c>
    </row>
    <row r="582" spans="1:3" s="4" customFormat="1" ht="15.75" x14ac:dyDescent="0.25">
      <c r="A582" s="24"/>
      <c r="B582" s="23"/>
    </row>
    <row r="583" spans="1:3" s="4" customFormat="1" ht="15.75" x14ac:dyDescent="0.25">
      <c r="A583" s="24"/>
      <c r="B583" s="23"/>
      <c r="C583" s="4" t="s">
        <v>74</v>
      </c>
    </row>
    <row r="584" spans="1:3" s="4" customFormat="1" ht="15.75" x14ac:dyDescent="0.25">
      <c r="A584" s="24"/>
      <c r="B584" s="23"/>
    </row>
    <row r="585" spans="1:3" s="4" customFormat="1" ht="15.75" x14ac:dyDescent="0.25">
      <c r="A585" s="24"/>
      <c r="B585" s="23"/>
      <c r="C585" s="4" t="str">
        <f>CONCATENATE("    ",B578)</f>
        <v xml:space="preserve">    0</v>
      </c>
    </row>
    <row r="586" spans="1:3" s="4" customFormat="1" ht="15.75" x14ac:dyDescent="0.25">
      <c r="A586" s="24"/>
      <c r="B586" s="23"/>
    </row>
    <row r="587" spans="1:3" s="4" customFormat="1" ht="15.75" x14ac:dyDescent="0.25">
      <c r="A587" s="22"/>
      <c r="B587" s="23"/>
      <c r="C587" s="4" t="s">
        <v>75</v>
      </c>
    </row>
    <row r="588" spans="1:3" s="4" customFormat="1" ht="15.75" x14ac:dyDescent="0.25">
      <c r="A588" s="22"/>
      <c r="B588" s="23"/>
    </row>
    <row r="589" spans="1:3" s="4" customFormat="1" ht="15.75" x14ac:dyDescent="0.25">
      <c r="A589" s="22"/>
      <c r="B589" s="23"/>
      <c r="C589" s="4" t="str">
        <f>CONCATENATE( "    &lt;piechart percentage=",B579," /&gt;")</f>
        <v xml:space="preserve">    &lt;piechart percentage=0 /&gt;</v>
      </c>
    </row>
    <row r="590" spans="1:3" s="4" customFormat="1" ht="15.75" x14ac:dyDescent="0.25">
      <c r="A590" s="22"/>
      <c r="B590" s="23"/>
      <c r="C590" s="4" t="str">
        <f>"  &lt;/Genotype&gt;"</f>
        <v xml:space="preserve">  &lt;/Genotype&gt;</v>
      </c>
    </row>
    <row r="591" spans="1:3" s="4" customFormat="1" ht="15.75" x14ac:dyDescent="0.25">
      <c r="A591" s="22" t="s">
        <v>78</v>
      </c>
      <c r="B591" s="23">
        <f>R20</f>
        <v>0</v>
      </c>
      <c r="C591" s="4" t="str">
        <f>CONCATENATE("  &lt;Genotype hgvs=",CHAR(34),B563,B565,";",B565,CHAR(34)," name=",CHAR(34),B79,CHAR(34),"&gt; ")</f>
        <v xml:space="preserve">  &lt;Genotype hgvs="00;0" name="C70616746T"&gt; </v>
      </c>
    </row>
    <row r="592" spans="1:3" s="4" customFormat="1" ht="15.75" x14ac:dyDescent="0.25">
      <c r="A592" s="24" t="s">
        <v>79</v>
      </c>
      <c r="B592" s="23">
        <f t="shared" ref="B592:B593" si="30">R21</f>
        <v>0</v>
      </c>
      <c r="C592" s="4" t="s">
        <v>38</v>
      </c>
    </row>
    <row r="593" spans="1:3" s="4" customFormat="1" ht="15.75" x14ac:dyDescent="0.25">
      <c r="A593" s="24" t="s">
        <v>73</v>
      </c>
      <c r="B593" s="23">
        <f t="shared" si="30"/>
        <v>0</v>
      </c>
      <c r="C593" s="4" t="s">
        <v>70</v>
      </c>
    </row>
    <row r="594" spans="1:3" s="4" customFormat="1" ht="15.75" x14ac:dyDescent="0.25">
      <c r="A594" s="22"/>
      <c r="B594" s="23"/>
    </row>
    <row r="595" spans="1:3" s="4" customFormat="1" ht="15.75" x14ac:dyDescent="0.25">
      <c r="A595" s="24"/>
      <c r="B595" s="23"/>
      <c r="C595" s="4" t="str">
        <f>CONCATENATE("    ",B591)</f>
        <v xml:space="preserve">    0</v>
      </c>
    </row>
    <row r="596" spans="1:3" s="4" customFormat="1" ht="15.75" x14ac:dyDescent="0.25">
      <c r="A596" s="24"/>
      <c r="B596" s="23"/>
    </row>
    <row r="597" spans="1:3" s="4" customFormat="1" ht="15.75" x14ac:dyDescent="0.25">
      <c r="A597" s="24"/>
      <c r="B597" s="23"/>
      <c r="C597" s="4" t="s">
        <v>74</v>
      </c>
    </row>
    <row r="598" spans="1:3" s="4" customFormat="1" ht="15.75" x14ac:dyDescent="0.25">
      <c r="A598" s="24"/>
      <c r="B598" s="23"/>
    </row>
    <row r="599" spans="1:3" s="4" customFormat="1" ht="15.75" x14ac:dyDescent="0.25">
      <c r="A599" s="24"/>
      <c r="B599" s="23"/>
      <c r="C599" s="4" t="str">
        <f>CONCATENATE("    ",B592)</f>
        <v xml:space="preserve">    0</v>
      </c>
    </row>
    <row r="600" spans="1:3" ht="15.75" x14ac:dyDescent="0.25">
      <c r="A600" s="15"/>
    </row>
    <row r="601" spans="1:3" ht="15.75" x14ac:dyDescent="0.25">
      <c r="A601" s="15"/>
      <c r="C601" s="3" t="s">
        <v>75</v>
      </c>
    </row>
    <row r="602" spans="1:3" ht="15.75" x14ac:dyDescent="0.25">
      <c r="A602" s="15"/>
    </row>
    <row r="603" spans="1:3" ht="15.75" x14ac:dyDescent="0.25">
      <c r="A603" s="15"/>
      <c r="C603" s="3" t="str">
        <f>CONCATENATE( "    &lt;piechart percentage=",B593," /&gt;")</f>
        <v xml:space="preserve">    &lt;piechart percentage=0 /&gt;</v>
      </c>
    </row>
    <row r="604" spans="1:3" ht="15.75" x14ac:dyDescent="0.25">
      <c r="A604" s="15"/>
      <c r="C604" s="3" t="str">
        <f>"  &lt;/Genotype&gt;"</f>
        <v xml:space="preserve">  &lt;/Genotype&gt;</v>
      </c>
    </row>
    <row r="605" spans="1:3" ht="15.75" x14ac:dyDescent="0.25">
      <c r="A605" s="15"/>
      <c r="C605" s="3" t="str">
        <f>C83</f>
        <v>&lt;# T71417232G #&gt;</v>
      </c>
    </row>
    <row r="606" spans="1:3" ht="15.75" x14ac:dyDescent="0.25">
      <c r="A606" s="15" t="s">
        <v>69</v>
      </c>
      <c r="B606" s="21">
        <f>S11</f>
        <v>0</v>
      </c>
      <c r="C606" s="3" t="str">
        <f>CONCATENATE("  &lt;Genotype hgvs=",CHAR(34),B606,B607,";",B608,CHAR(34)," name=",CHAR(34),B85,CHAR(34),"&gt; ")</f>
        <v xml:space="preserve">  &lt;Genotype hgvs="00;0" name="T71417232G"&gt; </v>
      </c>
    </row>
    <row r="607" spans="1:3" ht="15.75" x14ac:dyDescent="0.25">
      <c r="A607" s="15" t="s">
        <v>47</v>
      </c>
      <c r="B607" s="21">
        <f t="shared" ref="B607:B611" si="31">S12</f>
        <v>0</v>
      </c>
    </row>
    <row r="608" spans="1:3" ht="15.75" x14ac:dyDescent="0.25">
      <c r="A608" s="15" t="s">
        <v>43</v>
      </c>
      <c r="B608" s="21">
        <f t="shared" si="31"/>
        <v>0</v>
      </c>
      <c r="C608" s="3" t="s">
        <v>70</v>
      </c>
    </row>
    <row r="609" spans="1:3" ht="15.75" x14ac:dyDescent="0.25">
      <c r="A609" s="15" t="s">
        <v>71</v>
      </c>
      <c r="B609" s="21">
        <f t="shared" si="31"/>
        <v>0</v>
      </c>
      <c r="C609" s="3" t="s">
        <v>38</v>
      </c>
    </row>
    <row r="610" spans="1:3" ht="15.75" x14ac:dyDescent="0.25">
      <c r="A610" s="8" t="s">
        <v>72</v>
      </c>
      <c r="B610" s="21">
        <f t="shared" si="31"/>
        <v>0</v>
      </c>
      <c r="C610" s="3" t="str">
        <f>CONCATENATE("    ",B609)</f>
        <v xml:space="preserve">    0</v>
      </c>
    </row>
    <row r="611" spans="1:3" ht="15.75" x14ac:dyDescent="0.25">
      <c r="A611" s="8" t="s">
        <v>73</v>
      </c>
      <c r="B611" s="21">
        <f t="shared" si="31"/>
        <v>0</v>
      </c>
    </row>
    <row r="612" spans="1:3" ht="15.75" x14ac:dyDescent="0.25">
      <c r="A612" s="15"/>
      <c r="C612" s="3" t="s">
        <v>74</v>
      </c>
    </row>
    <row r="613" spans="1:3" ht="15.75" x14ac:dyDescent="0.25">
      <c r="A613" s="8"/>
    </row>
    <row r="614" spans="1:3" ht="15.75" x14ac:dyDescent="0.25">
      <c r="A614" s="8"/>
      <c r="C614" s="3" t="str">
        <f>CONCATENATE("    ",B610)</f>
        <v xml:space="preserve">    0</v>
      </c>
    </row>
    <row r="615" spans="1:3" ht="15.75" x14ac:dyDescent="0.25">
      <c r="A615" s="8"/>
    </row>
    <row r="616" spans="1:3" ht="15.75" x14ac:dyDescent="0.25">
      <c r="A616" s="8"/>
      <c r="C616" s="3" t="s">
        <v>75</v>
      </c>
    </row>
    <row r="617" spans="1:3" ht="15.75" x14ac:dyDescent="0.25">
      <c r="A617" s="15"/>
    </row>
    <row r="618" spans="1:3" ht="15.75" x14ac:dyDescent="0.25">
      <c r="A618" s="15"/>
      <c r="C618" s="3" t="str">
        <f>CONCATENATE( "    &lt;piechart percentage=",B611," /&gt;")</f>
        <v xml:space="preserve">    &lt;piechart percentage=0 /&gt;</v>
      </c>
    </row>
    <row r="619" spans="1:3" ht="15.75" x14ac:dyDescent="0.25">
      <c r="A619" s="15"/>
      <c r="C619" s="3" t="str">
        <f>"  &lt;/Genotype&gt;"</f>
        <v xml:space="preserve">  &lt;/Genotype&gt;</v>
      </c>
    </row>
    <row r="620" spans="1:3" ht="15.75" x14ac:dyDescent="0.25">
      <c r="A620" s="15" t="s">
        <v>76</v>
      </c>
      <c r="B620" s="9">
        <f>S17</f>
        <v>0</v>
      </c>
      <c r="C620" s="3" t="str">
        <f>CONCATENATE("  &lt;Genotype hgvs=",CHAR(34),B606,B607,";",B607,CHAR(34)," name=",CHAR(34),B85,CHAR(34),"&gt; ")</f>
        <v xml:space="preserve">  &lt;Genotype hgvs="00;0" name="T71417232G"&gt; </v>
      </c>
    </row>
    <row r="621" spans="1:3" ht="15.75" x14ac:dyDescent="0.25">
      <c r="A621" s="8" t="s">
        <v>77</v>
      </c>
      <c r="B621" s="9">
        <f t="shared" ref="B621:B622" si="32">S18</f>
        <v>0</v>
      </c>
      <c r="C621" s="3" t="s">
        <v>38</v>
      </c>
    </row>
    <row r="622" spans="1:3" ht="15.75" x14ac:dyDescent="0.25">
      <c r="A622" s="8" t="s">
        <v>73</v>
      </c>
      <c r="B622" s="9">
        <f t="shared" si="32"/>
        <v>0</v>
      </c>
      <c r="C622" s="3" t="s">
        <v>70</v>
      </c>
    </row>
    <row r="623" spans="1:3" ht="15.75" x14ac:dyDescent="0.25">
      <c r="A623" s="8"/>
    </row>
    <row r="624" spans="1:3" ht="15.75" x14ac:dyDescent="0.25">
      <c r="A624" s="15"/>
      <c r="C624" s="3" t="str">
        <f>CONCATENATE("    ",B620)</f>
        <v xml:space="preserve">    0</v>
      </c>
    </row>
    <row r="625" spans="1:3" ht="15.75" x14ac:dyDescent="0.25">
      <c r="A625" s="8"/>
    </row>
    <row r="626" spans="1:3" ht="15.75" x14ac:dyDescent="0.25">
      <c r="A626" s="8"/>
      <c r="C626" s="3" t="s">
        <v>74</v>
      </c>
    </row>
    <row r="627" spans="1:3" ht="15.75" x14ac:dyDescent="0.25">
      <c r="A627" s="8"/>
    </row>
    <row r="628" spans="1:3" ht="15.75" x14ac:dyDescent="0.25">
      <c r="A628" s="8"/>
      <c r="C628" s="3" t="str">
        <f>CONCATENATE("    ",B621)</f>
        <v xml:space="preserve">    0</v>
      </c>
    </row>
    <row r="629" spans="1:3" ht="15.75" x14ac:dyDescent="0.25">
      <c r="A629" s="8"/>
    </row>
    <row r="630" spans="1:3" ht="15.75" x14ac:dyDescent="0.25">
      <c r="A630" s="15"/>
      <c r="C630" s="3" t="s">
        <v>75</v>
      </c>
    </row>
    <row r="631" spans="1:3" ht="15.75" x14ac:dyDescent="0.25">
      <c r="A631" s="15"/>
    </row>
    <row r="632" spans="1:3" ht="15.75" x14ac:dyDescent="0.25">
      <c r="A632" s="15"/>
      <c r="C632" s="3" t="str">
        <f>CONCATENATE( "    &lt;piechart percentage=",B622," /&gt;")</f>
        <v xml:space="preserve">    &lt;piechart percentage=0 /&gt;</v>
      </c>
    </row>
    <row r="633" spans="1:3" ht="15.75" x14ac:dyDescent="0.25">
      <c r="A633" s="15"/>
      <c r="C633" s="3" t="str">
        <f>"  &lt;/Genotype&gt;"</f>
        <v xml:space="preserve">  &lt;/Genotype&gt;</v>
      </c>
    </row>
    <row r="634" spans="1:3" ht="15.75" x14ac:dyDescent="0.25">
      <c r="A634" s="15" t="s">
        <v>78</v>
      </c>
      <c r="B634" s="9">
        <f>S20</f>
        <v>0</v>
      </c>
      <c r="C634" s="3" t="str">
        <f>CONCATENATE("  &lt;Genotype hgvs=",CHAR(34),B606,B608,";",B608,CHAR(34)," name=",CHAR(34),B85,CHAR(34),"&gt; ")</f>
        <v xml:space="preserve">  &lt;Genotype hgvs="00;0" name="T71417232G"&gt; </v>
      </c>
    </row>
    <row r="635" spans="1:3" ht="15.75" x14ac:dyDescent="0.25">
      <c r="A635" s="8" t="s">
        <v>79</v>
      </c>
      <c r="B635" s="9">
        <f t="shared" ref="B635:B636" si="33">S21</f>
        <v>0</v>
      </c>
      <c r="C635" s="3" t="s">
        <v>38</v>
      </c>
    </row>
    <row r="636" spans="1:3" ht="15.75" x14ac:dyDescent="0.25">
      <c r="A636" s="8" t="s">
        <v>73</v>
      </c>
      <c r="B636" s="9">
        <f t="shared" si="33"/>
        <v>0</v>
      </c>
      <c r="C636" s="3" t="s">
        <v>70</v>
      </c>
    </row>
    <row r="637" spans="1:3" ht="15.75" x14ac:dyDescent="0.25">
      <c r="A637" s="15"/>
    </row>
    <row r="638" spans="1:3" ht="15.75" x14ac:dyDescent="0.25">
      <c r="A638" s="8"/>
      <c r="C638" s="3" t="str">
        <f>CONCATENATE("    ",B634)</f>
        <v xml:space="preserve">    0</v>
      </c>
    </row>
    <row r="639" spans="1:3" ht="15.75" x14ac:dyDescent="0.25">
      <c r="A639" s="8"/>
    </row>
    <row r="640" spans="1:3" ht="15.75" x14ac:dyDescent="0.25">
      <c r="A640" s="8"/>
      <c r="C640" s="3" t="s">
        <v>74</v>
      </c>
    </row>
    <row r="641" spans="1:3" ht="15.75" x14ac:dyDescent="0.25">
      <c r="A641" s="8"/>
    </row>
    <row r="642" spans="1:3" ht="15.75" x14ac:dyDescent="0.25">
      <c r="A642" s="8"/>
      <c r="C642" s="3" t="str">
        <f>CONCATENATE("    ",B635)</f>
        <v xml:space="preserve">    0</v>
      </c>
    </row>
    <row r="643" spans="1:3" ht="15.75" x14ac:dyDescent="0.25">
      <c r="A643" s="15"/>
    </row>
    <row r="644" spans="1:3" ht="15.75" x14ac:dyDescent="0.25">
      <c r="A644" s="15"/>
      <c r="C644" s="3" t="s">
        <v>75</v>
      </c>
    </row>
    <row r="645" spans="1:3" ht="15.75" x14ac:dyDescent="0.25">
      <c r="A645" s="15"/>
    </row>
    <row r="646" spans="1:3" ht="15.75" x14ac:dyDescent="0.25">
      <c r="A646" s="15"/>
      <c r="C646" s="3" t="str">
        <f>CONCATENATE( "    &lt;piechart percentage=",B636," /&gt;")</f>
        <v xml:space="preserve">    &lt;piechart percentage=0 /&gt;</v>
      </c>
    </row>
    <row r="647" spans="1:3" ht="15.75" x14ac:dyDescent="0.25">
      <c r="A647" s="15"/>
      <c r="C647" s="3" t="str">
        <f>"  &lt;/Genotype&gt;"</f>
        <v xml:space="preserve">  &lt;/Genotype&gt;</v>
      </c>
    </row>
    <row r="648" spans="1:3" ht="15.75" x14ac:dyDescent="0.25">
      <c r="A648" s="15"/>
      <c r="C648" s="3" t="str">
        <f>C89</f>
        <v>&lt;# A70605775G #&gt;</v>
      </c>
    </row>
    <row r="649" spans="1:3" ht="15.75" x14ac:dyDescent="0.25">
      <c r="A649" s="15" t="s">
        <v>69</v>
      </c>
      <c r="B649" s="21">
        <f>T11</f>
        <v>0</v>
      </c>
      <c r="C649" s="3" t="str">
        <f>CONCATENATE("  &lt;Genotype hgvs=",CHAR(34),B649,B650,";",B651,CHAR(34)," name=",CHAR(34),B471,CHAR(34),"&gt; ")</f>
        <v xml:space="preserve">  &lt;Genotype hgvs="00;0" name=""&gt; </v>
      </c>
    </row>
    <row r="650" spans="1:3" ht="15.75" x14ac:dyDescent="0.25">
      <c r="A650" s="15" t="s">
        <v>47</v>
      </c>
      <c r="B650" s="21">
        <f t="shared" ref="B650:B654" si="34">T12</f>
        <v>0</v>
      </c>
    </row>
    <row r="651" spans="1:3" ht="15.75" x14ac:dyDescent="0.25">
      <c r="A651" s="15" t="s">
        <v>43</v>
      </c>
      <c r="B651" s="21">
        <f t="shared" si="34"/>
        <v>0</v>
      </c>
      <c r="C651" s="3" t="s">
        <v>70</v>
      </c>
    </row>
    <row r="652" spans="1:3" ht="15.75" x14ac:dyDescent="0.25">
      <c r="A652" s="15" t="s">
        <v>71</v>
      </c>
      <c r="B652" s="21">
        <f t="shared" si="34"/>
        <v>0</v>
      </c>
      <c r="C652" s="3" t="s">
        <v>38</v>
      </c>
    </row>
    <row r="653" spans="1:3" ht="15.75" x14ac:dyDescent="0.25">
      <c r="A653" s="8" t="s">
        <v>72</v>
      </c>
      <c r="B653" s="21">
        <f t="shared" si="34"/>
        <v>0</v>
      </c>
      <c r="C653" s="3" t="str">
        <f>CONCATENATE("    ",B652)</f>
        <v xml:space="preserve">    0</v>
      </c>
    </row>
    <row r="654" spans="1:3" ht="15.75" x14ac:dyDescent="0.25">
      <c r="A654" s="8" t="s">
        <v>73</v>
      </c>
      <c r="B654" s="21">
        <f t="shared" si="34"/>
        <v>0</v>
      </c>
    </row>
    <row r="655" spans="1:3" ht="15.75" x14ac:dyDescent="0.25">
      <c r="A655" s="15"/>
      <c r="C655" s="3" t="s">
        <v>74</v>
      </c>
    </row>
    <row r="656" spans="1:3" ht="15.75" x14ac:dyDescent="0.25">
      <c r="A656" s="8"/>
    </row>
    <row r="657" spans="1:3" ht="15.75" x14ac:dyDescent="0.25">
      <c r="A657" s="8"/>
      <c r="C657" s="3" t="str">
        <f>CONCATENATE("    ",B653)</f>
        <v xml:space="preserve">    0</v>
      </c>
    </row>
    <row r="658" spans="1:3" ht="15.75" x14ac:dyDescent="0.25">
      <c r="A658" s="8"/>
    </row>
    <row r="659" spans="1:3" ht="15.75" x14ac:dyDescent="0.25">
      <c r="A659" s="8"/>
      <c r="C659" s="3" t="s">
        <v>75</v>
      </c>
    </row>
    <row r="660" spans="1:3" ht="15.75" x14ac:dyDescent="0.25">
      <c r="A660" s="15"/>
    </row>
    <row r="661" spans="1:3" ht="15.75" x14ac:dyDescent="0.25">
      <c r="A661" s="15"/>
      <c r="C661" s="3" t="str">
        <f>CONCATENATE( "    &lt;piechart percentage=",B654," /&gt;")</f>
        <v xml:space="preserve">    &lt;piechart percentage=0 /&gt;</v>
      </c>
    </row>
    <row r="662" spans="1:3" ht="15.75" x14ac:dyDescent="0.25">
      <c r="A662" s="15"/>
      <c r="C662" s="3" t="str">
        <f>"  &lt;/Genotype&gt;"</f>
        <v xml:space="preserve">  &lt;/Genotype&gt;</v>
      </c>
    </row>
    <row r="663" spans="1:3" ht="15.75" x14ac:dyDescent="0.25">
      <c r="A663" s="15" t="s">
        <v>76</v>
      </c>
      <c r="B663" s="9">
        <f>T17</f>
        <v>0</v>
      </c>
      <c r="C663" s="3" t="str">
        <f>CONCATENATE("  &lt;Genotype hgvs=",CHAR(34),B649,B650,";",B650,CHAR(34)," name=",CHAR(34),B471,CHAR(34),"&gt; ")</f>
        <v xml:space="preserve">  &lt;Genotype hgvs="00;0" name=""&gt; </v>
      </c>
    </row>
    <row r="664" spans="1:3" ht="15.75" x14ac:dyDescent="0.25">
      <c r="A664" s="8" t="s">
        <v>77</v>
      </c>
      <c r="B664" s="9">
        <f t="shared" ref="B664:B665" si="35">T18</f>
        <v>0</v>
      </c>
      <c r="C664" s="3" t="s">
        <v>38</v>
      </c>
    </row>
    <row r="665" spans="1:3" ht="15.75" x14ac:dyDescent="0.25">
      <c r="A665" s="8" t="s">
        <v>73</v>
      </c>
      <c r="B665" s="9">
        <f t="shared" si="35"/>
        <v>0</v>
      </c>
      <c r="C665" s="3" t="s">
        <v>70</v>
      </c>
    </row>
    <row r="666" spans="1:3" ht="15.75" x14ac:dyDescent="0.25">
      <c r="A666" s="8"/>
    </row>
    <row r="667" spans="1:3" ht="15.75" x14ac:dyDescent="0.25">
      <c r="A667" s="15"/>
      <c r="C667" s="3" t="str">
        <f>CONCATENATE("    ",B663)</f>
        <v xml:space="preserve">    0</v>
      </c>
    </row>
    <row r="668" spans="1:3" ht="15.75" x14ac:dyDescent="0.25">
      <c r="A668" s="8"/>
    </row>
    <row r="669" spans="1:3" ht="15.75" x14ac:dyDescent="0.25">
      <c r="A669" s="8"/>
      <c r="C669" s="3" t="s">
        <v>74</v>
      </c>
    </row>
    <row r="670" spans="1:3" ht="15.75" x14ac:dyDescent="0.25">
      <c r="A670" s="8"/>
    </row>
    <row r="671" spans="1:3" ht="15.75" x14ac:dyDescent="0.25">
      <c r="A671" s="8"/>
      <c r="C671" s="3" t="str">
        <f>CONCATENATE("    ",B664)</f>
        <v xml:space="preserve">    0</v>
      </c>
    </row>
    <row r="672" spans="1:3" ht="15.75" x14ac:dyDescent="0.25">
      <c r="A672" s="8"/>
    </row>
    <row r="673" spans="1:3" ht="15.75" x14ac:dyDescent="0.25">
      <c r="A673" s="15"/>
      <c r="C673" s="3" t="s">
        <v>75</v>
      </c>
    </row>
    <row r="674" spans="1:3" ht="15.75" x14ac:dyDescent="0.25">
      <c r="A674" s="15"/>
    </row>
    <row r="675" spans="1:3" ht="15.75" x14ac:dyDescent="0.25">
      <c r="A675" s="15"/>
      <c r="C675" s="3" t="str">
        <f>CONCATENATE( "    &lt;piechart percentage=",B665," /&gt;")</f>
        <v xml:space="preserve">    &lt;piechart percentage=0 /&gt;</v>
      </c>
    </row>
    <row r="676" spans="1:3" ht="15.75" x14ac:dyDescent="0.25">
      <c r="A676" s="15"/>
      <c r="C676" s="3" t="str">
        <f>"  &lt;/Genotype&gt;"</f>
        <v xml:space="preserve">  &lt;/Genotype&gt;</v>
      </c>
    </row>
    <row r="677" spans="1:3" ht="15.75" x14ac:dyDescent="0.25">
      <c r="A677" s="15" t="s">
        <v>78</v>
      </c>
      <c r="B677" s="9">
        <f>T20</f>
        <v>0</v>
      </c>
      <c r="C677" s="3" t="str">
        <f>CONCATENATE("  &lt;Genotype hgvs=",CHAR(34),B649,B651,";",B651,CHAR(34)," name=",CHAR(34),B471,CHAR(34),"&gt; ")</f>
        <v xml:space="preserve">  &lt;Genotype hgvs="00;0" name=""&gt; </v>
      </c>
    </row>
    <row r="678" spans="1:3" ht="15.75" x14ac:dyDescent="0.25">
      <c r="A678" s="8" t="s">
        <v>79</v>
      </c>
      <c r="B678" s="9">
        <f t="shared" ref="B678:B679" si="36">T21</f>
        <v>0</v>
      </c>
      <c r="C678" s="3" t="s">
        <v>38</v>
      </c>
    </row>
    <row r="679" spans="1:3" ht="15.75" x14ac:dyDescent="0.25">
      <c r="A679" s="8" t="s">
        <v>73</v>
      </c>
      <c r="B679" s="9">
        <f t="shared" si="36"/>
        <v>0</v>
      </c>
      <c r="C679" s="3" t="s">
        <v>70</v>
      </c>
    </row>
    <row r="680" spans="1:3" ht="15.75" x14ac:dyDescent="0.25">
      <c r="A680" s="15"/>
    </row>
    <row r="681" spans="1:3" ht="15.75" x14ac:dyDescent="0.25">
      <c r="A681" s="8"/>
      <c r="C681" s="3" t="str">
        <f>CONCATENATE("    ",B677)</f>
        <v xml:space="preserve">    0</v>
      </c>
    </row>
    <row r="682" spans="1:3" ht="15.75" x14ac:dyDescent="0.25">
      <c r="A682" s="8"/>
    </row>
    <row r="683" spans="1:3" ht="15.75" x14ac:dyDescent="0.25">
      <c r="A683" s="8"/>
      <c r="C683" s="3" t="s">
        <v>74</v>
      </c>
    </row>
    <row r="684" spans="1:3" ht="15.75" x14ac:dyDescent="0.25">
      <c r="A684" s="8"/>
    </row>
    <row r="685" spans="1:3" ht="15.75" x14ac:dyDescent="0.25">
      <c r="A685" s="8"/>
      <c r="C685" s="3" t="str">
        <f>CONCATENATE("    ",B678)</f>
        <v xml:space="preserve">    0</v>
      </c>
    </row>
    <row r="686" spans="1:3" ht="15.75" x14ac:dyDescent="0.25">
      <c r="A686" s="15"/>
    </row>
    <row r="687" spans="1:3" ht="15.75" x14ac:dyDescent="0.25">
      <c r="A687" s="15"/>
      <c r="C687" s="3" t="s">
        <v>75</v>
      </c>
    </row>
    <row r="688" spans="1:3" ht="15.75" x14ac:dyDescent="0.25">
      <c r="A688" s="15"/>
    </row>
    <row r="689" spans="1:3" ht="15.75" x14ac:dyDescent="0.25">
      <c r="A689" s="15"/>
      <c r="C689" s="3" t="str">
        <f>CONCATENATE( "    &lt;piechart percentage=",B679," /&gt;")</f>
        <v xml:space="preserve">    &lt;piechart percentage=0 /&gt;</v>
      </c>
    </row>
    <row r="690" spans="1:3" ht="15.75" x14ac:dyDescent="0.25">
      <c r="A690" s="15"/>
      <c r="C690" s="3" t="str">
        <f>"  &lt;/Genotype&gt;"</f>
        <v xml:space="preserve">  &lt;/Genotype&gt;</v>
      </c>
    </row>
    <row r="691" spans="1:3" ht="15.75" x14ac:dyDescent="0.25">
      <c r="A691" s="15"/>
      <c r="C691" s="3" t="str">
        <f>C95</f>
        <v>&lt;# C71403580T #&gt;</v>
      </c>
    </row>
    <row r="692" spans="1:3" ht="15.75" x14ac:dyDescent="0.25">
      <c r="A692" s="15" t="s">
        <v>69</v>
      </c>
      <c r="B692" s="21">
        <f>U11</f>
        <v>0</v>
      </c>
      <c r="C692" s="3" t="str">
        <f>CONCATENATE("  &lt;Genotype hgvs=",CHAR(34),B692,B693,";",B694,CHAR(34)," name=",CHAR(34),B514,CHAR(34),"&gt; ")</f>
        <v xml:space="preserve">  &lt;Genotype hgvs="00;0" name=""&gt; </v>
      </c>
    </row>
    <row r="693" spans="1:3" ht="15.75" x14ac:dyDescent="0.25">
      <c r="A693" s="15" t="s">
        <v>47</v>
      </c>
      <c r="B693" s="21">
        <f t="shared" ref="B693:B697" si="37">U12</f>
        <v>0</v>
      </c>
    </row>
    <row r="694" spans="1:3" ht="15.75" x14ac:dyDescent="0.25">
      <c r="A694" s="15" t="s">
        <v>43</v>
      </c>
      <c r="B694" s="21">
        <f t="shared" si="37"/>
        <v>0</v>
      </c>
      <c r="C694" s="3" t="s">
        <v>70</v>
      </c>
    </row>
    <row r="695" spans="1:3" ht="15.75" x14ac:dyDescent="0.25">
      <c r="A695" s="15" t="s">
        <v>71</v>
      </c>
      <c r="B695" s="21">
        <f t="shared" si="37"/>
        <v>0</v>
      </c>
      <c r="C695" s="3" t="s">
        <v>38</v>
      </c>
    </row>
    <row r="696" spans="1:3" ht="15.75" x14ac:dyDescent="0.25">
      <c r="A696" s="8" t="s">
        <v>72</v>
      </c>
      <c r="B696" s="21">
        <f t="shared" si="37"/>
        <v>0</v>
      </c>
      <c r="C696" s="3" t="str">
        <f>CONCATENATE("    ",B695)</f>
        <v xml:space="preserve">    0</v>
      </c>
    </row>
    <row r="697" spans="1:3" ht="15.75" x14ac:dyDescent="0.25">
      <c r="A697" s="8" t="s">
        <v>73</v>
      </c>
      <c r="B697" s="21">
        <f t="shared" si="37"/>
        <v>0</v>
      </c>
    </row>
    <row r="698" spans="1:3" ht="15.75" x14ac:dyDescent="0.25">
      <c r="A698" s="15"/>
      <c r="C698" s="3" t="s">
        <v>74</v>
      </c>
    </row>
    <row r="699" spans="1:3" ht="15.75" x14ac:dyDescent="0.25">
      <c r="A699" s="8"/>
    </row>
    <row r="700" spans="1:3" ht="15.75" x14ac:dyDescent="0.25">
      <c r="A700" s="8"/>
      <c r="C700" s="3" t="str">
        <f>CONCATENATE("    ",B696)</f>
        <v xml:space="preserve">    0</v>
      </c>
    </row>
    <row r="701" spans="1:3" ht="15.75" x14ac:dyDescent="0.25">
      <c r="A701" s="8"/>
    </row>
    <row r="702" spans="1:3" ht="15.75" x14ac:dyDescent="0.25">
      <c r="A702" s="8"/>
      <c r="C702" s="3" t="s">
        <v>75</v>
      </c>
    </row>
    <row r="703" spans="1:3" ht="15.75" x14ac:dyDescent="0.25">
      <c r="A703" s="15"/>
    </row>
    <row r="704" spans="1:3" ht="15.75" x14ac:dyDescent="0.25">
      <c r="A704" s="15"/>
      <c r="C704" s="3" t="str">
        <f>CONCATENATE( "    &lt;piechart percentage=",B697," /&gt;")</f>
        <v xml:space="preserve">    &lt;piechart percentage=0 /&gt;</v>
      </c>
    </row>
    <row r="705" spans="1:3" ht="15.75" x14ac:dyDescent="0.25">
      <c r="A705" s="15"/>
      <c r="C705" s="3" t="str">
        <f>"  &lt;/Genotype&gt;"</f>
        <v xml:space="preserve">  &lt;/Genotype&gt;</v>
      </c>
    </row>
    <row r="706" spans="1:3" ht="15.75" x14ac:dyDescent="0.25">
      <c r="A706" s="15" t="s">
        <v>76</v>
      </c>
      <c r="B706" s="9">
        <f>U17</f>
        <v>0</v>
      </c>
      <c r="C706" s="3" t="str">
        <f>CONCATENATE("  &lt;Genotype hgvs=",CHAR(34),B692,B693,";",B693,CHAR(34)," name=",CHAR(34),B514,CHAR(34),"&gt; ")</f>
        <v xml:space="preserve">  &lt;Genotype hgvs="00;0" name=""&gt; </v>
      </c>
    </row>
    <row r="707" spans="1:3" ht="15.75" x14ac:dyDescent="0.25">
      <c r="A707" s="8" t="s">
        <v>77</v>
      </c>
      <c r="B707" s="9">
        <f t="shared" ref="B707:B708" si="38">U18</f>
        <v>0</v>
      </c>
      <c r="C707" s="3" t="s">
        <v>38</v>
      </c>
    </row>
    <row r="708" spans="1:3" ht="15.75" x14ac:dyDescent="0.25">
      <c r="A708" s="8" t="s">
        <v>73</v>
      </c>
      <c r="B708" s="9">
        <f t="shared" si="38"/>
        <v>0</v>
      </c>
      <c r="C708" s="3" t="s">
        <v>70</v>
      </c>
    </row>
    <row r="709" spans="1:3" ht="15.75" x14ac:dyDescent="0.25">
      <c r="A709" s="8"/>
    </row>
    <row r="710" spans="1:3" ht="15.75" x14ac:dyDescent="0.25">
      <c r="A710" s="15"/>
      <c r="C710" s="3" t="str">
        <f>CONCATENATE("    ",B706)</f>
        <v xml:space="preserve">    0</v>
      </c>
    </row>
    <row r="711" spans="1:3" ht="15.75" x14ac:dyDescent="0.25">
      <c r="A711" s="8"/>
    </row>
    <row r="712" spans="1:3" ht="15.75" x14ac:dyDescent="0.25">
      <c r="A712" s="8"/>
      <c r="C712" s="3" t="s">
        <v>74</v>
      </c>
    </row>
    <row r="713" spans="1:3" ht="15.75" x14ac:dyDescent="0.25">
      <c r="A713" s="8"/>
    </row>
    <row r="714" spans="1:3" ht="15.75" x14ac:dyDescent="0.25">
      <c r="A714" s="8"/>
      <c r="C714" s="3" t="str">
        <f>CONCATENATE("    ",B707)</f>
        <v xml:space="preserve">    0</v>
      </c>
    </row>
    <row r="715" spans="1:3" ht="15.75" x14ac:dyDescent="0.25">
      <c r="A715" s="8"/>
    </row>
    <row r="716" spans="1:3" ht="15.75" x14ac:dyDescent="0.25">
      <c r="A716" s="15"/>
      <c r="C716" s="3" t="s">
        <v>75</v>
      </c>
    </row>
    <row r="717" spans="1:3" ht="15.75" x14ac:dyDescent="0.25">
      <c r="A717" s="15"/>
    </row>
    <row r="718" spans="1:3" ht="15.75" x14ac:dyDescent="0.25">
      <c r="A718" s="15"/>
      <c r="C718" s="3" t="str">
        <f>CONCATENATE( "    &lt;piechart percentage=",B708," /&gt;")</f>
        <v xml:space="preserve">    &lt;piechart percentage=0 /&gt;</v>
      </c>
    </row>
    <row r="719" spans="1:3" ht="15.75" x14ac:dyDescent="0.25">
      <c r="A719" s="15"/>
      <c r="C719" s="3" t="str">
        <f>"  &lt;/Genotype&gt;"</f>
        <v xml:space="preserve">  &lt;/Genotype&gt;</v>
      </c>
    </row>
    <row r="720" spans="1:3" ht="15.75" x14ac:dyDescent="0.25">
      <c r="A720" s="15" t="s">
        <v>78</v>
      </c>
      <c r="B720" s="9">
        <f>U20</f>
        <v>0</v>
      </c>
      <c r="C720" s="3" t="str">
        <f>CONCATENATE("  &lt;Genotype hgvs=",CHAR(34),B692,B694,";",B694,CHAR(34)," name=",CHAR(34),B514,CHAR(34),"&gt; ")</f>
        <v xml:space="preserve">  &lt;Genotype hgvs="00;0" name=""&gt; </v>
      </c>
    </row>
    <row r="721" spans="1:3" ht="15.75" x14ac:dyDescent="0.25">
      <c r="A721" s="8" t="s">
        <v>79</v>
      </c>
      <c r="B721" s="9">
        <f t="shared" ref="B721:B722" si="39">U21</f>
        <v>0</v>
      </c>
      <c r="C721" s="3" t="s">
        <v>38</v>
      </c>
    </row>
    <row r="722" spans="1:3" ht="15.75" x14ac:dyDescent="0.25">
      <c r="A722" s="8" t="s">
        <v>73</v>
      </c>
      <c r="B722" s="9">
        <f t="shared" si="39"/>
        <v>0</v>
      </c>
      <c r="C722" s="3" t="s">
        <v>70</v>
      </c>
    </row>
    <row r="723" spans="1:3" ht="15.75" x14ac:dyDescent="0.25">
      <c r="A723" s="15"/>
    </row>
    <row r="724" spans="1:3" ht="15.75" x14ac:dyDescent="0.25">
      <c r="A724" s="8"/>
      <c r="C724" s="3" t="str">
        <f>CONCATENATE("    ",B720)</f>
        <v xml:space="preserve">    0</v>
      </c>
    </row>
    <row r="725" spans="1:3" ht="15.75" x14ac:dyDescent="0.25">
      <c r="A725" s="8"/>
    </row>
    <row r="726" spans="1:3" ht="15.75" x14ac:dyDescent="0.25">
      <c r="A726" s="8"/>
      <c r="C726" s="3" t="s">
        <v>74</v>
      </c>
    </row>
    <row r="727" spans="1:3" ht="15.75" x14ac:dyDescent="0.25">
      <c r="A727" s="8"/>
    </row>
    <row r="728" spans="1:3" ht="15.75" x14ac:dyDescent="0.25">
      <c r="A728" s="8"/>
      <c r="C728" s="3" t="str">
        <f>CONCATENATE("    ",B721)</f>
        <v xml:space="preserve">    0</v>
      </c>
    </row>
    <row r="729" spans="1:3" ht="15.75" x14ac:dyDescent="0.25">
      <c r="A729" s="15"/>
    </row>
    <row r="730" spans="1:3" ht="15.75" x14ac:dyDescent="0.25">
      <c r="A730" s="15"/>
      <c r="C730" s="3" t="s">
        <v>75</v>
      </c>
    </row>
    <row r="731" spans="1:3" ht="15.75" x14ac:dyDescent="0.25">
      <c r="A731" s="15"/>
    </row>
    <row r="732" spans="1:3" ht="15.75" x14ac:dyDescent="0.25">
      <c r="A732" s="15"/>
      <c r="C732" s="3" t="str">
        <f>CONCATENATE( "    &lt;piechart percentage=",B722," /&gt;")</f>
        <v xml:space="preserve">    &lt;piechart percentage=0 /&gt;</v>
      </c>
    </row>
    <row r="733" spans="1:3" ht="15.75" x14ac:dyDescent="0.25">
      <c r="A733" s="15"/>
      <c r="C733" s="3" t="str">
        <f>"  &lt;/Genotype&gt;"</f>
        <v xml:space="preserve">  &lt;/Genotype&gt;</v>
      </c>
    </row>
    <row r="734" spans="1:3" ht="15.75" x14ac:dyDescent="0.25">
      <c r="A734" s="15"/>
      <c r="C734" s="3" t="str">
        <f>C101</f>
        <v>&lt;# T70610886A #&gt;</v>
      </c>
    </row>
    <row r="735" spans="1:3" ht="15.75" x14ac:dyDescent="0.25">
      <c r="A735" s="15" t="s">
        <v>69</v>
      </c>
      <c r="B735" s="21">
        <f>V11</f>
        <v>0</v>
      </c>
      <c r="C735" s="3" t="str">
        <f>CONCATENATE("  &lt;Genotype hgvs=",CHAR(34),B735,B736,";",B737,CHAR(34)," name=",CHAR(34),B514,CHAR(34),"&gt; ")</f>
        <v xml:space="preserve">  &lt;Genotype hgvs="00;0" name=""&gt; </v>
      </c>
    </row>
    <row r="736" spans="1:3" ht="15.75" x14ac:dyDescent="0.25">
      <c r="A736" s="15" t="s">
        <v>47</v>
      </c>
      <c r="B736" s="21">
        <f t="shared" ref="B736:B740" si="40">V12</f>
        <v>0</v>
      </c>
    </row>
    <row r="737" spans="1:3" ht="15.75" x14ac:dyDescent="0.25">
      <c r="A737" s="15" t="s">
        <v>43</v>
      </c>
      <c r="B737" s="21">
        <f t="shared" si="40"/>
        <v>0</v>
      </c>
      <c r="C737" s="3" t="s">
        <v>70</v>
      </c>
    </row>
    <row r="738" spans="1:3" ht="15.75" x14ac:dyDescent="0.25">
      <c r="A738" s="15" t="s">
        <v>71</v>
      </c>
      <c r="B738" s="21">
        <f t="shared" si="40"/>
        <v>0</v>
      </c>
      <c r="C738" s="3" t="s">
        <v>38</v>
      </c>
    </row>
    <row r="739" spans="1:3" ht="15.75" x14ac:dyDescent="0.25">
      <c r="A739" s="8" t="s">
        <v>72</v>
      </c>
      <c r="B739" s="21">
        <f t="shared" si="40"/>
        <v>0</v>
      </c>
      <c r="C739" s="3" t="str">
        <f>CONCATENATE("    ",B738)</f>
        <v xml:space="preserve">    0</v>
      </c>
    </row>
    <row r="740" spans="1:3" ht="15.75" x14ac:dyDescent="0.25">
      <c r="A740" s="8" t="s">
        <v>73</v>
      </c>
      <c r="B740" s="21">
        <f t="shared" si="40"/>
        <v>0</v>
      </c>
    </row>
    <row r="741" spans="1:3" ht="15.75" x14ac:dyDescent="0.25">
      <c r="A741" s="15"/>
      <c r="C741" s="3" t="s">
        <v>74</v>
      </c>
    </row>
    <row r="742" spans="1:3" ht="15.75" x14ac:dyDescent="0.25">
      <c r="A742" s="8"/>
    </row>
    <row r="743" spans="1:3" ht="15.75" x14ac:dyDescent="0.25">
      <c r="A743" s="8"/>
      <c r="C743" s="3" t="str">
        <f>CONCATENATE("    ",B739)</f>
        <v xml:space="preserve">    0</v>
      </c>
    </row>
    <row r="744" spans="1:3" ht="15.75" x14ac:dyDescent="0.25">
      <c r="A744" s="8"/>
    </row>
    <row r="745" spans="1:3" ht="15.75" x14ac:dyDescent="0.25">
      <c r="A745" s="8"/>
      <c r="C745" s="3" t="s">
        <v>75</v>
      </c>
    </row>
    <row r="746" spans="1:3" ht="15.75" x14ac:dyDescent="0.25">
      <c r="A746" s="15"/>
    </row>
    <row r="747" spans="1:3" ht="15.75" x14ac:dyDescent="0.25">
      <c r="A747" s="15"/>
      <c r="C747" s="3" t="str">
        <f>CONCATENATE( "    &lt;piechart percentage=",B740," /&gt;")</f>
        <v xml:space="preserve">    &lt;piechart percentage=0 /&gt;</v>
      </c>
    </row>
    <row r="748" spans="1:3" ht="15.75" x14ac:dyDescent="0.25">
      <c r="A748" s="15"/>
      <c r="C748" s="3" t="str">
        <f>"  &lt;/Genotype&gt;"</f>
        <v xml:space="preserve">  &lt;/Genotype&gt;</v>
      </c>
    </row>
    <row r="749" spans="1:3" ht="15.75" x14ac:dyDescent="0.25">
      <c r="A749" s="15" t="s">
        <v>76</v>
      </c>
      <c r="B749" s="9">
        <f>V17</f>
        <v>0</v>
      </c>
      <c r="C749" s="3" t="str">
        <f>CONCATENATE("  &lt;Genotype hgvs=",CHAR(34),B735,B736,";",B736,CHAR(34)," name=",CHAR(34),B514,CHAR(34),"&gt; ")</f>
        <v xml:space="preserve">  &lt;Genotype hgvs="00;0" name=""&gt; </v>
      </c>
    </row>
    <row r="750" spans="1:3" ht="15.75" x14ac:dyDescent="0.25">
      <c r="A750" s="8" t="s">
        <v>77</v>
      </c>
      <c r="B750" s="9">
        <f t="shared" ref="B750:B751" si="41">V18</f>
        <v>0</v>
      </c>
      <c r="C750" s="3" t="s">
        <v>38</v>
      </c>
    </row>
    <row r="751" spans="1:3" ht="15.75" x14ac:dyDescent="0.25">
      <c r="A751" s="8" t="s">
        <v>73</v>
      </c>
      <c r="B751" s="9">
        <f t="shared" si="41"/>
        <v>0</v>
      </c>
      <c r="C751" s="3" t="s">
        <v>70</v>
      </c>
    </row>
    <row r="752" spans="1:3" ht="15.75" x14ac:dyDescent="0.25">
      <c r="A752" s="8"/>
    </row>
    <row r="753" spans="1:3" ht="15.75" x14ac:dyDescent="0.25">
      <c r="A753" s="15"/>
      <c r="C753" s="3" t="str">
        <f>CONCATENATE("    ",B749)</f>
        <v xml:space="preserve">    0</v>
      </c>
    </row>
    <row r="754" spans="1:3" ht="15.75" x14ac:dyDescent="0.25">
      <c r="A754" s="8"/>
    </row>
    <row r="755" spans="1:3" ht="15.75" x14ac:dyDescent="0.25">
      <c r="A755" s="8"/>
      <c r="C755" s="3" t="s">
        <v>74</v>
      </c>
    </row>
    <row r="756" spans="1:3" ht="15.75" x14ac:dyDescent="0.25">
      <c r="A756" s="8"/>
    </row>
    <row r="757" spans="1:3" ht="15.75" x14ac:dyDescent="0.25">
      <c r="A757" s="8"/>
      <c r="C757" s="3" t="str">
        <f>CONCATENATE("    ",B750)</f>
        <v xml:space="preserve">    0</v>
      </c>
    </row>
    <row r="758" spans="1:3" ht="15.75" x14ac:dyDescent="0.25">
      <c r="A758" s="8"/>
    </row>
    <row r="759" spans="1:3" ht="15.75" x14ac:dyDescent="0.25">
      <c r="A759" s="15"/>
      <c r="C759" s="3" t="s">
        <v>75</v>
      </c>
    </row>
    <row r="760" spans="1:3" ht="15.75" x14ac:dyDescent="0.25">
      <c r="A760" s="15"/>
    </row>
    <row r="761" spans="1:3" ht="15.75" x14ac:dyDescent="0.25">
      <c r="A761" s="15"/>
      <c r="C761" s="3" t="str">
        <f>CONCATENATE( "    &lt;piechart percentage=",B751," /&gt;")</f>
        <v xml:space="preserve">    &lt;piechart percentage=0 /&gt;</v>
      </c>
    </row>
    <row r="762" spans="1:3" ht="15.75" x14ac:dyDescent="0.25">
      <c r="A762" s="15"/>
      <c r="C762" s="3" t="str">
        <f>"  &lt;/Genotype&gt;"</f>
        <v xml:space="preserve">  &lt;/Genotype&gt;</v>
      </c>
    </row>
    <row r="763" spans="1:3" ht="15.75" x14ac:dyDescent="0.25">
      <c r="A763" s="15" t="s">
        <v>78</v>
      </c>
      <c r="B763" s="9">
        <f>V20</f>
        <v>0</v>
      </c>
      <c r="C763" s="3" t="str">
        <f>CONCATENATE("  &lt;Genotype hgvs=",CHAR(34),B735,B737,";",B737,CHAR(34)," name=",CHAR(34),B514,CHAR(34),"&gt; ")</f>
        <v xml:space="preserve">  &lt;Genotype hgvs="00;0" name=""&gt; </v>
      </c>
    </row>
    <row r="764" spans="1:3" ht="15.75" x14ac:dyDescent="0.25">
      <c r="A764" s="8" t="s">
        <v>79</v>
      </c>
      <c r="B764" s="9">
        <f t="shared" ref="B764:B765" si="42">V21</f>
        <v>0</v>
      </c>
      <c r="C764" s="3" t="s">
        <v>38</v>
      </c>
    </row>
    <row r="765" spans="1:3" ht="15.75" x14ac:dyDescent="0.25">
      <c r="A765" s="8" t="s">
        <v>73</v>
      </c>
      <c r="B765" s="9">
        <f t="shared" si="42"/>
        <v>0</v>
      </c>
      <c r="C765" s="3" t="s">
        <v>70</v>
      </c>
    </row>
    <row r="766" spans="1:3" ht="15.75" x14ac:dyDescent="0.25">
      <c r="A766" s="15"/>
    </row>
    <row r="767" spans="1:3" ht="15.75" x14ac:dyDescent="0.25">
      <c r="A767" s="8"/>
      <c r="C767" s="3" t="str">
        <f>CONCATENATE("    ",B763)</f>
        <v xml:space="preserve">    0</v>
      </c>
    </row>
    <row r="768" spans="1:3" ht="15.75" x14ac:dyDescent="0.25">
      <c r="A768" s="8"/>
    </row>
    <row r="769" spans="1:3" ht="15.75" x14ac:dyDescent="0.25">
      <c r="A769" s="8"/>
      <c r="C769" s="3" t="s">
        <v>74</v>
      </c>
    </row>
    <row r="770" spans="1:3" ht="15.75" x14ac:dyDescent="0.25">
      <c r="A770" s="8"/>
    </row>
    <row r="771" spans="1:3" ht="15.75" x14ac:dyDescent="0.25">
      <c r="A771" s="8"/>
      <c r="C771" s="3" t="str">
        <f>CONCATENATE("    ",B764)</f>
        <v xml:space="preserve">    0</v>
      </c>
    </row>
    <row r="772" spans="1:3" ht="15.75" x14ac:dyDescent="0.25">
      <c r="A772" s="15"/>
    </row>
    <row r="773" spans="1:3" ht="15.75" x14ac:dyDescent="0.25">
      <c r="A773" s="15"/>
      <c r="C773" s="3" t="s">
        <v>75</v>
      </c>
    </row>
    <row r="774" spans="1:3" ht="15.75" x14ac:dyDescent="0.25">
      <c r="A774" s="15"/>
    </row>
    <row r="775" spans="1:3" ht="15.75" x14ac:dyDescent="0.25">
      <c r="A775" s="15"/>
      <c r="C775" s="3" t="str">
        <f>CONCATENATE( "    &lt;piechart percentage=",B765," /&gt;")</f>
        <v xml:space="preserve">    &lt;piechart percentage=0 /&gt;</v>
      </c>
    </row>
    <row r="776" spans="1:3" ht="15.75" x14ac:dyDescent="0.25">
      <c r="A776" s="15"/>
      <c r="C776" s="3" t="str">
        <f>"  &lt;/Genotype&gt;"</f>
        <v xml:space="preserve">  &lt;/Genotype&gt;</v>
      </c>
    </row>
    <row r="777" spans="1:3" ht="15.75" x14ac:dyDescent="0.25">
      <c r="A777" s="15"/>
      <c r="C777" s="3" t="str">
        <f>C107</f>
        <v>&lt;# T71365306C #&gt;</v>
      </c>
    </row>
    <row r="778" spans="1:3" ht="15.75" x14ac:dyDescent="0.25">
      <c r="A778" s="15" t="s">
        <v>69</v>
      </c>
      <c r="B778" s="21">
        <f>W11</f>
        <v>0</v>
      </c>
      <c r="C778" s="3" t="str">
        <f>CONCATENATE("  &lt;Genotype hgvs=",CHAR(34),B778,B779,";",B780,CHAR(34)," name=",CHAR(34),B514,CHAR(34),"&gt; ")</f>
        <v xml:space="preserve">  &lt;Genotype hgvs="00;0" name=""&gt; </v>
      </c>
    </row>
    <row r="779" spans="1:3" ht="15.75" x14ac:dyDescent="0.25">
      <c r="A779" s="15" t="s">
        <v>47</v>
      </c>
      <c r="B779" s="21">
        <f t="shared" ref="B779:B783" si="43">W12</f>
        <v>0</v>
      </c>
    </row>
    <row r="780" spans="1:3" ht="15.75" x14ac:dyDescent="0.25">
      <c r="A780" s="15" t="s">
        <v>43</v>
      </c>
      <c r="B780" s="21">
        <f t="shared" si="43"/>
        <v>0</v>
      </c>
      <c r="C780" s="3" t="s">
        <v>70</v>
      </c>
    </row>
    <row r="781" spans="1:3" ht="15.75" x14ac:dyDescent="0.25">
      <c r="A781" s="15" t="s">
        <v>71</v>
      </c>
      <c r="B781" s="21">
        <f t="shared" si="43"/>
        <v>0</v>
      </c>
      <c r="C781" s="3" t="s">
        <v>38</v>
      </c>
    </row>
    <row r="782" spans="1:3" ht="15.75" x14ac:dyDescent="0.25">
      <c r="A782" s="8" t="s">
        <v>72</v>
      </c>
      <c r="B782" s="21">
        <f t="shared" si="43"/>
        <v>0</v>
      </c>
      <c r="C782" s="3" t="str">
        <f>CONCATENATE("    ",B781)</f>
        <v xml:space="preserve">    0</v>
      </c>
    </row>
    <row r="783" spans="1:3" ht="15.75" x14ac:dyDescent="0.25">
      <c r="A783" s="8" t="s">
        <v>73</v>
      </c>
      <c r="B783" s="21">
        <f t="shared" si="43"/>
        <v>0</v>
      </c>
    </row>
    <row r="784" spans="1:3" ht="15.75" x14ac:dyDescent="0.25">
      <c r="A784" s="15"/>
      <c r="C784" s="3" t="s">
        <v>74</v>
      </c>
    </row>
    <row r="785" spans="1:3" ht="15.75" x14ac:dyDescent="0.25">
      <c r="A785" s="8"/>
    </row>
    <row r="786" spans="1:3" ht="15.75" x14ac:dyDescent="0.25">
      <c r="A786" s="8"/>
      <c r="C786" s="3" t="str">
        <f>CONCATENATE("    ",B782)</f>
        <v xml:space="preserve">    0</v>
      </c>
    </row>
    <row r="787" spans="1:3" ht="15.75" x14ac:dyDescent="0.25">
      <c r="A787" s="8"/>
    </row>
    <row r="788" spans="1:3" ht="15.75" x14ac:dyDescent="0.25">
      <c r="A788" s="8"/>
      <c r="C788" s="3" t="s">
        <v>75</v>
      </c>
    </row>
    <row r="789" spans="1:3" ht="15.75" x14ac:dyDescent="0.25">
      <c r="A789" s="15"/>
    </row>
    <row r="790" spans="1:3" ht="15.75" x14ac:dyDescent="0.25">
      <c r="A790" s="15"/>
      <c r="C790" s="3" t="str">
        <f>CONCATENATE( "    &lt;piechart percentage=",B783," /&gt;")</f>
        <v xml:space="preserve">    &lt;piechart percentage=0 /&gt;</v>
      </c>
    </row>
    <row r="791" spans="1:3" ht="15.75" x14ac:dyDescent="0.25">
      <c r="A791" s="15"/>
      <c r="C791" s="3" t="str">
        <f>"  &lt;/Genotype&gt;"</f>
        <v xml:space="preserve">  &lt;/Genotype&gt;</v>
      </c>
    </row>
    <row r="792" spans="1:3" ht="15.75" x14ac:dyDescent="0.25">
      <c r="A792" s="15" t="s">
        <v>76</v>
      </c>
      <c r="B792" s="9">
        <f>W17</f>
        <v>0</v>
      </c>
      <c r="C792" s="3" t="str">
        <f>CONCATENATE("  &lt;Genotype hgvs=",CHAR(34),B778,B779,";",B779,CHAR(34)," name=",CHAR(34),B514,CHAR(34),"&gt; ")</f>
        <v xml:space="preserve">  &lt;Genotype hgvs="00;0" name=""&gt; </v>
      </c>
    </row>
    <row r="793" spans="1:3" ht="15.75" x14ac:dyDescent="0.25">
      <c r="A793" s="8" t="s">
        <v>77</v>
      </c>
      <c r="B793" s="9">
        <f t="shared" ref="B793:B794" si="44">W18</f>
        <v>0</v>
      </c>
      <c r="C793" s="3" t="s">
        <v>38</v>
      </c>
    </row>
    <row r="794" spans="1:3" ht="15.75" x14ac:dyDescent="0.25">
      <c r="A794" s="8" t="s">
        <v>73</v>
      </c>
      <c r="B794" s="9">
        <f t="shared" si="44"/>
        <v>0</v>
      </c>
      <c r="C794" s="3" t="s">
        <v>70</v>
      </c>
    </row>
    <row r="795" spans="1:3" ht="15.75" x14ac:dyDescent="0.25">
      <c r="A795" s="8"/>
    </row>
    <row r="796" spans="1:3" ht="15.75" x14ac:dyDescent="0.25">
      <c r="A796" s="15"/>
      <c r="C796" s="3" t="str">
        <f>CONCATENATE("    ",B792)</f>
        <v xml:space="preserve">    0</v>
      </c>
    </row>
    <row r="797" spans="1:3" ht="15.75" x14ac:dyDescent="0.25">
      <c r="A797" s="8"/>
    </row>
    <row r="798" spans="1:3" ht="15.75" x14ac:dyDescent="0.25">
      <c r="A798" s="8"/>
      <c r="C798" s="3" t="s">
        <v>74</v>
      </c>
    </row>
    <row r="799" spans="1:3" ht="15.75" x14ac:dyDescent="0.25">
      <c r="A799" s="8"/>
    </row>
    <row r="800" spans="1:3" ht="15.75" x14ac:dyDescent="0.25">
      <c r="A800" s="8"/>
      <c r="C800" s="3" t="str">
        <f>CONCATENATE("    ",B793)</f>
        <v xml:space="preserve">    0</v>
      </c>
    </row>
    <row r="801" spans="1:3" ht="15.75" x14ac:dyDescent="0.25">
      <c r="A801" s="8"/>
    </row>
    <row r="802" spans="1:3" ht="15.75" x14ac:dyDescent="0.25">
      <c r="A802" s="15"/>
      <c r="C802" s="3" t="s">
        <v>75</v>
      </c>
    </row>
    <row r="803" spans="1:3" ht="15.75" x14ac:dyDescent="0.25">
      <c r="A803" s="15"/>
    </row>
    <row r="804" spans="1:3" ht="15.75" x14ac:dyDescent="0.25">
      <c r="A804" s="15"/>
      <c r="C804" s="3" t="str">
        <f>CONCATENATE( "    &lt;piechart percentage=",B794," /&gt;")</f>
        <v xml:space="preserve">    &lt;piechart percentage=0 /&gt;</v>
      </c>
    </row>
    <row r="805" spans="1:3" ht="15.75" x14ac:dyDescent="0.25">
      <c r="A805" s="15"/>
      <c r="C805" s="3" t="str">
        <f>"  &lt;/Genotype&gt;"</f>
        <v xml:space="preserve">  &lt;/Genotype&gt;</v>
      </c>
    </row>
    <row r="806" spans="1:3" ht="15.75" x14ac:dyDescent="0.25">
      <c r="A806" s="15" t="s">
        <v>78</v>
      </c>
      <c r="B806" s="9">
        <f>W20</f>
        <v>0</v>
      </c>
      <c r="C806" s="3" t="str">
        <f>CONCATENATE("  &lt;Genotype hgvs=",CHAR(34),B778,B780,";",B780,CHAR(34)," name=",CHAR(34),B514,CHAR(34),"&gt; ")</f>
        <v xml:space="preserve">  &lt;Genotype hgvs="00;0" name=""&gt; </v>
      </c>
    </row>
    <row r="807" spans="1:3" ht="15.75" x14ac:dyDescent="0.25">
      <c r="A807" s="8" t="s">
        <v>79</v>
      </c>
      <c r="B807" s="9">
        <f t="shared" ref="B807:B808" si="45">W21</f>
        <v>0</v>
      </c>
      <c r="C807" s="3" t="s">
        <v>38</v>
      </c>
    </row>
    <row r="808" spans="1:3" ht="15.75" x14ac:dyDescent="0.25">
      <c r="A808" s="8" t="s">
        <v>73</v>
      </c>
      <c r="B808" s="9">
        <f t="shared" si="45"/>
        <v>0</v>
      </c>
      <c r="C808" s="3" t="s">
        <v>70</v>
      </c>
    </row>
    <row r="809" spans="1:3" ht="15.75" x14ac:dyDescent="0.25">
      <c r="A809" s="15"/>
    </row>
    <row r="810" spans="1:3" ht="15.75" x14ac:dyDescent="0.25">
      <c r="A810" s="8"/>
      <c r="C810" s="3" t="str">
        <f>CONCATENATE("    ",B806)</f>
        <v xml:space="preserve">    0</v>
      </c>
    </row>
    <row r="811" spans="1:3" ht="15.75" x14ac:dyDescent="0.25">
      <c r="A811" s="8"/>
    </row>
    <row r="812" spans="1:3" ht="15.75" x14ac:dyDescent="0.25">
      <c r="A812" s="8"/>
      <c r="C812" s="3" t="s">
        <v>74</v>
      </c>
    </row>
    <row r="813" spans="1:3" ht="15.75" x14ac:dyDescent="0.25">
      <c r="A813" s="8"/>
    </row>
    <row r="814" spans="1:3" ht="15.75" x14ac:dyDescent="0.25">
      <c r="A814" s="8"/>
      <c r="C814" s="3" t="str">
        <f>CONCATENATE("    ",B807)</f>
        <v xml:space="preserve">    0</v>
      </c>
    </row>
    <row r="815" spans="1:3" ht="15.75" x14ac:dyDescent="0.25">
      <c r="A815" s="15"/>
    </row>
    <row r="816" spans="1:3" ht="15.75" x14ac:dyDescent="0.25">
      <c r="A816" s="15"/>
      <c r="C816" s="3" t="s">
        <v>75</v>
      </c>
    </row>
    <row r="817" spans="1:3" ht="15.75" x14ac:dyDescent="0.25">
      <c r="A817" s="15"/>
    </row>
    <row r="818" spans="1:3" ht="15.75" x14ac:dyDescent="0.25">
      <c r="A818" s="15"/>
      <c r="C818" s="3" t="str">
        <f>CONCATENATE( "    &lt;piechart percentage=",B808," /&gt;")</f>
        <v xml:space="preserve">    &lt;piechart percentage=0 /&gt;</v>
      </c>
    </row>
    <row r="819" spans="1:3" ht="15.75" x14ac:dyDescent="0.25">
      <c r="A819" s="15"/>
      <c r="C819" s="3" t="str">
        <f>"  &lt;/Genotype&gt;"</f>
        <v xml:space="preserve">  &lt;/Genotype&gt;</v>
      </c>
    </row>
    <row r="820" spans="1:3" ht="15.75" x14ac:dyDescent="0.25">
      <c r="A820" s="15"/>
      <c r="C820" s="3" t="str">
        <f>C113</f>
        <v>&lt;# G70820112A #&gt;</v>
      </c>
    </row>
    <row r="821" spans="1:3" ht="15.75" x14ac:dyDescent="0.25">
      <c r="A821" s="15" t="s">
        <v>69</v>
      </c>
      <c r="B821" s="21">
        <f>X11</f>
        <v>0</v>
      </c>
      <c r="C821" s="3" t="str">
        <f>CONCATENATE("  &lt;Genotype hgvs=",CHAR(34),B821,B822,";",B823,CHAR(34)," name=",CHAR(34),B514,CHAR(34),"&gt; ")</f>
        <v xml:space="preserve">  &lt;Genotype hgvs="00;0" name=""&gt; </v>
      </c>
    </row>
    <row r="822" spans="1:3" ht="15.75" x14ac:dyDescent="0.25">
      <c r="A822" s="15" t="s">
        <v>47</v>
      </c>
      <c r="B822" s="21">
        <f t="shared" ref="B822:B826" si="46">X12</f>
        <v>0</v>
      </c>
    </row>
    <row r="823" spans="1:3" ht="15.75" x14ac:dyDescent="0.25">
      <c r="A823" s="15" t="s">
        <v>43</v>
      </c>
      <c r="B823" s="21">
        <f t="shared" si="46"/>
        <v>0</v>
      </c>
      <c r="C823" s="3" t="s">
        <v>70</v>
      </c>
    </row>
    <row r="824" spans="1:3" ht="15.75" x14ac:dyDescent="0.25">
      <c r="A824" s="15" t="s">
        <v>71</v>
      </c>
      <c r="B824" s="21">
        <f t="shared" si="46"/>
        <v>0</v>
      </c>
      <c r="C824" s="3" t="s">
        <v>38</v>
      </c>
    </row>
    <row r="825" spans="1:3" ht="15.75" x14ac:dyDescent="0.25">
      <c r="A825" s="8" t="s">
        <v>72</v>
      </c>
      <c r="B825" s="21">
        <f t="shared" si="46"/>
        <v>0</v>
      </c>
      <c r="C825" s="3" t="str">
        <f>CONCATENATE("    ",B824)</f>
        <v xml:space="preserve">    0</v>
      </c>
    </row>
    <row r="826" spans="1:3" ht="15.75" x14ac:dyDescent="0.25">
      <c r="A826" s="8" t="s">
        <v>73</v>
      </c>
      <c r="B826" s="21">
        <f t="shared" si="46"/>
        <v>0</v>
      </c>
    </row>
    <row r="827" spans="1:3" ht="15.75" x14ac:dyDescent="0.25">
      <c r="A827" s="15"/>
      <c r="C827" s="3" t="s">
        <v>74</v>
      </c>
    </row>
    <row r="828" spans="1:3" ht="15.75" x14ac:dyDescent="0.25">
      <c r="A828" s="8"/>
    </row>
    <row r="829" spans="1:3" ht="15.75" x14ac:dyDescent="0.25">
      <c r="A829" s="8"/>
      <c r="C829" s="3" t="str">
        <f>CONCATENATE("    ",B825)</f>
        <v xml:space="preserve">    0</v>
      </c>
    </row>
    <row r="830" spans="1:3" ht="15.75" x14ac:dyDescent="0.25">
      <c r="A830" s="8"/>
    </row>
    <row r="831" spans="1:3" ht="15.75" x14ac:dyDescent="0.25">
      <c r="A831" s="8"/>
      <c r="C831" s="3" t="s">
        <v>75</v>
      </c>
    </row>
    <row r="832" spans="1:3" ht="15.75" x14ac:dyDescent="0.25">
      <c r="A832" s="15"/>
    </row>
    <row r="833" spans="1:3" ht="15.75" x14ac:dyDescent="0.25">
      <c r="A833" s="15"/>
      <c r="C833" s="3" t="str">
        <f>CONCATENATE( "    &lt;piechart percentage=",B826," /&gt;")</f>
        <v xml:space="preserve">    &lt;piechart percentage=0 /&gt;</v>
      </c>
    </row>
    <row r="834" spans="1:3" ht="15.75" x14ac:dyDescent="0.25">
      <c r="A834" s="15"/>
      <c r="C834" s="3" t="str">
        <f>"  &lt;/Genotype&gt;"</f>
        <v xml:space="preserve">  &lt;/Genotype&gt;</v>
      </c>
    </row>
    <row r="835" spans="1:3" ht="15.75" x14ac:dyDescent="0.25">
      <c r="A835" s="15" t="s">
        <v>76</v>
      </c>
      <c r="B835" s="9">
        <f>X17</f>
        <v>0</v>
      </c>
      <c r="C835" s="3" t="str">
        <f>CONCATENATE("  &lt;Genotype hgvs=",CHAR(34),B821,B822,";",B822,CHAR(34)," name=",CHAR(34),B514,CHAR(34),"&gt; ")</f>
        <v xml:space="preserve">  &lt;Genotype hgvs="00;0" name=""&gt; </v>
      </c>
    </row>
    <row r="836" spans="1:3" ht="15.75" x14ac:dyDescent="0.25">
      <c r="A836" s="8" t="s">
        <v>77</v>
      </c>
      <c r="B836" s="9">
        <f t="shared" ref="B836:B837" si="47">X18</f>
        <v>0</v>
      </c>
      <c r="C836" s="3" t="s">
        <v>38</v>
      </c>
    </row>
    <row r="837" spans="1:3" ht="15.75" x14ac:dyDescent="0.25">
      <c r="A837" s="8" t="s">
        <v>73</v>
      </c>
      <c r="B837" s="9">
        <f t="shared" si="47"/>
        <v>0</v>
      </c>
      <c r="C837" s="3" t="s">
        <v>70</v>
      </c>
    </row>
    <row r="838" spans="1:3" ht="15.75" x14ac:dyDescent="0.25">
      <c r="A838" s="8"/>
    </row>
    <row r="839" spans="1:3" ht="15.75" x14ac:dyDescent="0.25">
      <c r="A839" s="15"/>
      <c r="C839" s="3" t="str">
        <f>CONCATENATE("    ",B835)</f>
        <v xml:space="preserve">    0</v>
      </c>
    </row>
    <row r="840" spans="1:3" ht="15.75" x14ac:dyDescent="0.25">
      <c r="A840" s="8"/>
    </row>
    <row r="841" spans="1:3" ht="15.75" x14ac:dyDescent="0.25">
      <c r="A841" s="8"/>
      <c r="C841" s="3" t="s">
        <v>74</v>
      </c>
    </row>
    <row r="842" spans="1:3" ht="15.75" x14ac:dyDescent="0.25">
      <c r="A842" s="8"/>
    </row>
    <row r="843" spans="1:3" ht="15.75" x14ac:dyDescent="0.25">
      <c r="A843" s="8"/>
      <c r="C843" s="3" t="str">
        <f>CONCATENATE("    ",B836)</f>
        <v xml:space="preserve">    0</v>
      </c>
    </row>
    <row r="844" spans="1:3" ht="15.75" x14ac:dyDescent="0.25">
      <c r="A844" s="8"/>
    </row>
    <row r="845" spans="1:3" ht="15.75" x14ac:dyDescent="0.25">
      <c r="A845" s="15"/>
      <c r="C845" s="3" t="s">
        <v>75</v>
      </c>
    </row>
    <row r="846" spans="1:3" ht="15.75" x14ac:dyDescent="0.25">
      <c r="A846" s="15"/>
    </row>
    <row r="847" spans="1:3" ht="15.75" x14ac:dyDescent="0.25">
      <c r="A847" s="15"/>
      <c r="C847" s="3" t="str">
        <f>CONCATENATE( "    &lt;piechart percentage=",B837," /&gt;")</f>
        <v xml:space="preserve">    &lt;piechart percentage=0 /&gt;</v>
      </c>
    </row>
    <row r="848" spans="1:3" ht="15.75" x14ac:dyDescent="0.25">
      <c r="A848" s="15"/>
      <c r="C848" s="3" t="str">
        <f>"  &lt;/Genotype&gt;"</f>
        <v xml:space="preserve">  &lt;/Genotype&gt;</v>
      </c>
    </row>
    <row r="849" spans="1:3" ht="15.75" x14ac:dyDescent="0.25">
      <c r="A849" s="15" t="s">
        <v>78</v>
      </c>
      <c r="B849" s="9">
        <f>X20</f>
        <v>0</v>
      </c>
      <c r="C849" s="3" t="str">
        <f>CONCATENATE("  &lt;Genotype hgvs=",CHAR(34),B821,B823,";",B823,CHAR(34)," name=",CHAR(34),B514,CHAR(34),"&gt; ")</f>
        <v xml:space="preserve">  &lt;Genotype hgvs="00;0" name=""&gt; </v>
      </c>
    </row>
    <row r="850" spans="1:3" ht="15.75" x14ac:dyDescent="0.25">
      <c r="A850" s="8" t="s">
        <v>79</v>
      </c>
      <c r="B850" s="9">
        <f t="shared" ref="B850:B851" si="48">X21</f>
        <v>0</v>
      </c>
      <c r="C850" s="3" t="s">
        <v>38</v>
      </c>
    </row>
    <row r="851" spans="1:3" ht="15.75" x14ac:dyDescent="0.25">
      <c r="A851" s="8" t="s">
        <v>73</v>
      </c>
      <c r="B851" s="9">
        <f t="shared" si="48"/>
        <v>0</v>
      </c>
      <c r="C851" s="3" t="s">
        <v>70</v>
      </c>
    </row>
    <row r="852" spans="1:3" ht="15.75" x14ac:dyDescent="0.25">
      <c r="A852" s="15"/>
    </row>
    <row r="853" spans="1:3" ht="15.75" x14ac:dyDescent="0.25">
      <c r="A853" s="8"/>
      <c r="C853" s="3" t="str">
        <f>CONCATENATE("    ",B849)</f>
        <v xml:space="preserve">    0</v>
      </c>
    </row>
    <row r="854" spans="1:3" ht="15.75" x14ac:dyDescent="0.25">
      <c r="A854" s="8"/>
    </row>
    <row r="855" spans="1:3" ht="15.75" x14ac:dyDescent="0.25">
      <c r="A855" s="8"/>
      <c r="C855" s="3" t="s">
        <v>74</v>
      </c>
    </row>
    <row r="856" spans="1:3" ht="15.75" x14ac:dyDescent="0.25">
      <c r="A856" s="8"/>
    </row>
    <row r="857" spans="1:3" ht="15.75" x14ac:dyDescent="0.25">
      <c r="A857" s="8"/>
      <c r="C857" s="3" t="str">
        <f>CONCATENATE("    ",B850)</f>
        <v xml:space="preserve">    0</v>
      </c>
    </row>
    <row r="858" spans="1:3" ht="15.75" x14ac:dyDescent="0.25">
      <c r="A858" s="15"/>
    </row>
    <row r="859" spans="1:3" ht="15.75" x14ac:dyDescent="0.25">
      <c r="A859" s="15"/>
      <c r="C859" s="3" t="s">
        <v>75</v>
      </c>
    </row>
    <row r="860" spans="1:3" ht="15.75" x14ac:dyDescent="0.25">
      <c r="A860" s="15"/>
    </row>
    <row r="861" spans="1:3" ht="15.75" x14ac:dyDescent="0.25">
      <c r="A861" s="15"/>
      <c r="C861" s="3" t="str">
        <f>CONCATENATE( "    &lt;piechart percentage=",B851," /&gt;")</f>
        <v xml:space="preserve">    &lt;piechart percentage=0 /&gt;</v>
      </c>
    </row>
    <row r="862" spans="1:3" ht="15.75" x14ac:dyDescent="0.25">
      <c r="A862" s="15"/>
      <c r="C862" s="3" t="str">
        <f>"  &lt;/Genotype&gt;"</f>
        <v xml:space="preserve">  &lt;/Genotype&gt;</v>
      </c>
    </row>
    <row r="863" spans="1:3" ht="15.75" x14ac:dyDescent="0.25">
      <c r="A863" s="15"/>
      <c r="C863" s="3" t="str">
        <f>C119</f>
        <v>&lt;# A70822908G #&gt;</v>
      </c>
    </row>
    <row r="864" spans="1:3" ht="15.75" x14ac:dyDescent="0.25">
      <c r="A864" s="15" t="s">
        <v>69</v>
      </c>
      <c r="B864" s="21">
        <f>Y11</f>
        <v>0</v>
      </c>
      <c r="C864" s="3" t="str">
        <f>CONCATENATE("  &lt;Genotype hgvs=",CHAR(34),B864,B865,";",B866,CHAR(34)," name=",CHAR(34),B558,CHAR(34),"&gt; ")</f>
        <v xml:space="preserve">  &lt;Genotype hgvs="00;0" name=""&gt; </v>
      </c>
    </row>
    <row r="865" spans="1:3" ht="15.75" x14ac:dyDescent="0.25">
      <c r="A865" s="15" t="s">
        <v>47</v>
      </c>
      <c r="B865" s="21">
        <f t="shared" ref="B865:B869" si="49">Y12</f>
        <v>0</v>
      </c>
    </row>
    <row r="866" spans="1:3" ht="15.75" x14ac:dyDescent="0.25">
      <c r="A866" s="15" t="s">
        <v>43</v>
      </c>
      <c r="B866" s="21">
        <f t="shared" si="49"/>
        <v>0</v>
      </c>
      <c r="C866" s="3" t="s">
        <v>70</v>
      </c>
    </row>
    <row r="867" spans="1:3" ht="15.75" x14ac:dyDescent="0.25">
      <c r="A867" s="15" t="s">
        <v>71</v>
      </c>
      <c r="B867" s="21">
        <f t="shared" si="49"/>
        <v>0</v>
      </c>
      <c r="C867" s="3" t="s">
        <v>38</v>
      </c>
    </row>
    <row r="868" spans="1:3" ht="15.75" x14ac:dyDescent="0.25">
      <c r="A868" s="8" t="s">
        <v>72</v>
      </c>
      <c r="B868" s="21">
        <f t="shared" si="49"/>
        <v>0</v>
      </c>
      <c r="C868" s="3" t="str">
        <f>CONCATENATE("    ",B867)</f>
        <v xml:space="preserve">    0</v>
      </c>
    </row>
    <row r="869" spans="1:3" ht="15.75" x14ac:dyDescent="0.25">
      <c r="A869" s="8" t="s">
        <v>73</v>
      </c>
      <c r="B869" s="21">
        <f t="shared" si="49"/>
        <v>0</v>
      </c>
    </row>
    <row r="870" spans="1:3" ht="15.75" x14ac:dyDescent="0.25">
      <c r="A870" s="15"/>
      <c r="C870" s="3" t="s">
        <v>74</v>
      </c>
    </row>
    <row r="871" spans="1:3" ht="15.75" x14ac:dyDescent="0.25">
      <c r="A871" s="8"/>
    </row>
    <row r="872" spans="1:3" ht="15.75" x14ac:dyDescent="0.25">
      <c r="A872" s="8"/>
      <c r="C872" s="3" t="str">
        <f>CONCATENATE("    ",B868)</f>
        <v xml:space="preserve">    0</v>
      </c>
    </row>
    <row r="873" spans="1:3" ht="15.75" x14ac:dyDescent="0.25">
      <c r="A873" s="8"/>
    </row>
    <row r="874" spans="1:3" ht="15.75" x14ac:dyDescent="0.25">
      <c r="A874" s="8"/>
      <c r="C874" s="3" t="s">
        <v>75</v>
      </c>
    </row>
    <row r="875" spans="1:3" ht="15.75" x14ac:dyDescent="0.25">
      <c r="A875" s="15"/>
    </row>
    <row r="876" spans="1:3" ht="15.75" x14ac:dyDescent="0.25">
      <c r="A876" s="15"/>
      <c r="C876" s="3" t="str">
        <f>CONCATENATE( "    &lt;piechart percentage=",B869," /&gt;")</f>
        <v xml:space="preserve">    &lt;piechart percentage=0 /&gt;</v>
      </c>
    </row>
    <row r="877" spans="1:3" ht="15.75" x14ac:dyDescent="0.25">
      <c r="A877" s="15"/>
      <c r="C877" s="3" t="str">
        <f>"  &lt;/Genotype&gt;"</f>
        <v xml:space="preserve">  &lt;/Genotype&gt;</v>
      </c>
    </row>
    <row r="878" spans="1:3" ht="15.75" x14ac:dyDescent="0.25">
      <c r="A878" s="15" t="s">
        <v>76</v>
      </c>
      <c r="B878" s="9">
        <f>Y17</f>
        <v>0</v>
      </c>
      <c r="C878" s="3" t="str">
        <f>CONCATENATE("  &lt;Genotype hgvs=",CHAR(34),B864,B865,";",B865,CHAR(34)," name=",CHAR(34),B558,CHAR(34),"&gt; ")</f>
        <v xml:space="preserve">  &lt;Genotype hgvs="00;0" name=""&gt; </v>
      </c>
    </row>
    <row r="879" spans="1:3" ht="15.75" x14ac:dyDescent="0.25">
      <c r="A879" s="8" t="s">
        <v>77</v>
      </c>
      <c r="B879" s="9">
        <f t="shared" ref="B879:B880" si="50">Y18</f>
        <v>0</v>
      </c>
      <c r="C879" s="3" t="s">
        <v>38</v>
      </c>
    </row>
    <row r="880" spans="1:3" ht="15.75" x14ac:dyDescent="0.25">
      <c r="A880" s="8" t="s">
        <v>73</v>
      </c>
      <c r="B880" s="9">
        <f t="shared" si="50"/>
        <v>0</v>
      </c>
      <c r="C880" s="3" t="s">
        <v>70</v>
      </c>
    </row>
    <row r="881" spans="1:3" ht="15.75" x14ac:dyDescent="0.25">
      <c r="A881" s="8"/>
    </row>
    <row r="882" spans="1:3" ht="15.75" x14ac:dyDescent="0.25">
      <c r="A882" s="15"/>
      <c r="C882" s="3" t="str">
        <f>CONCATENATE("    ",B878)</f>
        <v xml:space="preserve">    0</v>
      </c>
    </row>
    <row r="883" spans="1:3" ht="15.75" x14ac:dyDescent="0.25">
      <c r="A883" s="8"/>
    </row>
    <row r="884" spans="1:3" ht="15.75" x14ac:dyDescent="0.25">
      <c r="A884" s="8"/>
      <c r="C884" s="3" t="s">
        <v>74</v>
      </c>
    </row>
    <row r="885" spans="1:3" ht="15.75" x14ac:dyDescent="0.25">
      <c r="A885" s="8"/>
    </row>
    <row r="886" spans="1:3" ht="15.75" x14ac:dyDescent="0.25">
      <c r="A886" s="8"/>
      <c r="C886" s="3" t="str">
        <f>CONCATENATE("    ",B879)</f>
        <v xml:space="preserve">    0</v>
      </c>
    </row>
    <row r="887" spans="1:3" ht="15.75" x14ac:dyDescent="0.25">
      <c r="A887" s="8"/>
    </row>
    <row r="888" spans="1:3" ht="15.75" x14ac:dyDescent="0.25">
      <c r="A888" s="15"/>
      <c r="C888" s="3" t="s">
        <v>75</v>
      </c>
    </row>
    <row r="889" spans="1:3" ht="15.75" x14ac:dyDescent="0.25">
      <c r="A889" s="15"/>
    </row>
    <row r="890" spans="1:3" ht="15.75" x14ac:dyDescent="0.25">
      <c r="A890" s="15"/>
      <c r="C890" s="3" t="str">
        <f>CONCATENATE( "    &lt;piechart percentage=",B880," /&gt;")</f>
        <v xml:space="preserve">    &lt;piechart percentage=0 /&gt;</v>
      </c>
    </row>
    <row r="891" spans="1:3" ht="15.75" x14ac:dyDescent="0.25">
      <c r="A891" s="15"/>
      <c r="C891" s="3" t="str">
        <f>"  &lt;/Genotype&gt;"</f>
        <v xml:space="preserve">  &lt;/Genotype&gt;</v>
      </c>
    </row>
    <row r="892" spans="1:3" ht="15.75" x14ac:dyDescent="0.25">
      <c r="A892" s="15" t="s">
        <v>78</v>
      </c>
      <c r="B892" s="9">
        <f>Y20</f>
        <v>0</v>
      </c>
      <c r="C892" s="3" t="str">
        <f>CONCATENATE("  &lt;Genotype hgvs=",CHAR(34),B864,B866,";",B866,CHAR(34)," name=",CHAR(34),B558,CHAR(34),"&gt; ")</f>
        <v xml:space="preserve">  &lt;Genotype hgvs="00;0" name=""&gt; </v>
      </c>
    </row>
    <row r="893" spans="1:3" ht="15.75" x14ac:dyDescent="0.25">
      <c r="A893" s="8" t="s">
        <v>79</v>
      </c>
      <c r="B893" s="9">
        <f t="shared" ref="B893:B894" si="51">Y21</f>
        <v>0</v>
      </c>
      <c r="C893" s="3" t="s">
        <v>38</v>
      </c>
    </row>
    <row r="894" spans="1:3" ht="15.75" x14ac:dyDescent="0.25">
      <c r="A894" s="8" t="s">
        <v>73</v>
      </c>
      <c r="B894" s="9">
        <f t="shared" si="51"/>
        <v>0</v>
      </c>
      <c r="C894" s="3" t="s">
        <v>70</v>
      </c>
    </row>
    <row r="895" spans="1:3" ht="15.75" x14ac:dyDescent="0.25">
      <c r="A895" s="15"/>
    </row>
    <row r="896" spans="1:3" ht="15.75" x14ac:dyDescent="0.25">
      <c r="A896" s="8"/>
      <c r="C896" s="3" t="str">
        <f>CONCATENATE("    ",B892)</f>
        <v xml:space="preserve">    0</v>
      </c>
    </row>
    <row r="897" spans="1:3" ht="15.75" x14ac:dyDescent="0.25">
      <c r="A897" s="8"/>
    </row>
    <row r="898" spans="1:3" ht="15.75" x14ac:dyDescent="0.25">
      <c r="A898" s="8"/>
      <c r="C898" s="3" t="s">
        <v>74</v>
      </c>
    </row>
    <row r="899" spans="1:3" ht="15.75" x14ac:dyDescent="0.25">
      <c r="A899" s="8"/>
    </row>
    <row r="900" spans="1:3" ht="15.75" x14ac:dyDescent="0.25">
      <c r="A900" s="8"/>
      <c r="C900" s="3" t="str">
        <f>CONCATENATE("    ",B893)</f>
        <v xml:space="preserve">    0</v>
      </c>
    </row>
    <row r="901" spans="1:3" ht="15.75" x14ac:dyDescent="0.25">
      <c r="A901" s="15"/>
    </row>
    <row r="902" spans="1:3" ht="15.75" x14ac:dyDescent="0.25">
      <c r="A902" s="15"/>
      <c r="C902" s="3" t="s">
        <v>75</v>
      </c>
    </row>
    <row r="903" spans="1:3" ht="15.75" x14ac:dyDescent="0.25">
      <c r="A903" s="15"/>
    </row>
    <row r="904" spans="1:3" ht="15.75" x14ac:dyDescent="0.25">
      <c r="A904" s="15"/>
      <c r="C904" s="3" t="str">
        <f>CONCATENATE( "    &lt;piechart percentage=",B894," /&gt;")</f>
        <v xml:space="preserve">    &lt;piechart percentage=0 /&gt;</v>
      </c>
    </row>
    <row r="905" spans="1:3" ht="15.75" x14ac:dyDescent="0.25">
      <c r="A905" s="15"/>
      <c r="C905" s="3" t="str">
        <f>"  &lt;/Genotype&gt;"</f>
        <v xml:space="preserve">  &lt;/Genotype&gt;</v>
      </c>
    </row>
    <row r="906" spans="1:3" ht="15.75" x14ac:dyDescent="0.25">
      <c r="A906" s="15"/>
      <c r="C906" s="3" t="str">
        <f>C125</f>
        <v>&lt;# C37T #&gt;</v>
      </c>
    </row>
    <row r="907" spans="1:3" ht="15.75" x14ac:dyDescent="0.25">
      <c r="A907" s="15" t="s">
        <v>69</v>
      </c>
      <c r="B907" s="21">
        <f>Z11</f>
        <v>0</v>
      </c>
      <c r="C907" s="3" t="str">
        <f>CONCATENATE("  &lt;Genotype hgvs=",CHAR(34),B907,B908,";",B909,CHAR(34)," name=",CHAR(34),B558,CHAR(34),"&gt; ")</f>
        <v xml:space="preserve">  &lt;Genotype hgvs="00;0" name=""&gt; </v>
      </c>
    </row>
    <row r="908" spans="1:3" ht="15.75" x14ac:dyDescent="0.25">
      <c r="A908" s="15" t="s">
        <v>47</v>
      </c>
      <c r="B908" s="21">
        <f t="shared" ref="B908:B912" si="52">Z12</f>
        <v>0</v>
      </c>
    </row>
    <row r="909" spans="1:3" ht="15.75" x14ac:dyDescent="0.25">
      <c r="A909" s="15" t="s">
        <v>43</v>
      </c>
      <c r="B909" s="21">
        <f t="shared" si="52"/>
        <v>0</v>
      </c>
      <c r="C909" s="3" t="s">
        <v>70</v>
      </c>
    </row>
    <row r="910" spans="1:3" ht="15.75" x14ac:dyDescent="0.25">
      <c r="A910" s="15" t="s">
        <v>71</v>
      </c>
      <c r="B910" s="21">
        <f t="shared" si="52"/>
        <v>0</v>
      </c>
      <c r="C910" s="3" t="s">
        <v>38</v>
      </c>
    </row>
    <row r="911" spans="1:3" ht="15.75" x14ac:dyDescent="0.25">
      <c r="A911" s="8" t="s">
        <v>72</v>
      </c>
      <c r="B911" s="21">
        <f t="shared" si="52"/>
        <v>0</v>
      </c>
      <c r="C911" s="3" t="str">
        <f>CONCATENATE("    ",B910)</f>
        <v xml:space="preserve">    0</v>
      </c>
    </row>
    <row r="912" spans="1:3" ht="15.75" x14ac:dyDescent="0.25">
      <c r="A912" s="8" t="s">
        <v>73</v>
      </c>
      <c r="B912" s="21">
        <f t="shared" si="52"/>
        <v>0</v>
      </c>
    </row>
    <row r="913" spans="1:3" ht="15.75" x14ac:dyDescent="0.25">
      <c r="A913" s="15"/>
      <c r="C913" s="3" t="s">
        <v>74</v>
      </c>
    </row>
    <row r="914" spans="1:3" ht="15.75" x14ac:dyDescent="0.25">
      <c r="A914" s="8"/>
    </row>
    <row r="915" spans="1:3" ht="15.75" x14ac:dyDescent="0.25">
      <c r="A915" s="8"/>
      <c r="C915" s="3" t="str">
        <f>CONCATENATE("    ",B911)</f>
        <v xml:space="preserve">    0</v>
      </c>
    </row>
    <row r="916" spans="1:3" ht="15.75" x14ac:dyDescent="0.25">
      <c r="A916" s="8"/>
    </row>
    <row r="917" spans="1:3" ht="15.75" x14ac:dyDescent="0.25">
      <c r="A917" s="8"/>
      <c r="C917" s="3" t="s">
        <v>75</v>
      </c>
    </row>
    <row r="918" spans="1:3" ht="15.75" x14ac:dyDescent="0.25">
      <c r="A918" s="15"/>
    </row>
    <row r="919" spans="1:3" ht="15.75" x14ac:dyDescent="0.25">
      <c r="A919" s="15"/>
      <c r="C919" s="3" t="str">
        <f>CONCATENATE( "    &lt;piechart percentage=",B912," /&gt;")</f>
        <v xml:space="preserve">    &lt;piechart percentage=0 /&gt;</v>
      </c>
    </row>
    <row r="920" spans="1:3" ht="15.75" x14ac:dyDescent="0.25">
      <c r="A920" s="15"/>
      <c r="C920" s="3" t="str">
        <f>"  &lt;/Genotype&gt;"</f>
        <v xml:space="preserve">  &lt;/Genotype&gt;</v>
      </c>
    </row>
    <row r="921" spans="1:3" ht="15.75" x14ac:dyDescent="0.25">
      <c r="A921" s="15" t="s">
        <v>76</v>
      </c>
      <c r="B921" s="9">
        <f>Z17</f>
        <v>0</v>
      </c>
      <c r="C921" s="3" t="str">
        <f>CONCATENATE("  &lt;Genotype hgvs=",CHAR(34),B907,B908,";",B908,CHAR(34)," name=",CHAR(34),B558,CHAR(34),"&gt; ")</f>
        <v xml:space="preserve">  &lt;Genotype hgvs="00;0" name=""&gt; </v>
      </c>
    </row>
    <row r="922" spans="1:3" ht="15.75" x14ac:dyDescent="0.25">
      <c r="A922" s="8" t="s">
        <v>77</v>
      </c>
      <c r="B922" s="9">
        <f t="shared" ref="B922:B923" si="53">Z18</f>
        <v>0</v>
      </c>
      <c r="C922" s="3" t="s">
        <v>38</v>
      </c>
    </row>
    <row r="923" spans="1:3" ht="15.75" x14ac:dyDescent="0.25">
      <c r="A923" s="8" t="s">
        <v>73</v>
      </c>
      <c r="B923" s="9">
        <f t="shared" si="53"/>
        <v>0</v>
      </c>
      <c r="C923" s="3" t="s">
        <v>70</v>
      </c>
    </row>
    <row r="924" spans="1:3" ht="15.75" x14ac:dyDescent="0.25">
      <c r="A924" s="8"/>
    </row>
    <row r="925" spans="1:3" ht="15.75" x14ac:dyDescent="0.25">
      <c r="A925" s="15"/>
      <c r="C925" s="3" t="str">
        <f>CONCATENATE("    ",B921)</f>
        <v xml:space="preserve">    0</v>
      </c>
    </row>
    <row r="926" spans="1:3" ht="15.75" x14ac:dyDescent="0.25">
      <c r="A926" s="8"/>
    </row>
    <row r="927" spans="1:3" ht="15.75" x14ac:dyDescent="0.25">
      <c r="A927" s="8"/>
      <c r="C927" s="3" t="s">
        <v>74</v>
      </c>
    </row>
    <row r="928" spans="1:3" ht="15.75" x14ac:dyDescent="0.25">
      <c r="A928" s="8"/>
    </row>
    <row r="929" spans="1:3" ht="15.75" x14ac:dyDescent="0.25">
      <c r="A929" s="8"/>
      <c r="C929" s="3" t="str">
        <f>CONCATENATE("    ",B922)</f>
        <v xml:space="preserve">    0</v>
      </c>
    </row>
    <row r="930" spans="1:3" ht="15.75" x14ac:dyDescent="0.25">
      <c r="A930" s="8"/>
    </row>
    <row r="931" spans="1:3" ht="15.75" x14ac:dyDescent="0.25">
      <c r="A931" s="15"/>
      <c r="C931" s="3" t="s">
        <v>75</v>
      </c>
    </row>
    <row r="932" spans="1:3" ht="15.75" x14ac:dyDescent="0.25">
      <c r="A932" s="15"/>
    </row>
    <row r="933" spans="1:3" ht="15.75" x14ac:dyDescent="0.25">
      <c r="A933" s="15"/>
      <c r="C933" s="3" t="str">
        <f>CONCATENATE( "    &lt;piechart percentage=",B923," /&gt;")</f>
        <v xml:space="preserve">    &lt;piechart percentage=0 /&gt;</v>
      </c>
    </row>
    <row r="934" spans="1:3" ht="15.75" x14ac:dyDescent="0.25">
      <c r="A934" s="15"/>
      <c r="C934" s="3" t="str">
        <f>"  &lt;/Genotype&gt;"</f>
        <v xml:space="preserve">  &lt;/Genotype&gt;</v>
      </c>
    </row>
    <row r="935" spans="1:3" ht="15.75" x14ac:dyDescent="0.25">
      <c r="A935" s="15" t="s">
        <v>78</v>
      </c>
      <c r="B935" s="9">
        <f>Z20</f>
        <v>0</v>
      </c>
      <c r="C935" s="3" t="str">
        <f>CONCATENATE("  &lt;Genotype hgvs=",CHAR(34),B907,B909,";",B909,CHAR(34)," name=",CHAR(34),B558,CHAR(34),"&gt; ")</f>
        <v xml:space="preserve">  &lt;Genotype hgvs="00;0" name=""&gt; </v>
      </c>
    </row>
    <row r="936" spans="1:3" ht="15.75" x14ac:dyDescent="0.25">
      <c r="A936" s="8" t="s">
        <v>79</v>
      </c>
      <c r="B936" s="9">
        <f t="shared" ref="B936:B937" si="54">Z21</f>
        <v>0</v>
      </c>
      <c r="C936" s="3" t="s">
        <v>38</v>
      </c>
    </row>
    <row r="937" spans="1:3" ht="15.75" x14ac:dyDescent="0.25">
      <c r="A937" s="8" t="s">
        <v>73</v>
      </c>
      <c r="B937" s="9">
        <f t="shared" si="54"/>
        <v>0</v>
      </c>
      <c r="C937" s="3" t="s">
        <v>70</v>
      </c>
    </row>
    <row r="938" spans="1:3" ht="15.75" x14ac:dyDescent="0.25">
      <c r="A938" s="15"/>
    </row>
    <row r="939" spans="1:3" ht="15.75" x14ac:dyDescent="0.25">
      <c r="A939" s="8"/>
      <c r="C939" s="3" t="str">
        <f>CONCATENATE("    ",B935)</f>
        <v xml:space="preserve">    0</v>
      </c>
    </row>
    <row r="940" spans="1:3" ht="15.75" x14ac:dyDescent="0.25">
      <c r="A940" s="8"/>
    </row>
    <row r="941" spans="1:3" ht="15.75" x14ac:dyDescent="0.25">
      <c r="A941" s="8"/>
      <c r="C941" s="3" t="s">
        <v>74</v>
      </c>
    </row>
    <row r="942" spans="1:3" ht="15.75" x14ac:dyDescent="0.25">
      <c r="A942" s="8"/>
    </row>
    <row r="943" spans="1:3" ht="15.75" x14ac:dyDescent="0.25">
      <c r="A943" s="8"/>
      <c r="C943" s="3" t="str">
        <f>CONCATENATE("    ",B936)</f>
        <v xml:space="preserve">    0</v>
      </c>
    </row>
    <row r="944" spans="1:3" ht="15.75" x14ac:dyDescent="0.25">
      <c r="A944" s="15"/>
    </row>
    <row r="945" spans="1:3" ht="15.75" x14ac:dyDescent="0.25">
      <c r="A945" s="15"/>
      <c r="C945" s="3" t="s">
        <v>75</v>
      </c>
    </row>
    <row r="946" spans="1:3" ht="15.75" x14ac:dyDescent="0.25">
      <c r="A946" s="15"/>
    </row>
    <row r="947" spans="1:3" ht="15.75" x14ac:dyDescent="0.25">
      <c r="A947" s="15"/>
      <c r="C947" s="3" t="str">
        <f>CONCATENATE( "    &lt;piechart percentage=",B937," /&gt;")</f>
        <v xml:space="preserve">    &lt;piechart percentage=0 /&gt;</v>
      </c>
    </row>
    <row r="948" spans="1:3" ht="15.75" x14ac:dyDescent="0.25">
      <c r="A948" s="15"/>
      <c r="C948" s="3" t="str">
        <f>"  &lt;/Genotype&gt;"</f>
        <v xml:space="preserve">  &lt;/Genotype&gt;</v>
      </c>
    </row>
    <row r="949" spans="1:3" ht="15.75" x14ac:dyDescent="0.25">
      <c r="A949" s="15"/>
      <c r="C949" s="3" t="s">
        <v>80</v>
      </c>
    </row>
    <row r="950" spans="1:3" ht="15.75" x14ac:dyDescent="0.25">
      <c r="A950" s="15" t="s">
        <v>81</v>
      </c>
      <c r="B950" s="9" t="str">
        <f>CONCATENATE("Your ",B11," gene has an unknown variant.")</f>
        <v>Your NPAS2 gene has an unknown variant.</v>
      </c>
      <c r="C950" s="3" t="str">
        <f>CONCATENATE("  &lt;Genotype hgvs=",CHAR(34),"unknown",CHAR(34),"&gt; ")</f>
        <v xml:space="preserve">  &lt;Genotype hgvs="unknown"&gt; </v>
      </c>
    </row>
    <row r="951" spans="1:3" ht="15.75" x14ac:dyDescent="0.25">
      <c r="A951" s="8" t="s">
        <v>81</v>
      </c>
      <c r="B951" s="9" t="s">
        <v>82</v>
      </c>
      <c r="C951" s="3" t="s">
        <v>38</v>
      </c>
    </row>
    <row r="952" spans="1:3" ht="15.75" x14ac:dyDescent="0.25">
      <c r="A952" s="8" t="s">
        <v>73</v>
      </c>
      <c r="C952" s="3" t="s">
        <v>70</v>
      </c>
    </row>
    <row r="953" spans="1:3" ht="15.75" x14ac:dyDescent="0.25">
      <c r="A953" s="8"/>
    </row>
    <row r="954" spans="1:3" ht="15.75" x14ac:dyDescent="0.25">
      <c r="A954" s="8"/>
      <c r="C954" s="3" t="str">
        <f>CONCATENATE("    ",B950)</f>
        <v xml:space="preserve">    Your NPAS2 gene has an unknown variant.</v>
      </c>
    </row>
    <row r="955" spans="1:3" ht="15.75" x14ac:dyDescent="0.25">
      <c r="A955" s="8"/>
    </row>
    <row r="956" spans="1:3" ht="15.75" x14ac:dyDescent="0.25">
      <c r="A956" s="8"/>
      <c r="C956" s="3" t="s">
        <v>74</v>
      </c>
    </row>
    <row r="957" spans="1:3" ht="15.75" x14ac:dyDescent="0.25">
      <c r="A957" s="8"/>
    </row>
    <row r="958" spans="1:3" ht="15.75" x14ac:dyDescent="0.25">
      <c r="A958" s="15"/>
      <c r="C958" s="3" t="str">
        <f>CONCATENATE("    ",B951)</f>
        <v xml:space="preserve">    The effect is unknown.</v>
      </c>
    </row>
    <row r="959" spans="1:3" ht="15.75" x14ac:dyDescent="0.25">
      <c r="A959" s="8"/>
    </row>
    <row r="960" spans="1:3" ht="15.75" x14ac:dyDescent="0.25">
      <c r="A960" s="15"/>
      <c r="C960" s="3" t="s">
        <v>75</v>
      </c>
    </row>
    <row r="961" spans="1:3" ht="15.75" x14ac:dyDescent="0.25">
      <c r="A961" s="15"/>
    </row>
    <row r="962" spans="1:3" ht="15.75" x14ac:dyDescent="0.25">
      <c r="A962" s="15"/>
      <c r="C962" s="3" t="str">
        <f>CONCATENATE( "    &lt;piechart percentage=",B952," /&gt;")</f>
        <v xml:space="preserve">    &lt;piechart percentage= /&gt;</v>
      </c>
    </row>
    <row r="963" spans="1:3" ht="15.75" x14ac:dyDescent="0.25">
      <c r="A963" s="15"/>
      <c r="C963" s="3" t="str">
        <f>"  &lt;/Genotype&gt;"</f>
        <v xml:space="preserve">  &lt;/Genotype&gt;</v>
      </c>
    </row>
    <row r="964" spans="1:3" ht="15.75" x14ac:dyDescent="0.25">
      <c r="A964" s="15"/>
      <c r="C964" s="3" t="s">
        <v>83</v>
      </c>
    </row>
    <row r="965" spans="1:3" ht="15.75" x14ac:dyDescent="0.25">
      <c r="A965" s="15" t="s">
        <v>78</v>
      </c>
      <c r="B965" s="9" t="str">
        <f>CONCATENATE("Your ",B11," gene has no variants. A normal gene is referred to as a ",CHAR(34),"wild-type",CHAR(34)," gene.")</f>
        <v>Your NPAS2 gene has no variants. A normal gene is referred to as a "wild-type" gene.</v>
      </c>
      <c r="C965" s="3" t="str">
        <f>CONCATENATE("  &lt;Genotype hgvs=",CHAR(34),"wildtype",CHAR(34),"&gt;")</f>
        <v xml:space="preserve">  &lt;Genotype hgvs="wildtype"&gt;</v>
      </c>
    </row>
    <row r="966" spans="1:3" ht="15.75" x14ac:dyDescent="0.25">
      <c r="A966" s="8" t="s">
        <v>79</v>
      </c>
      <c r="B966" s="9" t="s">
        <v>84</v>
      </c>
      <c r="C966" s="3" t="s">
        <v>38</v>
      </c>
    </row>
    <row r="967" spans="1:3" ht="15.75" x14ac:dyDescent="0.25">
      <c r="A967" s="8" t="s">
        <v>73</v>
      </c>
      <c r="C967" s="3" t="s">
        <v>70</v>
      </c>
    </row>
    <row r="968" spans="1:3" ht="15.75" x14ac:dyDescent="0.25">
      <c r="A968" s="8"/>
    </row>
    <row r="969" spans="1:3" ht="15.75" x14ac:dyDescent="0.25">
      <c r="A969" s="8"/>
      <c r="C969" s="3" t="str">
        <f>CONCATENATE("    ",B965)</f>
        <v xml:space="preserve">    Your NPAS2 gene has no variants. A normal gene is referred to as a "wild-type" gene.</v>
      </c>
    </row>
    <row r="970" spans="1:3" ht="15.75" x14ac:dyDescent="0.25">
      <c r="A970" s="8"/>
    </row>
    <row r="971" spans="1:3" ht="15.75" x14ac:dyDescent="0.25">
      <c r="A971" s="8"/>
      <c r="C971" s="3" t="s">
        <v>74</v>
      </c>
    </row>
    <row r="972" spans="1:3" ht="15.75" x14ac:dyDescent="0.25">
      <c r="A972" s="8"/>
    </row>
    <row r="973" spans="1:3" ht="15.75" x14ac:dyDescent="0.25">
      <c r="A973" s="8"/>
      <c r="C973" s="3" t="str">
        <f>CONCATENATE("    ",B966)</f>
        <v xml:space="preserve">    Your variant is not associated with any loss of function.</v>
      </c>
    </row>
    <row r="974" spans="1:3" ht="15.75" x14ac:dyDescent="0.25">
      <c r="A974" s="8"/>
    </row>
    <row r="975" spans="1:3" ht="15.75" x14ac:dyDescent="0.25">
      <c r="A975" s="8"/>
      <c r="C975" s="3" t="s">
        <v>75</v>
      </c>
    </row>
    <row r="976" spans="1:3" ht="15.75" x14ac:dyDescent="0.25">
      <c r="A976" s="15"/>
    </row>
    <row r="977" spans="1:3" ht="15.75" x14ac:dyDescent="0.25">
      <c r="A977" s="8"/>
      <c r="C977" s="3" t="str">
        <f>CONCATENATE( "    &lt;piechart percentage=",B967," /&gt;")</f>
        <v xml:space="preserve">    &lt;piechart percentage= /&gt;</v>
      </c>
    </row>
    <row r="978" spans="1:3" ht="15.75" x14ac:dyDescent="0.25">
      <c r="A978" s="8"/>
      <c r="C978" s="3" t="str">
        <f>"  &lt;/Genotype&gt;"</f>
        <v xml:space="preserve">  &lt;/Genotype&gt;</v>
      </c>
    </row>
    <row r="979" spans="1:3" ht="15.75" x14ac:dyDescent="0.25">
      <c r="A979" s="8"/>
      <c r="C979" s="3" t="str">
        <f>"&lt;/GeneAnalysis&gt;"</f>
        <v>&lt;/GeneAnalysis&gt;</v>
      </c>
    </row>
    <row r="980" spans="1:3" s="18" customFormat="1" ht="15.75" x14ac:dyDescent="0.25">
      <c r="A980" s="27"/>
      <c r="B980" s="17"/>
    </row>
    <row r="981" spans="1:3" ht="15.75" x14ac:dyDescent="0.25">
      <c r="A981" s="15"/>
      <c r="C981" s="3" t="str">
        <f>CONCATENATE("# How do changes in ",B11," affect people?")</f>
        <v># How do changes in NPAS2 affect people?</v>
      </c>
    </row>
    <row r="982" spans="1:3" ht="15.75" x14ac:dyDescent="0.25">
      <c r="A982" s="15"/>
    </row>
    <row r="983" spans="1:3" ht="15.75" x14ac:dyDescent="0.25">
      <c r="A983" s="15" t="s">
        <v>85</v>
      </c>
      <c r="B983"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983" s="3" t="str">
        <f>B983</f>
        <v>For the vast majority of people, the overall risk associated with the common NPAS2 variants is small and does not impact treatment. It is possible that variants in this gene interact with other gene variants, which is the reason for our inclusion of this gene.</v>
      </c>
    </row>
    <row r="984" spans="1:3" ht="15.75" x14ac:dyDescent="0.25">
      <c r="A984" s="15"/>
    </row>
    <row r="985" spans="1:3" s="18" customFormat="1" ht="15.75" x14ac:dyDescent="0.25">
      <c r="A985" s="27"/>
      <c r="B985" s="17"/>
      <c r="C985" s="16" t="s">
        <v>86</v>
      </c>
    </row>
    <row r="986" spans="1:3" s="18" customFormat="1" ht="15.75" x14ac:dyDescent="0.25">
      <c r="A986" s="27"/>
      <c r="B986" s="17"/>
      <c r="C986" s="16"/>
    </row>
    <row r="987" spans="1:3" s="18" customFormat="1" ht="15.75" x14ac:dyDescent="0.25">
      <c r="A987" s="16"/>
      <c r="B987" s="17"/>
      <c r="C987" s="16" t="s">
        <v>87</v>
      </c>
    </row>
    <row r="988" spans="1:3" s="18" customFormat="1" ht="15.75" x14ac:dyDescent="0.25">
      <c r="A988" s="16"/>
      <c r="B988" s="17"/>
      <c r="C988" s="16"/>
    </row>
    <row r="989" spans="1:3" ht="15.75" x14ac:dyDescent="0.25">
      <c r="A989" s="15"/>
      <c r="C989" s="3" t="s">
        <v>88</v>
      </c>
    </row>
    <row r="990" spans="1:3" ht="15.75" x14ac:dyDescent="0.25">
      <c r="A990" s="15"/>
    </row>
    <row r="991" spans="1:3" ht="15.75" x14ac:dyDescent="0.25">
      <c r="A991" s="15" t="s">
        <v>38</v>
      </c>
      <c r="B991" s="3" t="s">
        <v>89</v>
      </c>
      <c r="C991" s="3"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ht="15.75" x14ac:dyDescent="0.25">
      <c r="A992" s="15"/>
    </row>
    <row r="993" spans="1:3" ht="15.75" x14ac:dyDescent="0.25">
      <c r="A993" s="15"/>
      <c r="C993" s="3" t="s">
        <v>90</v>
      </c>
    </row>
    <row r="994" spans="1:3" ht="15.75" x14ac:dyDescent="0.25">
      <c r="A994" s="15"/>
    </row>
    <row r="995" spans="1:3" ht="15.75" x14ac:dyDescent="0.25">
      <c r="B995" s="3" t="s">
        <v>91</v>
      </c>
      <c r="C995" s="3"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ht="15.75" x14ac:dyDescent="0.25">
      <c r="A996" s="15"/>
    </row>
    <row r="997" spans="1:3" s="18" customFormat="1" ht="15.75" x14ac:dyDescent="0.25">
      <c r="A997" s="27"/>
      <c r="B997" s="17"/>
      <c r="C997" s="16" t="s">
        <v>92</v>
      </c>
    </row>
    <row r="998" spans="1:3" s="18" customFormat="1" ht="15.75" x14ac:dyDescent="0.25">
      <c r="A998" s="27"/>
      <c r="B998" s="17"/>
      <c r="C998" s="16"/>
    </row>
    <row r="999" spans="1:3" s="18" customFormat="1" ht="15.75" x14ac:dyDescent="0.25">
      <c r="A999" s="16"/>
      <c r="B999" s="17"/>
      <c r="C999" s="16" t="s">
        <v>93</v>
      </c>
    </row>
    <row r="1000" spans="1:3" s="18" customFormat="1" ht="15.75" x14ac:dyDescent="0.25">
      <c r="A1000" s="16"/>
      <c r="B1000" s="17"/>
      <c r="C1000" s="16"/>
    </row>
    <row r="1001" spans="1:3" ht="15.75" x14ac:dyDescent="0.25">
      <c r="A1001" s="15"/>
      <c r="C1001" s="3" t="s">
        <v>88</v>
      </c>
    </row>
    <row r="1002" spans="1:3" ht="15.75" x14ac:dyDescent="0.25">
      <c r="A1002" s="15"/>
    </row>
    <row r="1003" spans="1:3" ht="15.75" x14ac:dyDescent="0.25">
      <c r="A1003" s="15" t="s">
        <v>38</v>
      </c>
      <c r="B1003" s="9" t="s">
        <v>94</v>
      </c>
      <c r="C1003" s="3"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ht="15.75" x14ac:dyDescent="0.25">
      <c r="A1004" s="15"/>
    </row>
    <row r="1005" spans="1:3" ht="15.75" x14ac:dyDescent="0.25">
      <c r="A1005" s="15"/>
      <c r="C1005" s="3" t="s">
        <v>90</v>
      </c>
    </row>
    <row r="1006" spans="1:3" ht="15.75" x14ac:dyDescent="0.25">
      <c r="A1006" s="15"/>
    </row>
    <row r="1007" spans="1:3" ht="15.75" x14ac:dyDescent="0.25">
      <c r="A1007" s="15"/>
      <c r="B1007" s="9" t="s">
        <v>95</v>
      </c>
      <c r="C1007" s="3" t="str">
        <f>B1007</f>
        <v>[Anti-CD20 intervention](https://www.ncbi.nlm.nih.gov/pubmed/27834303) may help CFS patients, and has shown to increase muscarinic antibody positivity and reduced symptoms.</v>
      </c>
    </row>
    <row r="1009" spans="1:3" s="18" customFormat="1" ht="15.75" x14ac:dyDescent="0.25">
      <c r="A1009" s="27"/>
      <c r="B1009" s="17"/>
      <c r="C1009" s="16" t="s">
        <v>96</v>
      </c>
    </row>
    <row r="1010" spans="1:3" s="18" customFormat="1" ht="15.75" x14ac:dyDescent="0.25">
      <c r="A1010" s="27"/>
      <c r="B1010" s="17"/>
      <c r="C1010" s="16"/>
    </row>
    <row r="1011" spans="1:3" s="18" customFormat="1" ht="15.75" x14ac:dyDescent="0.25">
      <c r="A1011" s="16"/>
      <c r="B1011" s="17"/>
      <c r="C1011" s="16" t="s">
        <v>97</v>
      </c>
    </row>
    <row r="1012" spans="1:3" s="18" customFormat="1" ht="15.75" x14ac:dyDescent="0.25">
      <c r="A1012" s="16"/>
      <c r="B1012" s="17"/>
      <c r="C1012" s="16"/>
    </row>
    <row r="1013" spans="1:3" ht="15.75" x14ac:dyDescent="0.25">
      <c r="A1013" s="15"/>
      <c r="C1013" s="3" t="s">
        <v>88</v>
      </c>
    </row>
    <row r="1014" spans="1:3" ht="15.75" x14ac:dyDescent="0.25">
      <c r="A1014" s="15"/>
    </row>
    <row r="1015" spans="1:3" ht="15.75" x14ac:dyDescent="0.25">
      <c r="A1015" s="15" t="s">
        <v>38</v>
      </c>
      <c r="B1015" s="3" t="s">
        <v>98</v>
      </c>
      <c r="C1015" s="3"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ht="15.75" x14ac:dyDescent="0.25">
      <c r="A1016" s="15"/>
    </row>
    <row r="1017" spans="1:3" ht="15.75" x14ac:dyDescent="0.25">
      <c r="A1017" s="15"/>
      <c r="C1017" s="3" t="s">
        <v>90</v>
      </c>
    </row>
    <row r="1018" spans="1:3" ht="15.75" x14ac:dyDescent="0.25">
      <c r="A1018" s="15"/>
    </row>
    <row r="1019" spans="1:3" ht="15.75" x14ac:dyDescent="0.25">
      <c r="A1019" s="15"/>
      <c r="B1019" s="3" t="s">
        <v>99</v>
      </c>
      <c r="C1019" s="3"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18" customFormat="1" ht="15.75" x14ac:dyDescent="0.25">
      <c r="A1021" s="27"/>
      <c r="B1021" s="17"/>
      <c r="C1021" s="16" t="s">
        <v>100</v>
      </c>
    </row>
    <row r="1022" spans="1:3" s="18" customFormat="1" ht="15.75" x14ac:dyDescent="0.25">
      <c r="A1022" s="27"/>
      <c r="B1022" s="17"/>
      <c r="C1022" s="16"/>
    </row>
    <row r="1023" spans="1:3" s="18" customFormat="1" ht="15.75" x14ac:dyDescent="0.25">
      <c r="A1023" s="16"/>
      <c r="B1023" s="17"/>
      <c r="C1023" s="16" t="s">
        <v>101</v>
      </c>
    </row>
    <row r="1024" spans="1:3" s="18" customFormat="1" ht="15.75" x14ac:dyDescent="0.25">
      <c r="A1024" s="16"/>
      <c r="B1024" s="17"/>
      <c r="C1024" s="16"/>
    </row>
    <row r="1025" spans="1:3" ht="15.75" x14ac:dyDescent="0.25">
      <c r="A1025" s="15"/>
      <c r="C1025" s="3" t="s">
        <v>102</v>
      </c>
    </row>
    <row r="1026" spans="1:3" ht="15.75" x14ac:dyDescent="0.25">
      <c r="A1026" s="15"/>
    </row>
    <row r="1027" spans="1:3" ht="15.75" x14ac:dyDescent="0.25">
      <c r="A1027" s="15" t="s">
        <v>38</v>
      </c>
      <c r="B1027" s="9" t="s">
        <v>103</v>
      </c>
      <c r="C1027" s="3"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ht="15.75" x14ac:dyDescent="0.25">
      <c r="A1028" s="15"/>
    </row>
    <row r="1029" spans="1:3" ht="15.75" x14ac:dyDescent="0.25">
      <c r="A1029" s="15"/>
      <c r="C1029" s="3" t="s">
        <v>90</v>
      </c>
    </row>
    <row r="1030" spans="1:3" ht="15.75" x14ac:dyDescent="0.25">
      <c r="A1030" s="15"/>
    </row>
    <row r="1031" spans="1:3" ht="15.75" x14ac:dyDescent="0.25">
      <c r="A1031" s="15"/>
      <c r="B1031" s="9" t="s">
        <v>104</v>
      </c>
      <c r="C1031" s="3" t="str">
        <f>B1031</f>
        <v>Symptoms may improve after removal of cataracts, and should be monitored carefully to prevent further lens and iris adhesion due to [incorrect surgery](https://www.ncbi.nlm.nih.gov/pubmed/19246951).</v>
      </c>
    </row>
    <row r="1033" spans="1:3" s="18" customFormat="1" ht="15.75" x14ac:dyDescent="0.25">
      <c r="B1033" s="17"/>
    </row>
    <row r="1035" spans="1:3" ht="15.75" x14ac:dyDescent="0.25">
      <c r="A1035" s="3" t="s">
        <v>105</v>
      </c>
      <c r="B1035" s="9" t="s">
        <v>106</v>
      </c>
      <c r="C1035" s="3" t="str">
        <f>CONCATENATE("&lt;symptoms ",B1035," /&gt;")</f>
        <v>&lt;symptoms  vision problems D014786 pain D010146 chills and night sweats D023341 multiple chemical sensitivity/allergies D018777 inflamation D007249 /&gt;</v>
      </c>
    </row>
    <row r="1707" spans="3:3" ht="15.75" x14ac:dyDescent="0.25">
      <c r="C1707" s="3"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ht="15.75" x14ac:dyDescent="0.25">
      <c r="C1713" s="3"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ht="15.75" x14ac:dyDescent="0.25">
      <c r="C1849" s="3"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ht="15.75" x14ac:dyDescent="0.25">
      <c r="C2257" s="3"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ht="15.75" x14ac:dyDescent="0.25">
      <c r="C2393" s="3"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ht="15.75" x14ac:dyDescent="0.25">
      <c r="C2529" s="3"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ht="15.75" x14ac:dyDescent="0.25">
      <c r="C2659" s="3"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ht="15.75" x14ac:dyDescent="0.25">
      <c r="C2665" s="3"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ht="15.75" x14ac:dyDescent="0.25">
      <c r="C2795" s="3"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ht="15.75" x14ac:dyDescent="0.25">
      <c r="C2801" s="3"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ht="15.75" x14ac:dyDescent="0.25">
      <c r="C2931" s="3"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ht="15.75" x14ac:dyDescent="0.25">
      <c r="C2937" s="3"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ht="15.75" x14ac:dyDescent="0.25">
      <c r="C3067" s="3"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ht="15.75" x14ac:dyDescent="0.25">
      <c r="C3073" s="3"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ht="15.75" x14ac:dyDescent="0.25">
      <c r="C3203" s="3"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ht="15.75" x14ac:dyDescent="0.25">
      <c r="C3209" s="3"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3209"/>
  <sheetViews>
    <sheetView workbookViewId="0">
      <selection activeCell="A10" sqref="A1:XFD104857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5</v>
      </c>
      <c r="B2" s="9" t="s">
        <v>162</v>
      </c>
      <c r="C2" s="3" t="str">
        <f>CONCATENATE("# What does the ",B2," gene do?")</f>
        <v># What does the HSD11B1 gene do?</v>
      </c>
      <c r="H2" s="4"/>
      <c r="I2" s="5"/>
      <c r="J2" s="4"/>
      <c r="K2" s="4"/>
      <c r="L2" s="4"/>
      <c r="Y2" s="10"/>
      <c r="Z2" s="10"/>
      <c r="AA2" s="10"/>
      <c r="AC2" s="10"/>
      <c r="AF2" s="7"/>
      <c r="AJ2" s="7"/>
    </row>
    <row r="3" spans="1:36" ht="15.75" x14ac:dyDescent="0.25">
      <c r="A3" s="8"/>
      <c r="H3" s="3" t="s">
        <v>8</v>
      </c>
      <c r="I3" s="11" t="s">
        <v>9</v>
      </c>
      <c r="J3" s="3">
        <v>0.47</v>
      </c>
      <c r="K3" s="3">
        <v>0.33300000000000002</v>
      </c>
      <c r="L3" s="3">
        <f t="shared" ref="L3:L9" si="0">J3/K3</f>
        <v>1.4114114114114114</v>
      </c>
      <c r="Y3" s="10"/>
      <c r="Z3" s="10"/>
      <c r="AA3" s="10"/>
      <c r="AC3" s="10"/>
      <c r="AF3" s="7"/>
      <c r="AJ3" s="7"/>
    </row>
    <row r="4" spans="1:36" ht="15.75" x14ac:dyDescent="0.25">
      <c r="A4" s="8" t="s">
        <v>13</v>
      </c>
      <c r="B4" s="12"/>
      <c r="C4" s="3">
        <f>B4</f>
        <v>0</v>
      </c>
      <c r="H4" s="3" t="s">
        <v>14</v>
      </c>
      <c r="I4" s="11" t="s">
        <v>15</v>
      </c>
      <c r="J4" s="3">
        <v>0.24</v>
      </c>
      <c r="K4" s="3">
        <v>0.13700000000000001</v>
      </c>
      <c r="L4" s="3">
        <f t="shared" si="0"/>
        <v>1.751824817518248</v>
      </c>
      <c r="X4" s="13"/>
      <c r="Y4" s="10"/>
      <c r="Z4" s="10"/>
      <c r="AA4" s="10"/>
      <c r="AC4" s="10"/>
    </row>
    <row r="5" spans="1:36" ht="15.75" x14ac:dyDescent="0.25">
      <c r="A5" s="8"/>
      <c r="B5" s="14"/>
      <c r="H5" s="3" t="s">
        <v>17</v>
      </c>
      <c r="I5" s="11" t="s">
        <v>18</v>
      </c>
      <c r="J5" s="3">
        <v>0.24</v>
      </c>
      <c r="K5" s="3">
        <v>0.13700000000000001</v>
      </c>
      <c r="L5" s="3">
        <f t="shared" si="0"/>
        <v>1.751824817518248</v>
      </c>
      <c r="Y5" s="10"/>
      <c r="Z5" s="10"/>
      <c r="AA5" s="10"/>
      <c r="AC5" s="10"/>
    </row>
    <row r="6" spans="1:36" ht="15.75" x14ac:dyDescent="0.25">
      <c r="A6" s="8" t="s">
        <v>20</v>
      </c>
      <c r="B6" s="9">
        <v>1</v>
      </c>
      <c r="C6" s="3" t="str">
        <f>CONCATENATE("This gene is located on chromosome ",B6,". The ",B7," it creates acts in your ",B8)</f>
        <v>This gene is located on chromosome 1. The protein it creates acts in your liver and placenta.</v>
      </c>
      <c r="H6" s="3" t="s">
        <v>21</v>
      </c>
      <c r="I6" s="11" t="s">
        <v>12</v>
      </c>
      <c r="J6" s="3">
        <v>0.44</v>
      </c>
      <c r="K6" s="3">
        <v>0.316</v>
      </c>
      <c r="L6" s="3">
        <f t="shared" si="0"/>
        <v>1.3924050632911393</v>
      </c>
      <c r="Y6" s="10"/>
      <c r="Z6" s="10"/>
      <c r="AA6" s="10"/>
      <c r="AC6" s="10"/>
    </row>
    <row r="7" spans="1:36" ht="15.75" x14ac:dyDescent="0.25">
      <c r="A7" s="8" t="s">
        <v>23</v>
      </c>
      <c r="B7" s="9" t="s">
        <v>24</v>
      </c>
      <c r="H7" s="3" t="s">
        <v>25</v>
      </c>
      <c r="I7" s="11" t="s">
        <v>26</v>
      </c>
      <c r="J7" s="3">
        <v>0.45</v>
      </c>
      <c r="K7" s="3">
        <v>0.33100000000000002</v>
      </c>
      <c r="L7" s="3">
        <f t="shared" si="0"/>
        <v>1.3595166163141994</v>
      </c>
      <c r="Y7" s="6"/>
      <c r="AC7" s="10"/>
    </row>
    <row r="8" spans="1:36" ht="15.75" x14ac:dyDescent="0.25">
      <c r="A8" s="8" t="s">
        <v>28</v>
      </c>
      <c r="B8" s="9" t="s">
        <v>173</v>
      </c>
      <c r="H8" s="3" t="s">
        <v>29</v>
      </c>
      <c r="I8" s="11" t="s">
        <v>30</v>
      </c>
      <c r="J8" s="3">
        <v>0.17299999999999999</v>
      </c>
      <c r="K8" s="3">
        <v>0.1</v>
      </c>
      <c r="L8" s="3">
        <f t="shared" si="0"/>
        <v>1.7299999999999998</v>
      </c>
      <c r="Y8" s="6"/>
      <c r="AC8" s="10"/>
    </row>
    <row r="9" spans="1:36" ht="15.75" x14ac:dyDescent="0.25">
      <c r="A9" s="15" t="s">
        <v>31</v>
      </c>
      <c r="B9" s="9" t="s">
        <v>159</v>
      </c>
      <c r="C9" s="3" t="str">
        <f>CONCATENATE("&lt;TissueList ",B9," /&gt;")</f>
        <v>&lt;TissueList gastrointestinal tract D041981 Kidney and urinary bladder D005221  /&gt;</v>
      </c>
      <c r="H9" s="3" t="s">
        <v>32</v>
      </c>
      <c r="I9" s="11" t="s">
        <v>33</v>
      </c>
      <c r="J9" s="3">
        <v>0.435</v>
      </c>
      <c r="K9" s="3">
        <v>0.33500000000000002</v>
      </c>
      <c r="L9" s="3">
        <f t="shared" si="0"/>
        <v>1.2985074626865671</v>
      </c>
      <c r="Y9" s="6"/>
      <c r="AC9" s="10"/>
    </row>
    <row r="10" spans="1:36" s="18" customFormat="1" ht="15.75" x14ac:dyDescent="0.25">
      <c r="A10" s="16"/>
      <c r="B10" s="17"/>
      <c r="H10" s="18" t="str">
        <f>B19</f>
        <v>C209711973A</v>
      </c>
      <c r="I10" s="18" t="str">
        <f>B25</f>
        <v>T209714373C</v>
      </c>
      <c r="J10" s="18" t="str">
        <f>B31</f>
        <v>G209732389C</v>
      </c>
      <c r="K10" s="18" t="str">
        <f>B37</f>
        <v>G1469-16T</v>
      </c>
      <c r="L10" s="18" t="str">
        <f>B43</f>
        <v>A143281925G</v>
      </c>
      <c r="M10" s="18" t="str">
        <f>B49</f>
        <v>A143307929G</v>
      </c>
      <c r="N10" s="18" t="str">
        <f>B55</f>
        <v>G143316471A</v>
      </c>
    </row>
    <row r="11" spans="1:36" ht="15.75" x14ac:dyDescent="0.25">
      <c r="A11" s="8" t="s">
        <v>5</v>
      </c>
      <c r="B11" s="9" t="s">
        <v>162</v>
      </c>
      <c r="C11" s="3" t="str">
        <f>CONCATENATE("&lt;GeneAnalysis gene=",CHAR(34),B11,CHAR(34)," interval=",CHAR(34),B12,CHAR(34),"&gt; ")</f>
        <v xml:space="preserve">&lt;GeneAnalysis gene="HSD11B1" interval="NC_000001.11:g.209686180_209734950"&gt; </v>
      </c>
      <c r="H11" s="19" t="s">
        <v>164</v>
      </c>
      <c r="I11" s="19" t="s">
        <v>164</v>
      </c>
      <c r="J11" s="19" t="s">
        <v>164</v>
      </c>
      <c r="K11" s="19" t="s">
        <v>110</v>
      </c>
      <c r="L11" s="19" t="s">
        <v>110</v>
      </c>
      <c r="M11" s="19" t="s">
        <v>110</v>
      </c>
      <c r="N11" s="19" t="s">
        <v>110</v>
      </c>
      <c r="O11" s="20"/>
      <c r="P11" s="20"/>
      <c r="Q11" s="20"/>
      <c r="R11" s="20"/>
      <c r="S11" s="20"/>
      <c r="T11" s="20"/>
      <c r="U11" s="20"/>
      <c r="V11" s="20"/>
      <c r="W11" s="20"/>
      <c r="X11" s="20"/>
      <c r="Y11" s="20"/>
      <c r="Z11" s="20"/>
    </row>
    <row r="12" spans="1:36" ht="15.75" x14ac:dyDescent="0.25">
      <c r="A12" s="8" t="s">
        <v>36</v>
      </c>
      <c r="B12" s="9" t="s">
        <v>174</v>
      </c>
      <c r="H12" s="9" t="s">
        <v>165</v>
      </c>
      <c r="I12" s="9" t="s">
        <v>167</v>
      </c>
      <c r="J12" s="9" t="s">
        <v>169</v>
      </c>
      <c r="K12" s="9" t="s">
        <v>123</v>
      </c>
      <c r="L12" s="9" t="s">
        <v>121</v>
      </c>
      <c r="M12" s="9" t="s">
        <v>119</v>
      </c>
      <c r="N12" s="9" t="s">
        <v>117</v>
      </c>
      <c r="O12" s="9"/>
      <c r="P12" s="9"/>
      <c r="Q12" s="9"/>
      <c r="R12" s="9"/>
      <c r="S12" s="9"/>
      <c r="T12" s="9"/>
      <c r="U12" s="9"/>
      <c r="V12" s="9"/>
      <c r="W12" s="9"/>
      <c r="X12" s="9"/>
      <c r="Y12" s="9"/>
      <c r="Z12" s="9"/>
    </row>
    <row r="13" spans="1:36" ht="15.75" x14ac:dyDescent="0.25">
      <c r="A13" s="8" t="s">
        <v>37</v>
      </c>
      <c r="B13" s="9" t="s">
        <v>161</v>
      </c>
      <c r="C13" s="3" t="str">
        <f>CONCATENATE("# What are some common mutations of ",B11,"?")</f>
        <v># What are some common mutations of HSD11B1?</v>
      </c>
      <c r="H13" s="9" t="s">
        <v>166</v>
      </c>
      <c r="I13" s="9" t="s">
        <v>168</v>
      </c>
      <c r="J13" s="9" t="s">
        <v>170</v>
      </c>
      <c r="K13" s="9" t="s">
        <v>124</v>
      </c>
      <c r="L13" s="9" t="s">
        <v>122</v>
      </c>
      <c r="M13" s="9" t="s">
        <v>120</v>
      </c>
      <c r="N13" s="9" t="s">
        <v>118</v>
      </c>
      <c r="O13" s="9"/>
      <c r="P13" s="9"/>
      <c r="Q13" s="9"/>
      <c r="R13" s="9"/>
      <c r="S13" s="9"/>
      <c r="T13" s="9"/>
      <c r="U13" s="9"/>
      <c r="V13" s="9"/>
      <c r="W13" s="9"/>
      <c r="X13" s="9"/>
      <c r="Y13" s="9"/>
      <c r="Z13" s="9"/>
    </row>
    <row r="14" spans="1:36" ht="15.75" x14ac:dyDescent="0.25">
      <c r="A14" s="8"/>
      <c r="C14" s="3" t="s">
        <v>38</v>
      </c>
      <c r="H14" s="9" t="s">
        <v>40</v>
      </c>
      <c r="I14" s="9" t="str">
        <f>CONCATENATE("People with this variant have one copy of the ",B28)</f>
        <v>People with this variant have one copy of the [T209714373C](https://www.ncbi.nlm.nih.gov/projects/SNP/snp_ref.cgi?rs=846906)</v>
      </c>
      <c r="J14" s="9" t="str">
        <f>CONCATENATE("People with this variant have one copy of the ",B34)</f>
        <v>People with this variant have one copy of the [G209732389C](https://www.ncbi.nlm.nih.gov/projects/SNP/snp_ref.cgi?rs=932335)</v>
      </c>
      <c r="K14" s="9" t="str">
        <f>CONCATENATE("People with this variant have one copy of the ",B40)</f>
        <v>People with this variant have one copy of the [G1469-16T](https://www.ncbi.nlm.nih.gov/projects/SNP/snp_ref.cgi?rs=6188)</v>
      </c>
      <c r="L14" s="9" t="str">
        <f>CONCATENATE("People with this variant have one copy of the ",B46)</f>
        <v>People with this variant have one copy of the [A143281925G](https://www.ncbi.nlm.nih.gov/clinvar/variation/351364/)</v>
      </c>
      <c r="M14" s="9" t="str">
        <f>CONCATENATE("People with this variant have one copy of the ",B52)</f>
        <v>People with this variant have one copy of the [T2298C (p.Asn766=)](https://www.ncbi.nlm.nih.gov/projects/SNP/snp_ref.cgi?rs=852977)</v>
      </c>
      <c r="N14" s="9" t="str">
        <f>CONCATENATE("People with this variant have one copy of the ",B58)</f>
        <v>People with this variant have one copy of the [G143316471A](https://www.ncbi.nlm.nih.gov/projects/SNP/snp_ref.cgi?rs=860458)</v>
      </c>
      <c r="O14" s="9"/>
      <c r="P14" s="9"/>
      <c r="Q14" s="9"/>
      <c r="R14" s="9"/>
      <c r="S14" s="9"/>
      <c r="T14" s="9"/>
      <c r="U14" s="9"/>
      <c r="V14" s="9"/>
      <c r="W14" s="9"/>
      <c r="X14" s="9"/>
      <c r="Y14" s="9"/>
      <c r="Z14" s="9"/>
    </row>
    <row r="15" spans="1:36" ht="15.75" x14ac:dyDescent="0.25">
      <c r="C15" s="3" t="str">
        <f>CONCATENATE("There are ",B13," variants in ",B11,": ",B22,", ",B28,", ",B34,", ",B40,", ",B46,", ",B52,", ",B58,", ",B64,", ",B70,", ",B76,", ",B82,", ",B88,", ",B94,", ",B100,", ",B106,", ",B112,", ",B118,", ",B124,", and ",B130,".")</f>
        <v>There are three variants in HSD11B1: [C209711973A](https://www.ncbi.nlm.nih.gov/projects/SNP/snp_ref.cgi?rs=11119328), [T209714373C](https://www.ncbi.nlm.nih.gov/projects/SNP/snp_ref.cgi?rs=846906), [G209732389C](https://www.ncbi.nlm.nih.gov/projects/SNP/snp_ref.cgi?rs=932335), [G1469-16T](https://www.ncbi.nlm.nih.gov/projects/SNP/snp_ref.cgi?rs=6188), [A143281925G](https://www.ncbi.nlm.nih.gov/clinvar/variation/351364/), [T2298C (p.Asn766=)](https://www.ncbi.nlm.nih.gov/projects/SNP/snp_ref.cgi?rs=852977), [G143316471A](https://www.ncbi.nlm.nih.gov/projects/SNP/snp_ref.cgi?rs=860458),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9" t="s">
        <v>39</v>
      </c>
      <c r="I15" s="9" t="s">
        <v>39</v>
      </c>
      <c r="J15" s="9" t="s">
        <v>39</v>
      </c>
      <c r="K15" s="9" t="s">
        <v>40</v>
      </c>
      <c r="L15" s="9" t="s">
        <v>39</v>
      </c>
      <c r="M15" s="9" t="s">
        <v>39</v>
      </c>
      <c r="N15" s="9" t="s">
        <v>39</v>
      </c>
      <c r="O15" s="9"/>
      <c r="P15" s="9"/>
      <c r="Q15" s="9"/>
      <c r="R15" s="9"/>
      <c r="S15" s="9"/>
      <c r="T15" s="9"/>
      <c r="U15" s="9"/>
      <c r="V15" s="9"/>
      <c r="W15" s="9"/>
      <c r="X15" s="9"/>
      <c r="Y15" s="9"/>
      <c r="Z15" s="9"/>
    </row>
    <row r="16" spans="1:36" ht="15.75" x14ac:dyDescent="0.25">
      <c r="H16" s="9">
        <v>31.6</v>
      </c>
      <c r="I16" s="9">
        <v>10</v>
      </c>
      <c r="J16" s="9">
        <v>33.5</v>
      </c>
      <c r="K16" s="9">
        <v>38.799999999999997</v>
      </c>
      <c r="L16" s="9">
        <v>22.6</v>
      </c>
      <c r="M16" s="9">
        <v>35.6</v>
      </c>
      <c r="N16" s="9">
        <v>20.100000000000001</v>
      </c>
      <c r="O16" s="9"/>
      <c r="P16" s="9"/>
      <c r="Q16" s="9"/>
      <c r="R16" s="9"/>
      <c r="S16" s="9"/>
      <c r="T16" s="9"/>
      <c r="U16" s="9"/>
      <c r="V16" s="9"/>
      <c r="W16" s="9"/>
      <c r="X16" s="9"/>
      <c r="Y16" s="9"/>
      <c r="Z16" s="9"/>
    </row>
    <row r="17" spans="1:26" ht="15.75"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[G143316471A](https://www.ncbi.nlm.nih.gov/projects/SNP/snp_ref.cgi?rs=860458) variant. This substitution of a single nucleotide is known as a missense mutation.</v>
      </c>
      <c r="O17" s="9"/>
      <c r="P17" s="9"/>
      <c r="Q17" s="9"/>
      <c r="R17" s="9"/>
      <c r="S17" s="9"/>
      <c r="T17" s="9"/>
      <c r="U17" s="9"/>
      <c r="V17" s="9"/>
      <c r="W17" s="9"/>
      <c r="X17" s="9"/>
      <c r="Y17" s="9"/>
      <c r="Z17" s="9"/>
    </row>
    <row r="18" spans="1:26" ht="15.75" x14ac:dyDescent="0.25">
      <c r="A18" s="8" t="s">
        <v>41</v>
      </c>
      <c r="B18" s="19" t="s">
        <v>163</v>
      </c>
      <c r="C18" s="3" t="str">
        <f>CONCATENATE("  &lt;Variant hgvs=",CHAR(34),B18,CHAR(34)," name=",CHAR(34),B19,CHAR(34),"&gt; ")</f>
        <v xml:space="preserve">  &lt;Variant hgvs="NC_000001.11:g.209711973C&gt;A" name="C209711973A"&gt; </v>
      </c>
      <c r="H18" s="9" t="s">
        <v>39</v>
      </c>
      <c r="I18" s="9" t="s">
        <v>40</v>
      </c>
      <c r="J18" s="9" t="s">
        <v>39</v>
      </c>
      <c r="K18" s="9" t="s">
        <v>40</v>
      </c>
      <c r="L18" s="9" t="s">
        <v>39</v>
      </c>
      <c r="M18" s="9" t="s">
        <v>39</v>
      </c>
      <c r="N18" s="9" t="s">
        <v>39</v>
      </c>
      <c r="O18" s="9"/>
      <c r="P18" s="9"/>
      <c r="Q18" s="9"/>
      <c r="R18" s="9"/>
      <c r="S18" s="9"/>
      <c r="T18" s="9"/>
      <c r="U18" s="9"/>
      <c r="V18" s="9"/>
      <c r="W18" s="9"/>
      <c r="X18" s="9"/>
      <c r="Y18" s="9"/>
      <c r="Z18" s="9"/>
    </row>
    <row r="19" spans="1:26" ht="15.75" x14ac:dyDescent="0.25">
      <c r="A19" s="15" t="s">
        <v>42</v>
      </c>
      <c r="B19" s="21" t="s">
        <v>176</v>
      </c>
      <c r="H19" s="9">
        <v>11.8</v>
      </c>
      <c r="I19" s="9">
        <v>2.8</v>
      </c>
      <c r="J19" s="9">
        <v>12.7</v>
      </c>
      <c r="K19" s="9">
        <v>16.5</v>
      </c>
      <c r="L19" s="9">
        <v>6.2</v>
      </c>
      <c r="M19" s="9">
        <v>14.3</v>
      </c>
      <c r="N19" s="9">
        <v>6.3</v>
      </c>
      <c r="O19" s="9"/>
      <c r="P19" s="9"/>
      <c r="Q19" s="9"/>
      <c r="R19" s="9"/>
      <c r="S19" s="9"/>
      <c r="T19" s="9"/>
      <c r="U19" s="9"/>
      <c r="V19" s="9"/>
      <c r="W19" s="9"/>
      <c r="X19" s="9"/>
      <c r="Y19" s="9"/>
      <c r="Z19" s="9"/>
    </row>
    <row r="20" spans="1:26" ht="15.75" x14ac:dyDescent="0.25">
      <c r="A20" s="15" t="s">
        <v>43</v>
      </c>
      <c r="B20" s="9" t="s">
        <v>126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t="str">
        <f>CONCATENATE("Your ",B11," gene has no variants. A normal gene is referred to as a ",CHAR(34),"wild-type",CHAR(34)," gene.")</f>
        <v>Your HSD11B1 gene has no variants. A normal gene is referred to as a "wild-type" gene.</v>
      </c>
      <c r="N20" s="9" t="str">
        <f>CONCATENATE("Your ",B11," gene has no variants. A normal gene is referred to as a ",CHAR(34),"wild-type",CHAR(34)," gene.")</f>
        <v>Your HSD11B1 gene has no variants. A normal gene is referred to as a "wild-type" gene.</v>
      </c>
      <c r="O20" s="9"/>
      <c r="P20" s="9"/>
      <c r="Q20" s="9"/>
      <c r="R20" s="9"/>
      <c r="S20" s="9"/>
      <c r="T20" s="9"/>
      <c r="U20" s="9"/>
      <c r="V20" s="9"/>
      <c r="W20" s="9"/>
      <c r="X20" s="9"/>
      <c r="Y20" s="9"/>
      <c r="Z20" s="9"/>
    </row>
    <row r="21" spans="1:26" ht="15.75" x14ac:dyDescent="0.25">
      <c r="A21" s="15" t="s">
        <v>45</v>
      </c>
      <c r="B21" s="9" t="s">
        <v>44</v>
      </c>
      <c r="H21" s="9" t="s">
        <v>40</v>
      </c>
      <c r="I21" s="9" t="s">
        <v>39</v>
      </c>
      <c r="J21" s="9" t="s">
        <v>40</v>
      </c>
      <c r="K21" s="9" t="s">
        <v>39</v>
      </c>
      <c r="L21" s="9" t="s">
        <v>40</v>
      </c>
      <c r="M21" s="9" t="s">
        <v>40</v>
      </c>
      <c r="N21" s="9" t="s">
        <v>40</v>
      </c>
      <c r="O21" s="9"/>
      <c r="P21" s="9"/>
      <c r="Q21" s="9"/>
      <c r="R21" s="9"/>
      <c r="S21" s="9"/>
      <c r="T21" s="9"/>
      <c r="U21" s="9"/>
      <c r="V21" s="9"/>
      <c r="W21" s="9"/>
      <c r="X21" s="9"/>
      <c r="Y21" s="9"/>
      <c r="Z21" s="9"/>
    </row>
    <row r="22" spans="1:26" ht="15.75" x14ac:dyDescent="0.25">
      <c r="A22" s="15" t="s">
        <v>47</v>
      </c>
      <c r="B22" s="9" t="s">
        <v>178</v>
      </c>
      <c r="C22" s="3" t="str">
        <f>"  &lt;/Variant&gt;"</f>
        <v xml:space="preserve">  &lt;/Variant&gt;</v>
      </c>
      <c r="H22" s="9">
        <v>56.6</v>
      </c>
      <c r="I22" s="9">
        <v>87.2</v>
      </c>
      <c r="J22" s="9">
        <v>53.8</v>
      </c>
      <c r="K22" s="9">
        <v>44.7</v>
      </c>
      <c r="L22" s="9">
        <v>71.2</v>
      </c>
      <c r="M22" s="9">
        <v>50.1</v>
      </c>
      <c r="N22" s="9">
        <v>73.599999999999994</v>
      </c>
      <c r="O22" s="9"/>
      <c r="P22" s="9"/>
      <c r="Q22" s="9"/>
      <c r="R22" s="9"/>
      <c r="S22" s="9"/>
      <c r="T22" s="9"/>
      <c r="U22" s="9"/>
      <c r="V22" s="9"/>
      <c r="W22" s="9"/>
      <c r="X22" s="9"/>
      <c r="Y22" s="9"/>
      <c r="Z22" s="9"/>
    </row>
    <row r="23" spans="1:26" ht="15.75" x14ac:dyDescent="0.25">
      <c r="A23" s="15"/>
      <c r="C23" s="3" t="str">
        <f>CONCATENATE("&lt;# ",B25," #&gt;")</f>
        <v>&lt;# T209714373C #&gt;</v>
      </c>
    </row>
    <row r="24" spans="1:26" ht="15.75" x14ac:dyDescent="0.25">
      <c r="A24" s="8" t="s">
        <v>41</v>
      </c>
      <c r="B24" s="28" t="s">
        <v>171</v>
      </c>
      <c r="C24" s="3" t="str">
        <f>CONCATENATE("  &lt;Variant hgvs=",CHAR(34),B24,CHAR(34)," name=",CHAR(34),B25,CHAR(34),"&gt; ")</f>
        <v xml:space="preserve">  &lt;Variant hgvs="NC_000001.11:g.209714373T&gt;C" name="T209714373C"&gt; </v>
      </c>
    </row>
    <row r="25" spans="1:26" ht="15.75" x14ac:dyDescent="0.25">
      <c r="A25" s="15" t="s">
        <v>42</v>
      </c>
      <c r="B25" s="9" t="s">
        <v>177</v>
      </c>
    </row>
    <row r="26" spans="1:26" ht="15.75" x14ac:dyDescent="0.25">
      <c r="A26" s="15" t="s">
        <v>43</v>
      </c>
      <c r="B26" s="9" t="s">
        <v>48</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ht="15.75" x14ac:dyDescent="0.25">
      <c r="A27" s="15" t="s">
        <v>45</v>
      </c>
      <c r="B27" s="9" t="s">
        <v>126</v>
      </c>
    </row>
    <row r="28" spans="1:26" ht="15.75" x14ac:dyDescent="0.25">
      <c r="A28" s="15" t="s">
        <v>47</v>
      </c>
      <c r="B28" s="9" t="s">
        <v>179</v>
      </c>
      <c r="C28" s="3" t="str">
        <f>"  &lt;/Variant&gt;"</f>
        <v xml:space="preserve">  &lt;/Variant&gt;</v>
      </c>
    </row>
    <row r="29" spans="1:26" ht="15.75" x14ac:dyDescent="0.25">
      <c r="A29" s="8"/>
      <c r="C29" s="3" t="str">
        <f>CONCATENATE("&lt;# ",B31," #&gt;")</f>
        <v>&lt;# G209732389C #&gt;</v>
      </c>
    </row>
    <row r="30" spans="1:26" ht="15.75" x14ac:dyDescent="0.25">
      <c r="A30" s="8" t="s">
        <v>41</v>
      </c>
      <c r="B30" s="19" t="s">
        <v>172</v>
      </c>
      <c r="C30" s="3" t="str">
        <f>CONCATENATE("  &lt;Variant hgvs=",CHAR(34),B30,CHAR(34)," name=",CHAR(34),B31,CHAR(34),"&gt; ")</f>
        <v xml:space="preserve">  &lt;Variant hgvs="NC_000001.11:g.209732389G&gt;C" name="G209732389C"&gt; </v>
      </c>
    </row>
    <row r="31" spans="1:26" ht="15.75" x14ac:dyDescent="0.25">
      <c r="A31" s="15" t="s">
        <v>42</v>
      </c>
      <c r="B31" s="9" t="s">
        <v>175</v>
      </c>
    </row>
    <row r="32" spans="1:26" ht="15.75" x14ac:dyDescent="0.25">
      <c r="A32" s="15" t="s">
        <v>43</v>
      </c>
      <c r="B32" s="9" t="s">
        <v>46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ht="15.75" x14ac:dyDescent="0.25">
      <c r="A33" s="15" t="s">
        <v>45</v>
      </c>
      <c r="B33" s="9" t="s">
        <v>126</v>
      </c>
    </row>
    <row r="34" spans="1:3" ht="15.75" x14ac:dyDescent="0.25">
      <c r="A34" s="15" t="s">
        <v>47</v>
      </c>
      <c r="B34" s="9" t="s">
        <v>180</v>
      </c>
      <c r="C34" s="3" t="str">
        <f>"  &lt;/Variant&gt;"</f>
        <v xml:space="preserve">  &lt;/Variant&gt;</v>
      </c>
    </row>
    <row r="35" spans="1:3" ht="15.75" x14ac:dyDescent="0.25">
      <c r="A35" s="15"/>
      <c r="C35" s="3" t="str">
        <f>CONCATENATE("&lt;# ",B37," #&gt;")</f>
        <v>&lt;# G1469-16T #&gt;</v>
      </c>
    </row>
    <row r="36" spans="1:3" ht="15.75" x14ac:dyDescent="0.25">
      <c r="A36" s="8" t="s">
        <v>41</v>
      </c>
      <c r="B36" s="19" t="s">
        <v>127</v>
      </c>
      <c r="C36" s="3" t="str">
        <f>CONCATENATE("  &lt;Variant hgvs=",CHAR(34),B36,CHAR(34)," name=",CHAR(34),B37,CHAR(34),"&gt; ")</f>
        <v xml:space="preserve">  &lt;Variant hgvs="NC_000005.10:g.143300779C&gt;A" name="G1469-16T"&gt; </v>
      </c>
    </row>
    <row r="37" spans="1:3" ht="15.75" x14ac:dyDescent="0.25">
      <c r="A37" s="15" t="s">
        <v>42</v>
      </c>
      <c r="B37" s="9" t="s">
        <v>139</v>
      </c>
    </row>
    <row r="38" spans="1:3" ht="15.75" x14ac:dyDescent="0.25">
      <c r="A38" s="15" t="s">
        <v>43</v>
      </c>
      <c r="B38" s="9" t="s">
        <v>46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guanine (G) to thymine (T) resulting in incorrect protein function. This substitution of a single nucleotide is known as a missense variant.</v>
      </c>
    </row>
    <row r="39" spans="1:3" ht="15.75" x14ac:dyDescent="0.25">
      <c r="A39" s="15" t="s">
        <v>45</v>
      </c>
      <c r="B39" s="9" t="s">
        <v>48</v>
      </c>
    </row>
    <row r="40" spans="1:3" ht="15.75" x14ac:dyDescent="0.25">
      <c r="A40" s="15" t="s">
        <v>47</v>
      </c>
      <c r="B40" s="9" t="s">
        <v>140</v>
      </c>
      <c r="C40" s="3" t="str">
        <f>"  &lt;/Variant&gt;"</f>
        <v xml:space="preserve">  &lt;/Variant&gt;</v>
      </c>
    </row>
    <row r="41" spans="1:3" ht="15.75" x14ac:dyDescent="0.25">
      <c r="A41" s="15"/>
      <c r="C41" s="3" t="str">
        <f>CONCATENATE("&lt;# ",B43," #&gt;")</f>
        <v>&lt;# A143281925G #&gt;</v>
      </c>
    </row>
    <row r="42" spans="1:3" ht="15.75" x14ac:dyDescent="0.25">
      <c r="A42" s="8" t="s">
        <v>41</v>
      </c>
      <c r="B42" s="19" t="s">
        <v>128</v>
      </c>
      <c r="C42" s="3" t="str">
        <f>CONCATENATE("  &lt;Variant hgvs=",CHAR(34),B42,CHAR(34)," name=",CHAR(34),B43,CHAR(34),"&gt; ")</f>
        <v xml:space="preserve">  &lt;Variant hgvs="NC_000005.10:g.143281925A&gt;G" name="A143281925G"&gt; </v>
      </c>
    </row>
    <row r="43" spans="1:3" ht="15.75" x14ac:dyDescent="0.25">
      <c r="A43" s="15" t="s">
        <v>42</v>
      </c>
      <c r="B43" s="9" t="s">
        <v>141</v>
      </c>
    </row>
    <row r="44" spans="1:3" ht="15.75" x14ac:dyDescent="0.25">
      <c r="A44" s="15" t="s">
        <v>43</v>
      </c>
      <c r="B44" s="9" t="s">
        <v>44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adenine (A) to guanine (G) resulting in incorrect protein function. This substitution of a single nucleotide is known as a missense variant.</v>
      </c>
    </row>
    <row r="45" spans="1:3" ht="15.75" x14ac:dyDescent="0.25">
      <c r="A45" s="15" t="s">
        <v>45</v>
      </c>
      <c r="B45" s="9" t="s">
        <v>46</v>
      </c>
    </row>
    <row r="46" spans="1:3" ht="15.75" x14ac:dyDescent="0.25">
      <c r="A46" s="15" t="s">
        <v>47</v>
      </c>
      <c r="B46" s="9" t="s">
        <v>142</v>
      </c>
      <c r="C46" s="3" t="str">
        <f>"  &lt;/Variant&gt;"</f>
        <v xml:space="preserve">  &lt;/Variant&gt;</v>
      </c>
    </row>
    <row r="47" spans="1:3" ht="15.75" x14ac:dyDescent="0.25">
      <c r="A47" s="15"/>
      <c r="C47" s="3" t="str">
        <f>CONCATENATE("&lt;# ",B49," #&gt;")</f>
        <v>&lt;# A143307929G #&gt;</v>
      </c>
    </row>
    <row r="48" spans="1:3" ht="15.75" x14ac:dyDescent="0.25">
      <c r="A48" s="8" t="s">
        <v>41</v>
      </c>
      <c r="B48" s="19" t="s">
        <v>129</v>
      </c>
      <c r="C48" s="3" t="str">
        <f>CONCATENATE("  &lt;Variant hgvs=",CHAR(34),B48,CHAR(34)," name=",CHAR(34),B49,CHAR(34),"&gt; ")</f>
        <v xml:space="preserve">  &lt;Variant hgvs="NC_000005.10:g.143307929A&gt;G" name="A143307929G"&gt; </v>
      </c>
    </row>
    <row r="49" spans="1:16" ht="15.75" x14ac:dyDescent="0.25">
      <c r="A49" s="15" t="s">
        <v>42</v>
      </c>
      <c r="B49" s="9" t="s">
        <v>143</v>
      </c>
    </row>
    <row r="50" spans="1:16" ht="15.75" x14ac:dyDescent="0.25">
      <c r="A50" s="15" t="s">
        <v>43</v>
      </c>
      <c r="B50" s="9" t="s">
        <v>44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HSD11B1 gene from adenine (A) to guanine (G) resulting in incorrect protein function. This substitution of a single nucleotide is known as a missense variant.</v>
      </c>
    </row>
    <row r="51" spans="1:16" ht="15.75" x14ac:dyDescent="0.25">
      <c r="A51" s="15" t="s">
        <v>45</v>
      </c>
      <c r="B51" s="9" t="s">
        <v>46</v>
      </c>
    </row>
    <row r="52" spans="1:16" ht="15.75" x14ac:dyDescent="0.25">
      <c r="A52" s="15" t="s">
        <v>47</v>
      </c>
      <c r="B52" s="9" t="s">
        <v>132</v>
      </c>
      <c r="C52" s="3" t="str">
        <f>"  &lt;/Variant&gt;"</f>
        <v xml:space="preserve">  &lt;/Variant&gt;</v>
      </c>
    </row>
    <row r="53" spans="1:16" ht="15.75" x14ac:dyDescent="0.25">
      <c r="A53" s="15"/>
      <c r="C53" s="3" t="str">
        <f>CONCATENATE("&lt;# ",B55," #&gt;")</f>
        <v>&lt;# G143316471A #&gt;</v>
      </c>
    </row>
    <row r="54" spans="1:16" ht="15.75" x14ac:dyDescent="0.25">
      <c r="A54" s="8" t="s">
        <v>41</v>
      </c>
      <c r="B54" s="19" t="s">
        <v>130</v>
      </c>
      <c r="C54" s="3" t="str">
        <f>CONCATENATE("  &lt;Variant hgvs=",CHAR(34),B54,CHAR(34)," name=",CHAR(34),B55,CHAR(34),"&gt; ")</f>
        <v xml:space="preserve">  &lt;Variant hgvs="NC_000005.10:g.143316471G&gt;A" name="G143316471A"&gt; </v>
      </c>
    </row>
    <row r="55" spans="1:16" ht="15.75" x14ac:dyDescent="0.25">
      <c r="A55" s="15" t="s">
        <v>42</v>
      </c>
      <c r="B55" s="9" t="s">
        <v>144</v>
      </c>
    </row>
    <row r="56" spans="1:16" ht="15.75" x14ac:dyDescent="0.25">
      <c r="A56" s="15" t="s">
        <v>43</v>
      </c>
      <c r="B56" s="9" t="s">
        <v>46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HSD11B1 gene from guanine (G) to adenine (A) resulting in incorrect protein function. This substitution of a single nucleotide is known as a missense variant.</v>
      </c>
    </row>
    <row r="57" spans="1:16" ht="15.75" x14ac:dyDescent="0.25">
      <c r="A57" s="15" t="s">
        <v>45</v>
      </c>
      <c r="B57" s="9" t="s">
        <v>44</v>
      </c>
    </row>
    <row r="58" spans="1:16" s="4" customFormat="1" ht="15.75" x14ac:dyDescent="0.25">
      <c r="A58" s="22" t="s">
        <v>47</v>
      </c>
      <c r="B58" s="23" t="s">
        <v>145</v>
      </c>
      <c r="C58" s="4" t="str">
        <f>"  &lt;/Variant&gt;"</f>
        <v xml:space="preserve">  &lt;/Variant&gt;</v>
      </c>
    </row>
    <row r="59" spans="1:16" s="4" customFormat="1" ht="15.75" x14ac:dyDescent="0.25">
      <c r="A59" s="24"/>
      <c r="B59" s="23"/>
      <c r="C59" s="4" t="str">
        <f>CONCATENATE("&lt;# ",B61," #&gt;")</f>
        <v>&lt;# G71427327T #&gt;</v>
      </c>
    </row>
    <row r="60" spans="1:16" s="4" customFormat="1" ht="15.75" x14ac:dyDescent="0.25">
      <c r="A60" s="24" t="s">
        <v>41</v>
      </c>
      <c r="B60" s="25"/>
      <c r="C60" s="4" t="str">
        <f>CONCATENATE("  &lt;Variant hgvs=",CHAR(34),B60,CHAR(34)," name=",CHAR(34),B61,CHAR(34),"&gt; ")</f>
        <v xml:space="preserve">  &lt;Variant hgvs="" name="G71427327T"&gt; </v>
      </c>
      <c r="H60" s="26"/>
      <c r="I60" s="26"/>
      <c r="J60" s="26"/>
      <c r="K60" s="26"/>
      <c r="L60" s="26"/>
      <c r="M60" s="26"/>
      <c r="N60" s="26"/>
      <c r="O60" s="26"/>
      <c r="P60" s="26"/>
    </row>
    <row r="61" spans="1:16" s="4" customFormat="1" ht="15.75" x14ac:dyDescent="0.25">
      <c r="A61" s="22" t="s">
        <v>42</v>
      </c>
      <c r="B61" s="23" t="s">
        <v>10</v>
      </c>
      <c r="H61" s="23"/>
      <c r="I61" s="23"/>
      <c r="J61" s="23"/>
      <c r="K61" s="23"/>
      <c r="L61" s="23"/>
      <c r="M61" s="23"/>
      <c r="N61" s="23"/>
      <c r="O61" s="23"/>
      <c r="P61" s="23"/>
    </row>
    <row r="62" spans="1:16" ht="15.75" x14ac:dyDescent="0.25">
      <c r="A62" s="15" t="s">
        <v>43</v>
      </c>
      <c r="B62" s="9" t="s">
        <v>46</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HSD11B1 gene from guanine (G)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45</v>
      </c>
      <c r="B63" s="9" t="s">
        <v>48</v>
      </c>
      <c r="C63" s="3" t="s">
        <v>38</v>
      </c>
      <c r="H63" s="9"/>
      <c r="I63" s="9"/>
      <c r="J63" s="9"/>
      <c r="K63" s="9"/>
      <c r="L63" s="9"/>
      <c r="M63" s="9"/>
      <c r="N63" s="9"/>
      <c r="O63" s="9"/>
      <c r="P63" s="9"/>
    </row>
    <row r="64" spans="1:16" ht="15.75" x14ac:dyDescent="0.25">
      <c r="A64" s="15" t="s">
        <v>47</v>
      </c>
      <c r="B64" s="9" t="s">
        <v>49</v>
      </c>
      <c r="C64" s="3" t="str">
        <f>"  &lt;/Variant&gt;"</f>
        <v xml:space="preserve">  &lt;/Variant&gt;</v>
      </c>
      <c r="H64" s="9"/>
      <c r="I64" s="9"/>
      <c r="J64" s="9"/>
      <c r="K64" s="9"/>
      <c r="L64" s="9"/>
      <c r="M64" s="9"/>
      <c r="N64" s="9"/>
      <c r="O64" s="9"/>
      <c r="P64" s="9"/>
    </row>
    <row r="65" spans="1:16" ht="15.75" x14ac:dyDescent="0.25">
      <c r="C65" s="3" t="str">
        <f>CONCATENATE("&lt;# ",B67," #&gt;")</f>
        <v>&lt;# T70790948C #&gt;</v>
      </c>
      <c r="H65" s="9"/>
      <c r="I65" s="9"/>
      <c r="J65" s="9"/>
      <c r="K65" s="9"/>
      <c r="L65" s="9"/>
      <c r="M65" s="9"/>
      <c r="N65" s="9"/>
      <c r="O65" s="9"/>
      <c r="P65" s="9"/>
    </row>
    <row r="66" spans="1:16" ht="15.75" x14ac:dyDescent="0.25">
      <c r="A66" s="8" t="s">
        <v>41</v>
      </c>
      <c r="B66" s="21"/>
      <c r="C66" s="3" t="str">
        <f>CONCATENATE("  &lt;Variant hgvs=",CHAR(34),B66,CHAR(34)," name=",CHAR(34),B67,CHAR(34),"&gt; ")</f>
        <v xml:space="preserve">  &lt;Variant hgvs="" name="T70790948C"&gt; </v>
      </c>
      <c r="H66" s="9"/>
      <c r="I66" s="9"/>
      <c r="J66" s="9"/>
      <c r="K66" s="9"/>
      <c r="L66" s="9"/>
      <c r="M66" s="9"/>
      <c r="N66" s="9"/>
      <c r="O66" s="9"/>
      <c r="P66" s="9"/>
    </row>
    <row r="67" spans="1:16" ht="15.75" x14ac:dyDescent="0.25">
      <c r="A67" s="15" t="s">
        <v>42</v>
      </c>
      <c r="B67" s="9" t="s">
        <v>27</v>
      </c>
      <c r="H67" s="9"/>
      <c r="I67" s="9"/>
      <c r="J67" s="9"/>
      <c r="K67" s="9"/>
      <c r="L67" s="9"/>
      <c r="M67" s="9"/>
      <c r="N67" s="9"/>
      <c r="O67" s="9"/>
      <c r="P67" s="9"/>
    </row>
    <row r="68" spans="1:16" ht="15.75" x14ac:dyDescent="0.25">
      <c r="A68" s="15" t="s">
        <v>43</v>
      </c>
      <c r="B68" s="9" t="s">
        <v>48</v>
      </c>
      <c r="C68" s="3" t="str">
        <f>CONCATENATE("    This variant is a change at a specific point in the ",B11," gene from ",B68," to ",B69,"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c r="H68" s="9"/>
      <c r="I68" s="9"/>
      <c r="J68" s="9"/>
      <c r="K68" s="9"/>
      <c r="L68" s="9"/>
      <c r="M68" s="9"/>
      <c r="N68" s="9"/>
      <c r="O68" s="9"/>
      <c r="P68" s="9"/>
    </row>
    <row r="69" spans="1:16" ht="15.75" x14ac:dyDescent="0.25">
      <c r="A69" s="15" t="s">
        <v>45</v>
      </c>
      <c r="B69" s="9" t="str">
        <f>"cytosine (C)"</f>
        <v>cytosine (C)</v>
      </c>
      <c r="H69" s="9"/>
      <c r="I69" s="9"/>
      <c r="J69" s="9"/>
      <c r="K69" s="9"/>
      <c r="L69" s="9"/>
      <c r="M69" s="9"/>
      <c r="N69" s="9"/>
      <c r="O69" s="9"/>
      <c r="P69" s="9"/>
    </row>
    <row r="70" spans="1:16" ht="15.75" x14ac:dyDescent="0.25">
      <c r="A70" s="8" t="s">
        <v>47</v>
      </c>
      <c r="B70" s="9" t="s">
        <v>50</v>
      </c>
      <c r="C70" s="3" t="str">
        <f>"  &lt;/Variant&gt;"</f>
        <v xml:space="preserve">  &lt;/Variant&gt;</v>
      </c>
      <c r="H70" s="9"/>
      <c r="I70" s="9"/>
      <c r="J70" s="9"/>
      <c r="K70" s="9"/>
      <c r="L70" s="9"/>
      <c r="M70" s="9"/>
      <c r="N70" s="9"/>
      <c r="O70" s="9"/>
      <c r="P70" s="9"/>
    </row>
    <row r="71" spans="1:16" ht="15.75" x14ac:dyDescent="0.25">
      <c r="A71" s="15"/>
      <c r="C71" s="3" t="str">
        <f>CONCATENATE("&lt;# ",B73," #&gt;")</f>
        <v>&lt;# C71402258T #&gt;</v>
      </c>
    </row>
    <row r="72" spans="1:16" ht="15.75" x14ac:dyDescent="0.25">
      <c r="A72" s="8" t="s">
        <v>41</v>
      </c>
      <c r="B72" s="21"/>
      <c r="C72" s="3" t="str">
        <f>CONCATENATE("  &lt;Variant hgvs=",CHAR(34),B72,CHAR(34)," name=",CHAR(34),B73,CHAR(34),"&gt; ")</f>
        <v xml:space="preserve">  &lt;Variant hgvs="" name="C71402258T"&gt; </v>
      </c>
    </row>
    <row r="73" spans="1:16" ht="15.75" x14ac:dyDescent="0.25">
      <c r="A73" s="15" t="s">
        <v>42</v>
      </c>
      <c r="B73" s="9" t="s">
        <v>16</v>
      </c>
    </row>
    <row r="74" spans="1:16" ht="15.75" x14ac:dyDescent="0.25">
      <c r="A74" s="15" t="s">
        <v>43</v>
      </c>
      <c r="B74" s="9" t="str">
        <f>"cytosine (C)"</f>
        <v>cytosine (C)</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75" spans="1:16" ht="15.75" x14ac:dyDescent="0.25">
      <c r="A75" s="15" t="s">
        <v>45</v>
      </c>
      <c r="B75" s="9" t="s">
        <v>48</v>
      </c>
    </row>
    <row r="76" spans="1:16" ht="15.75" x14ac:dyDescent="0.25">
      <c r="A76" s="15" t="s">
        <v>47</v>
      </c>
      <c r="B76" s="9" t="s">
        <v>51</v>
      </c>
      <c r="C76" s="3" t="str">
        <f>"  &lt;/Variant&gt;"</f>
        <v xml:space="preserve">  &lt;/Variant&gt;</v>
      </c>
    </row>
    <row r="77" spans="1:16" ht="15.75" x14ac:dyDescent="0.25">
      <c r="A77" s="8"/>
      <c r="C77" s="3" t="str">
        <f>CONCATENATE("&lt;# ",B79," #&gt;")</f>
        <v>&lt;# C70616746T #&gt;</v>
      </c>
    </row>
    <row r="78" spans="1:16" ht="15.75" x14ac:dyDescent="0.25">
      <c r="A78" s="8" t="s">
        <v>41</v>
      </c>
      <c r="B78" s="21"/>
      <c r="C78" s="3" t="str">
        <f>CONCATENATE("  &lt;Variant hgvs=",CHAR(34),B78,CHAR(34)," name=",CHAR(34),B79,CHAR(34),"&gt; ")</f>
        <v xml:space="preserve">  &lt;Variant hgvs="" name="C70616746T"&gt; </v>
      </c>
    </row>
    <row r="79" spans="1:16" ht="15.75" x14ac:dyDescent="0.25">
      <c r="A79" s="15" t="s">
        <v>42</v>
      </c>
      <c r="B79" s="9" t="s">
        <v>7</v>
      </c>
    </row>
    <row r="80" spans="1:16" ht="15.75" x14ac:dyDescent="0.25">
      <c r="A80" s="15" t="s">
        <v>43</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81" spans="1:3" ht="15.75" x14ac:dyDescent="0.25">
      <c r="A81" s="15" t="s">
        <v>45</v>
      </c>
      <c r="B81" s="9" t="s">
        <v>48</v>
      </c>
    </row>
    <row r="82" spans="1:3" s="4" customFormat="1" ht="15.75" x14ac:dyDescent="0.25">
      <c r="A82" s="22" t="s">
        <v>47</v>
      </c>
      <c r="B82" s="23" t="s">
        <v>52</v>
      </c>
      <c r="C82" s="4" t="str">
        <f>"  &lt;/Variant&gt;"</f>
        <v xml:space="preserve">  &lt;/Variant&gt;</v>
      </c>
    </row>
    <row r="83" spans="1:3" s="4" customFormat="1" ht="15.75" x14ac:dyDescent="0.25">
      <c r="A83" s="22"/>
      <c r="B83" s="23"/>
      <c r="C83" s="4" t="str">
        <f>CONCATENATE("&lt;# ",B85," #&gt;")</f>
        <v>&lt;# T71417232G #&gt;</v>
      </c>
    </row>
    <row r="84" spans="1:3" s="4" customFormat="1" ht="15.75" x14ac:dyDescent="0.25">
      <c r="A84" s="24" t="s">
        <v>41</v>
      </c>
      <c r="B84" s="25" t="s">
        <v>53</v>
      </c>
      <c r="C84" s="4" t="str">
        <f>CONCATENATE("  &lt;Variant hgvs=",CHAR(34),B84,CHAR(34)," name=",CHAR(34),B85,CHAR(34),"&gt; ")</f>
        <v xml:space="preserve">  &lt;Variant hgvs="NC_000009.12:g.71417232T&gt;G" name="T71417232G"&gt; </v>
      </c>
    </row>
    <row r="85" spans="1:3" s="4" customFormat="1" ht="15.75" x14ac:dyDescent="0.25">
      <c r="A85" s="22" t="s">
        <v>42</v>
      </c>
      <c r="B85" s="23" t="s">
        <v>22</v>
      </c>
    </row>
    <row r="86" spans="1:3" ht="15.75" x14ac:dyDescent="0.25">
      <c r="A86" s="15" t="s">
        <v>43</v>
      </c>
      <c r="B86" s="9" t="s">
        <v>48</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HSD11B1 gene from thymine (T) to guanine (G) resulting in incorrect protein function. This substitution of a single nucleotide is known as a missense variant.</v>
      </c>
    </row>
    <row r="87" spans="1:3" ht="15.75" x14ac:dyDescent="0.25">
      <c r="A87" s="15" t="s">
        <v>45</v>
      </c>
      <c r="B87" s="9" t="s">
        <v>46</v>
      </c>
    </row>
    <row r="88" spans="1:3" ht="15.75" x14ac:dyDescent="0.25">
      <c r="A88" s="15" t="s">
        <v>47</v>
      </c>
      <c r="B88" s="9" t="s">
        <v>54</v>
      </c>
      <c r="C88" s="3" t="str">
        <f>"  &lt;/Variant&gt;"</f>
        <v xml:space="preserve">  &lt;/Variant&gt;</v>
      </c>
    </row>
    <row r="89" spans="1:3" ht="15.75" x14ac:dyDescent="0.25">
      <c r="A89" s="15"/>
      <c r="C89" s="3" t="str">
        <f>CONCATENATE("&lt;# ",B91," #&gt;")</f>
        <v>&lt;# A70605775G #&gt;</v>
      </c>
    </row>
    <row r="90" spans="1:3" ht="15.75" x14ac:dyDescent="0.25">
      <c r="A90" s="8" t="s">
        <v>41</v>
      </c>
      <c r="B90" s="21" t="s">
        <v>55</v>
      </c>
      <c r="C90" s="3" t="str">
        <f>CONCATENATE("  &lt;Variant hgvs=",CHAR(34),B90,CHAR(34)," name=",CHAR(34),B91,CHAR(34),"&gt; ")</f>
        <v xml:space="preserve">  &lt;Variant hgvs="NC_000009.12:g.70605775A&gt;G" name="A70605775G"&gt; </v>
      </c>
    </row>
    <row r="91" spans="1:3" ht="15.75" x14ac:dyDescent="0.25">
      <c r="A91" s="15" t="s">
        <v>42</v>
      </c>
      <c r="B91" s="9" t="s">
        <v>4</v>
      </c>
    </row>
    <row r="92" spans="1:3" ht="15.75" x14ac:dyDescent="0.25">
      <c r="A92" s="15" t="s">
        <v>43</v>
      </c>
      <c r="B92" s="9" t="s">
        <v>44</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HSD11B1 gene from adenine (A) to guanine (G) resulting in incorrect protein function. This substitution of a single nucleotide is known as a missense variant.</v>
      </c>
    </row>
    <row r="93" spans="1:3" ht="15.75" x14ac:dyDescent="0.25">
      <c r="A93" s="15" t="s">
        <v>45</v>
      </c>
      <c r="B93" s="9" t="s">
        <v>46</v>
      </c>
    </row>
    <row r="94" spans="1:3" ht="15.75" x14ac:dyDescent="0.25">
      <c r="A94" s="15" t="s">
        <v>47</v>
      </c>
      <c r="B94" s="9" t="s">
        <v>56</v>
      </c>
      <c r="C94" s="3" t="str">
        <f>"  &lt;/Variant&gt;"</f>
        <v xml:space="preserve">  &lt;/Variant&gt;</v>
      </c>
    </row>
    <row r="95" spans="1:3" ht="15.75" x14ac:dyDescent="0.25">
      <c r="A95" s="15"/>
      <c r="C95" s="3" t="str">
        <f>CONCATENATE("&lt;# ",B97," #&gt;")</f>
        <v>&lt;# C71403580T #&gt;</v>
      </c>
    </row>
    <row r="96" spans="1:3" ht="15.75" x14ac:dyDescent="0.25">
      <c r="A96" s="8" t="s">
        <v>41</v>
      </c>
      <c r="B96" s="21" t="s">
        <v>57</v>
      </c>
      <c r="C96" s="3" t="str">
        <f>CONCATENATE("  &lt;Variant hgvs=",CHAR(34),B96,CHAR(34)," name=",CHAR(34),B97,CHAR(34),"&gt; ")</f>
        <v xml:space="preserve">  &lt;Variant hgvs="NC_000009.12:g.71403580C&gt;T" name="C71403580T"&gt; </v>
      </c>
    </row>
    <row r="97" spans="1:3" ht="15.75" x14ac:dyDescent="0.25">
      <c r="A97" s="15" t="s">
        <v>42</v>
      </c>
      <c r="B97" s="9" t="s">
        <v>19</v>
      </c>
    </row>
    <row r="98" spans="1:3" ht="15.75" x14ac:dyDescent="0.25">
      <c r="A98" s="15" t="s">
        <v>43</v>
      </c>
      <c r="B98" s="9" t="str">
        <f>"cytosine (C)"</f>
        <v>cytosine (C)</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99" spans="1:3" ht="15.75" x14ac:dyDescent="0.25">
      <c r="A99" s="15" t="s">
        <v>45</v>
      </c>
      <c r="B99" s="9" t="s">
        <v>48</v>
      </c>
    </row>
    <row r="100" spans="1:3" ht="15.75" x14ac:dyDescent="0.25">
      <c r="A100" s="15" t="s">
        <v>47</v>
      </c>
      <c r="B100" s="9" t="s">
        <v>58</v>
      </c>
      <c r="C100" s="3" t="str">
        <f>"  &lt;/Variant&gt;"</f>
        <v xml:space="preserve">  &lt;/Variant&gt;</v>
      </c>
    </row>
    <row r="101" spans="1:3" ht="15.75" x14ac:dyDescent="0.25">
      <c r="A101" s="15"/>
      <c r="C101" s="3" t="str">
        <f>CONCATENATE("&lt;# ",B103," #&gt;")</f>
        <v>&lt;# T70610886A #&gt;</v>
      </c>
    </row>
    <row r="102" spans="1:3" ht="15.75" x14ac:dyDescent="0.25">
      <c r="A102" s="8" t="s">
        <v>41</v>
      </c>
      <c r="B102" s="21" t="s">
        <v>35</v>
      </c>
      <c r="C102" s="3" t="str">
        <f>CONCATENATE("  &lt;Variant hgvs=",CHAR(34),B102,CHAR(34)," name=",CHAR(34),B103,CHAR(34),"&gt; ")</f>
        <v xml:space="preserve">  &lt;Variant hgvs="NC_000009.12:g.70610886T&gt;A" name="T70610886A"&gt; </v>
      </c>
    </row>
    <row r="103" spans="1:3" ht="15.75" x14ac:dyDescent="0.25">
      <c r="A103" s="15" t="s">
        <v>42</v>
      </c>
      <c r="B103" s="9" t="s">
        <v>11</v>
      </c>
    </row>
    <row r="104" spans="1:3" ht="15.75" x14ac:dyDescent="0.25">
      <c r="A104" s="15" t="s">
        <v>43</v>
      </c>
      <c r="B104" s="9" t="s">
        <v>48</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HSD11B1 gene from thymine (T) to adenine (A) resulting in incorrect protein function. This substitution of a single nucleotide is known as a missense variant.</v>
      </c>
    </row>
    <row r="105" spans="1:3" ht="15.75" x14ac:dyDescent="0.25">
      <c r="A105" s="15" t="s">
        <v>45</v>
      </c>
      <c r="B105" s="9" t="s">
        <v>44</v>
      </c>
    </row>
    <row r="106" spans="1:3" ht="15.75" x14ac:dyDescent="0.25">
      <c r="A106" s="15" t="s">
        <v>47</v>
      </c>
      <c r="B106" s="9" t="s">
        <v>59</v>
      </c>
      <c r="C106" s="3" t="str">
        <f>"  &lt;/Variant&gt;"</f>
        <v xml:space="preserve">  &lt;/Variant&gt;</v>
      </c>
    </row>
    <row r="107" spans="1:3" ht="15.75" x14ac:dyDescent="0.25">
      <c r="A107" s="15"/>
      <c r="C107" s="3" t="str">
        <f>CONCATENATE("&lt;# ",B109," #&gt;")</f>
        <v>&lt;# T71365306C #&gt;</v>
      </c>
    </row>
    <row r="108" spans="1:3" ht="15.75" x14ac:dyDescent="0.25">
      <c r="A108" s="8" t="s">
        <v>41</v>
      </c>
      <c r="B108" s="21" t="s">
        <v>60</v>
      </c>
      <c r="C108" s="3" t="str">
        <f>CONCATENATE("  &lt;Variant hgvs=",CHAR(34),B108,CHAR(34)," name=",CHAR(34),B109,CHAR(34),"&gt; ")</f>
        <v xml:space="preserve">  &lt;Variant hgvs="NC_000009.12:g.71365306T&gt;C" name="T71365306C"&gt; </v>
      </c>
    </row>
    <row r="109" spans="1:3" ht="15.75" x14ac:dyDescent="0.25">
      <c r="A109" s="15" t="s">
        <v>42</v>
      </c>
      <c r="B109" s="9" t="s">
        <v>6</v>
      </c>
    </row>
    <row r="110" spans="1:3" ht="15.75" x14ac:dyDescent="0.25">
      <c r="A110" s="15" t="s">
        <v>43</v>
      </c>
      <c r="B110" s="9" t="s">
        <v>48</v>
      </c>
      <c r="C110" s="3" t="str">
        <f>CONCATENATE("    This variant is a change at a specific point in the ",B11," gene from ",B110," to ",B111,"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111" spans="1:3" ht="15.75" x14ac:dyDescent="0.25">
      <c r="A111" s="15" t="s">
        <v>45</v>
      </c>
      <c r="B111" s="9" t="str">
        <f>"cytosine (C)"</f>
        <v>cytosine (C)</v>
      </c>
    </row>
    <row r="112" spans="1:3" ht="15.75" x14ac:dyDescent="0.25">
      <c r="A112" s="15" t="s">
        <v>47</v>
      </c>
      <c r="B112" s="9" t="s">
        <v>61</v>
      </c>
      <c r="C112" s="3" t="str">
        <f>"  &lt;/Variant&gt;"</f>
        <v xml:space="preserve">  &lt;/Variant&gt;</v>
      </c>
    </row>
    <row r="113" spans="1:3" ht="15.75" x14ac:dyDescent="0.25">
      <c r="A113" s="15"/>
      <c r="C113" s="3" t="str">
        <f>CONCATENATE("&lt;# ",B115," #&gt;")</f>
        <v>&lt;# G70820112A #&gt;</v>
      </c>
    </row>
    <row r="114" spans="1:3" ht="15.75" x14ac:dyDescent="0.25">
      <c r="A114" s="8" t="s">
        <v>41</v>
      </c>
      <c r="B114" s="21" t="s">
        <v>62</v>
      </c>
      <c r="C114" s="3" t="str">
        <f>CONCATENATE("  &lt;Variant hgvs=",CHAR(34),B114,CHAR(34)," name=",CHAR(34),B115,CHAR(34),"&gt; ")</f>
        <v xml:space="preserve">  &lt;Variant hgvs="NC_000009.12:g.70820112G&gt;A" name="G70820112A"&gt; </v>
      </c>
    </row>
    <row r="115" spans="1:3" ht="15.75" x14ac:dyDescent="0.25">
      <c r="A115" s="15" t="s">
        <v>42</v>
      </c>
      <c r="B115" s="9" t="s">
        <v>34</v>
      </c>
    </row>
    <row r="116" spans="1:3" ht="15.75" x14ac:dyDescent="0.25">
      <c r="A116" s="15" t="s">
        <v>43</v>
      </c>
      <c r="B116" s="9" t="s">
        <v>46</v>
      </c>
      <c r="C116" s="3" t="str">
        <f>CONCATENATE("    This variant is a change at a specific point in the ",B11," gene from ",B116," to ",B117," resulting in incorrect ",B7," function. This substitution of a single nucleotide is known as a missense variant.")</f>
        <v xml:space="preserve">    This variant is a change at a specific point in the HSD11B1 gene from guanine (G) to adenine (A) resulting in incorrect protein function. This substitution of a single nucleotide is known as a missense variant.</v>
      </c>
    </row>
    <row r="117" spans="1:3" ht="15.75" x14ac:dyDescent="0.25">
      <c r="A117" s="15" t="s">
        <v>45</v>
      </c>
      <c r="B117" s="9" t="s">
        <v>44</v>
      </c>
    </row>
    <row r="118" spans="1:3" ht="15.75" x14ac:dyDescent="0.25">
      <c r="A118" s="15" t="s">
        <v>47</v>
      </c>
      <c r="B118" s="9" t="s">
        <v>63</v>
      </c>
      <c r="C118" s="3" t="str">
        <f>"  &lt;/Variant&gt;"</f>
        <v xml:space="preserve">  &lt;/Variant&gt;</v>
      </c>
    </row>
    <row r="119" spans="1:3" ht="15.75" x14ac:dyDescent="0.25">
      <c r="A119" s="15"/>
      <c r="C119" s="3" t="str">
        <f>CONCATENATE("&lt;# ",B121," #&gt;")</f>
        <v>&lt;# A70822908G #&gt;</v>
      </c>
    </row>
    <row r="120" spans="1:3" ht="15.75" x14ac:dyDescent="0.25">
      <c r="A120" s="8" t="s">
        <v>41</v>
      </c>
      <c r="B120" s="21" t="s">
        <v>64</v>
      </c>
      <c r="C120" s="3" t="str">
        <f>CONCATENATE("  &lt;Variant hgvs=",CHAR(34),B120,CHAR(34)," name=",CHAR(34),B121,CHAR(34),"&gt; ")</f>
        <v xml:space="preserve">  &lt;Variant hgvs="NC_000009.12:g.70822908A&gt;G" name="A70822908G"&gt; </v>
      </c>
    </row>
    <row r="121" spans="1:3" ht="15.75" x14ac:dyDescent="0.25">
      <c r="A121" s="15" t="s">
        <v>42</v>
      </c>
      <c r="B121" s="9" t="s">
        <v>3</v>
      </c>
    </row>
    <row r="122" spans="1:3" ht="15.75" x14ac:dyDescent="0.25">
      <c r="A122" s="15" t="s">
        <v>43</v>
      </c>
      <c r="B122" s="9" t="s">
        <v>44</v>
      </c>
      <c r="C122" s="3" t="str">
        <f>CONCATENATE("    This variant is a change at a specific point in the ",B11," gene from ",B122," to ",B123," resulting in incorrect ",B7," function. This substitution of a single nucleotide is known as a missense variant.")</f>
        <v xml:space="preserve">    This variant is a change at a specific point in the HSD11B1 gene from adenine (A) to guanine (G) resulting in incorrect protein function. This substitution of a single nucleotide is known as a missense variant.</v>
      </c>
    </row>
    <row r="123" spans="1:3" ht="15.75" x14ac:dyDescent="0.25">
      <c r="A123" s="15" t="s">
        <v>45</v>
      </c>
      <c r="B123" s="9" t="s">
        <v>46</v>
      </c>
    </row>
    <row r="124" spans="1:3" ht="15.75" x14ac:dyDescent="0.25">
      <c r="A124" s="15" t="s">
        <v>47</v>
      </c>
      <c r="B124" s="9" t="s">
        <v>65</v>
      </c>
      <c r="C124" s="3" t="str">
        <f>"  &lt;/Variant&gt;"</f>
        <v xml:space="preserve">  &lt;/Variant&gt;</v>
      </c>
    </row>
    <row r="125" spans="1:3" ht="15.75" x14ac:dyDescent="0.25">
      <c r="A125" s="15"/>
      <c r="C125" s="3" t="str">
        <f>CONCATENATE("&lt;# ",B127," #&gt;")</f>
        <v>&lt;# C37T #&gt;</v>
      </c>
    </row>
    <row r="126" spans="1:3" ht="15.75" x14ac:dyDescent="0.25">
      <c r="A126" s="8" t="s">
        <v>41</v>
      </c>
      <c r="B126" s="21" t="s">
        <v>66</v>
      </c>
      <c r="C126" s="3" t="str">
        <f>CONCATENATE("  &lt;Variant hgvs=",CHAR(34),B126,CHAR(34)," name=",CHAR(34),B127,CHAR(34),"&gt; ")</f>
        <v xml:space="preserve">  &lt;Variant hgvs="NC_000009.12:g.70810048G&gt;A" name="C37T"&gt; </v>
      </c>
    </row>
    <row r="127" spans="1:3" ht="15.75" x14ac:dyDescent="0.25">
      <c r="A127" s="15" t="s">
        <v>42</v>
      </c>
      <c r="B127" s="9" t="s">
        <v>67</v>
      </c>
    </row>
    <row r="128" spans="1:3" ht="15.75" x14ac:dyDescent="0.25">
      <c r="A128" s="15" t="s">
        <v>43</v>
      </c>
      <c r="B128" s="9" t="s">
        <v>46</v>
      </c>
      <c r="C128" s="3" t="str">
        <f>CONCATENATE("    This variant is a change at a specific point in the ",B11," gene from ",B128," to ",B129," resulting in incorrect ",B7," function. This substitution of a single nucleotide is known as a missense variant.")</f>
        <v xml:space="preserve">    This variant is a change at a specific point in the HSD11B1 gene from guanine (G) to adenine (A) resulting in incorrect protein function. This substitution of a single nucleotide is known as a missense variant.</v>
      </c>
    </row>
    <row r="129" spans="1:3" ht="15.75" x14ac:dyDescent="0.25">
      <c r="A129" s="15" t="s">
        <v>45</v>
      </c>
      <c r="B129" s="9" t="s">
        <v>44</v>
      </c>
    </row>
    <row r="130" spans="1:3" ht="15.75" x14ac:dyDescent="0.25">
      <c r="A130" s="15" t="s">
        <v>47</v>
      </c>
      <c r="B130" s="9" t="s">
        <v>68</v>
      </c>
      <c r="C130" s="3" t="str">
        <f>"  &lt;/Variant&gt;"</f>
        <v xml:space="preserve">  &lt;/Variant&gt;</v>
      </c>
    </row>
    <row r="131" spans="1:3" s="18" customFormat="1" ht="15.75" x14ac:dyDescent="0.25">
      <c r="A131" s="27"/>
      <c r="B131" s="17"/>
    </row>
    <row r="132" spans="1:3" s="18" customFormat="1" ht="15.75" x14ac:dyDescent="0.25">
      <c r="A132" s="27"/>
      <c r="B132" s="17"/>
      <c r="C132" s="18" t="str">
        <f>C17</f>
        <v>&lt;# C209711973A #&gt;</v>
      </c>
    </row>
    <row r="133" spans="1:3" ht="15.75" x14ac:dyDescent="0.25">
      <c r="A133" s="15" t="s">
        <v>69</v>
      </c>
      <c r="B133" s="21" t="str">
        <f>H11</f>
        <v>NC_000001.11:g.</v>
      </c>
      <c r="C133" s="3" t="str">
        <f>CONCATENATE("  &lt;Genotype hgvs=",CHAR(34),B133,B134,";",B135,CHAR(34)," name=",CHAR(34),B19,CHAR(34),"&gt; ")</f>
        <v xml:space="preserve">  &lt;Genotype hgvs="NC_000001.11:g.[209711973C&gt;A];[209711973=]" name="C209711973A"&gt; </v>
      </c>
    </row>
    <row r="134" spans="1:3" ht="15.75" x14ac:dyDescent="0.25">
      <c r="A134" s="15" t="s">
        <v>47</v>
      </c>
      <c r="B134" s="21" t="str">
        <f t="shared" ref="B134:B138" si="1">H12</f>
        <v>[209711973C&gt;A]</v>
      </c>
    </row>
    <row r="135" spans="1:3" ht="15.75" x14ac:dyDescent="0.25">
      <c r="A135" s="15" t="s">
        <v>43</v>
      </c>
      <c r="B135" s="21" t="str">
        <f t="shared" si="1"/>
        <v>[209711973=]</v>
      </c>
      <c r="C135" s="3" t="s">
        <v>70</v>
      </c>
    </row>
    <row r="136" spans="1:3" ht="15.75" x14ac:dyDescent="0.25">
      <c r="A136" s="15" t="s">
        <v>71</v>
      </c>
      <c r="B136" s="21" t="str">
        <f t="shared" si="1"/>
        <v>This variant is not associated with increased risk.</v>
      </c>
      <c r="C136" s="3" t="s">
        <v>38</v>
      </c>
    </row>
    <row r="137" spans="1:3" ht="15.75" x14ac:dyDescent="0.25">
      <c r="A137" s="8" t="s">
        <v>72</v>
      </c>
      <c r="B137" s="21" t="str">
        <f t="shared" si="1"/>
        <v>You are in the Moderate Loss of Function category. See below for more information.</v>
      </c>
      <c r="C137" s="3" t="str">
        <f>CONCATENATE("    ",B136)</f>
        <v xml:space="preserve">    This variant is not associated with increased risk.</v>
      </c>
    </row>
    <row r="138" spans="1:3" ht="15.75" x14ac:dyDescent="0.25">
      <c r="A138" s="8" t="s">
        <v>73</v>
      </c>
      <c r="B138" s="21">
        <f t="shared" si="1"/>
        <v>31.6</v>
      </c>
    </row>
    <row r="139" spans="1:3" ht="15.75" x14ac:dyDescent="0.25">
      <c r="A139" s="15"/>
      <c r="C139" s="3" t="s">
        <v>74</v>
      </c>
    </row>
    <row r="140" spans="1:3" ht="15.75" x14ac:dyDescent="0.25">
      <c r="A140" s="8"/>
    </row>
    <row r="141" spans="1:3" ht="15.75" x14ac:dyDescent="0.25">
      <c r="A141" s="8"/>
      <c r="C141" s="3" t="str">
        <f>CONCATENATE("    ",B137)</f>
        <v xml:space="preserve">    You are in the Moderate Loss of Function category. See below for more information.</v>
      </c>
    </row>
    <row r="142" spans="1:3" ht="15.75" x14ac:dyDescent="0.25">
      <c r="A142" s="8"/>
    </row>
    <row r="143" spans="1:3" ht="15.75" x14ac:dyDescent="0.25">
      <c r="A143" s="8"/>
      <c r="C143" s="3" t="s">
        <v>75</v>
      </c>
    </row>
    <row r="144" spans="1:3" ht="15.75" x14ac:dyDescent="0.25">
      <c r="A144" s="15"/>
    </row>
    <row r="145" spans="1:3" ht="15.75" x14ac:dyDescent="0.25">
      <c r="A145" s="15"/>
      <c r="C145" s="3" t="str">
        <f>CONCATENATE( "    &lt;piechart percentage=",B138," /&gt;")</f>
        <v xml:space="preserve">    &lt;piechart percentage=31.6 /&gt;</v>
      </c>
    </row>
    <row r="146" spans="1:3" ht="15.75" x14ac:dyDescent="0.25">
      <c r="A146" s="15"/>
      <c r="C146" s="3" t="str">
        <f>"  &lt;/Genotype&gt;"</f>
        <v xml:space="preserve">  &lt;/Genotype&gt;</v>
      </c>
    </row>
    <row r="147" spans="1:3" ht="15.75" x14ac:dyDescent="0.25">
      <c r="A147" s="15" t="s">
        <v>76</v>
      </c>
      <c r="B147" s="9" t="str">
        <f>H17</f>
        <v>People with this variant have two copies of the [C209711973A](https://www.ncbi.nlm.nih.gov/projects/SNP/snp_ref.cgi?rs=11119328) variant. This substitution of a single nucleotide is known as a missense mutation.</v>
      </c>
      <c r="C147" s="3" t="str">
        <f>CONCATENATE("  &lt;Genotype hgvs=",CHAR(34),B133,B134,";",B134,CHAR(34)," name=",CHAR(34),B19,CHAR(34),"&gt; ")</f>
        <v xml:space="preserve">  &lt;Genotype hgvs="NC_000001.11:g.[209711973C&gt;A];[209711973C&gt;A]" name="C209711973A"&gt; </v>
      </c>
    </row>
    <row r="148" spans="1:3" ht="15.75" x14ac:dyDescent="0.25">
      <c r="A148" s="8" t="s">
        <v>77</v>
      </c>
      <c r="B148" s="9" t="str">
        <f t="shared" ref="B148:B149" si="2">H18</f>
        <v>You are in the Moderate Loss of Function category. See below for more information.</v>
      </c>
      <c r="C148" s="3" t="s">
        <v>38</v>
      </c>
    </row>
    <row r="149" spans="1:3" ht="15.75" x14ac:dyDescent="0.25">
      <c r="A149" s="8" t="s">
        <v>73</v>
      </c>
      <c r="B149" s="9">
        <f t="shared" si="2"/>
        <v>11.8</v>
      </c>
      <c r="C149" s="3" t="s">
        <v>70</v>
      </c>
    </row>
    <row r="150" spans="1:3" ht="15.75" x14ac:dyDescent="0.25">
      <c r="A150" s="8"/>
    </row>
    <row r="151" spans="1:3" ht="15.75" x14ac:dyDescent="0.25">
      <c r="A151" s="15"/>
      <c r="C151" s="3" t="str">
        <f>CONCATENATE("    ",B147)</f>
        <v xml:space="preserve">    People with this variant have two copies of the [C209711973A](https://www.ncbi.nlm.nih.gov/projects/SNP/snp_ref.cgi?rs=11119328) variant. This substitution of a single nucleotide is known as a missense mutation.</v>
      </c>
    </row>
    <row r="152" spans="1:3" ht="15.75" x14ac:dyDescent="0.25">
      <c r="A152" s="8"/>
    </row>
    <row r="153" spans="1:3" ht="15.75" x14ac:dyDescent="0.25">
      <c r="A153" s="8"/>
      <c r="C153" s="3" t="s">
        <v>74</v>
      </c>
    </row>
    <row r="154" spans="1:3" ht="15.75" x14ac:dyDescent="0.25">
      <c r="A154" s="8"/>
    </row>
    <row r="155" spans="1:3" ht="15.75" x14ac:dyDescent="0.25">
      <c r="A155" s="8"/>
      <c r="C155" s="3" t="str">
        <f>CONCATENATE("    ",B148)</f>
        <v xml:space="preserve">    You are in the Moderate Loss of Function category. See below for more information.</v>
      </c>
    </row>
    <row r="156" spans="1:3" ht="15.75" x14ac:dyDescent="0.25">
      <c r="A156" s="8"/>
    </row>
    <row r="157" spans="1:3" ht="15.75" x14ac:dyDescent="0.25">
      <c r="A157" s="15"/>
      <c r="C157" s="3" t="s">
        <v>75</v>
      </c>
    </row>
    <row r="158" spans="1:3" ht="15.75" x14ac:dyDescent="0.25">
      <c r="A158" s="15"/>
    </row>
    <row r="159" spans="1:3" ht="15.75" x14ac:dyDescent="0.25">
      <c r="A159" s="15"/>
      <c r="C159" s="3" t="str">
        <f>CONCATENATE( "    &lt;piechart percentage=",B149," /&gt;")</f>
        <v xml:space="preserve">    &lt;piechart percentage=11.8 /&gt;</v>
      </c>
    </row>
    <row r="160" spans="1:3" ht="15.75" x14ac:dyDescent="0.25">
      <c r="A160" s="15"/>
      <c r="C160" s="3" t="str">
        <f>"  &lt;/Genotype&gt;"</f>
        <v xml:space="preserve">  &lt;/Genotype&gt;</v>
      </c>
    </row>
    <row r="161" spans="1:3" ht="15.75" x14ac:dyDescent="0.25">
      <c r="A161" s="15" t="s">
        <v>78</v>
      </c>
      <c r="B161" s="9" t="str">
        <f>H20</f>
        <v>Your HSD11B1 gene has no variants. A normal gene is referred to as a "wild-type" gene.</v>
      </c>
      <c r="C161" s="3" t="str">
        <f>CONCATENATE("  &lt;Genotype hgvs=",CHAR(34),B133,B135,";",B135,CHAR(34)," name=",CHAR(34),B19,CHAR(34),"&gt; ")</f>
        <v xml:space="preserve">  &lt;Genotype hgvs="NC_000001.11:g.[209711973=];[209711973=]" name="C209711973A"&gt; </v>
      </c>
    </row>
    <row r="162" spans="1:3" ht="15.75" x14ac:dyDescent="0.25">
      <c r="A162" s="8" t="s">
        <v>79</v>
      </c>
      <c r="B162" s="9" t="str">
        <f t="shared" ref="B162:B163" si="3">H21</f>
        <v>This variant is not associated with increased risk.</v>
      </c>
      <c r="C162" s="3" t="s">
        <v>38</v>
      </c>
    </row>
    <row r="163" spans="1:3" ht="15.75" x14ac:dyDescent="0.25">
      <c r="A163" s="8" t="s">
        <v>73</v>
      </c>
      <c r="B163" s="9">
        <f t="shared" si="3"/>
        <v>56.6</v>
      </c>
      <c r="C163" s="3" t="s">
        <v>70</v>
      </c>
    </row>
    <row r="164" spans="1:3" ht="15.75" x14ac:dyDescent="0.25">
      <c r="A164" s="15"/>
    </row>
    <row r="165" spans="1:3" ht="15.75" x14ac:dyDescent="0.25">
      <c r="A165" s="8"/>
      <c r="C165" s="3" t="str">
        <f>CONCATENATE("    ",B161)</f>
        <v xml:space="preserve">    Your HSD11B1 gene has no variants. A normal gene is referred to as a "wild-type" gene.</v>
      </c>
    </row>
    <row r="166" spans="1:3" ht="15.75" x14ac:dyDescent="0.25">
      <c r="A166" s="8"/>
    </row>
    <row r="167" spans="1:3" ht="15.75" x14ac:dyDescent="0.25">
      <c r="A167" s="8"/>
      <c r="C167" s="3" t="s">
        <v>74</v>
      </c>
    </row>
    <row r="168" spans="1:3" ht="15.75" x14ac:dyDescent="0.25">
      <c r="A168" s="8"/>
    </row>
    <row r="169" spans="1:3" ht="15.75" x14ac:dyDescent="0.25">
      <c r="A169" s="8"/>
      <c r="C169" s="3" t="str">
        <f>CONCATENATE("    ",B162)</f>
        <v xml:space="preserve">    This variant is not associated with increased risk.</v>
      </c>
    </row>
    <row r="170" spans="1:3" ht="15.75" x14ac:dyDescent="0.25">
      <c r="A170" s="15"/>
    </row>
    <row r="171" spans="1:3" ht="15.75" x14ac:dyDescent="0.25">
      <c r="A171" s="15"/>
      <c r="C171" s="3" t="s">
        <v>75</v>
      </c>
    </row>
    <row r="172" spans="1:3" ht="15.75" x14ac:dyDescent="0.25">
      <c r="A172" s="15"/>
    </row>
    <row r="173" spans="1:3" ht="15.75" x14ac:dyDescent="0.25">
      <c r="A173" s="15"/>
      <c r="C173" s="3" t="str">
        <f>CONCATENATE( "    &lt;piechart percentage=",B163," /&gt;")</f>
        <v xml:space="preserve">    &lt;piechart percentage=56.6 /&gt;</v>
      </c>
    </row>
    <row r="174" spans="1:3" ht="15.75" x14ac:dyDescent="0.25">
      <c r="A174" s="15"/>
      <c r="C174" s="3" t="str">
        <f>"  &lt;/Genotype&gt;"</f>
        <v xml:space="preserve">  &lt;/Genotype&gt;</v>
      </c>
    </row>
    <row r="175" spans="1:3" ht="15.75" x14ac:dyDescent="0.25">
      <c r="A175" s="15"/>
      <c r="C175" s="3" t="str">
        <f>C23</f>
        <v>&lt;# T209714373C #&gt;</v>
      </c>
    </row>
    <row r="176" spans="1:3" ht="15.75" x14ac:dyDescent="0.25">
      <c r="A176" s="15" t="s">
        <v>69</v>
      </c>
      <c r="B176" s="21" t="str">
        <f>I11</f>
        <v>NC_000001.11:g.</v>
      </c>
      <c r="C176" s="3" t="str">
        <f>CONCATENATE("  &lt;Genotype hgvs=",CHAR(34),B176,B177,";",B178,CHAR(34)," name=",CHAR(34),B25,CHAR(34),"&gt; ")</f>
        <v xml:space="preserve">  &lt;Genotype hgvs="NC_000001.11:g.[209714373T&gt;C];[209714373=]" name="T209714373C"&gt; </v>
      </c>
    </row>
    <row r="177" spans="1:3" ht="15.75" x14ac:dyDescent="0.25">
      <c r="A177" s="15" t="s">
        <v>47</v>
      </c>
      <c r="B177" s="21" t="str">
        <f t="shared" ref="B177:B181" si="4">I12</f>
        <v>[209714373T&gt;C]</v>
      </c>
    </row>
    <row r="178" spans="1:3" ht="15.75" x14ac:dyDescent="0.25">
      <c r="A178" s="15" t="s">
        <v>43</v>
      </c>
      <c r="B178" s="21" t="str">
        <f t="shared" si="4"/>
        <v>[209714373=]</v>
      </c>
      <c r="C178" s="3" t="s">
        <v>70</v>
      </c>
    </row>
    <row r="179" spans="1:3" ht="15.75" x14ac:dyDescent="0.25">
      <c r="A179" s="15" t="s">
        <v>71</v>
      </c>
      <c r="B179" s="21" t="str">
        <f t="shared" si="4"/>
        <v>People with this variant have one copy of the [T209714373C](https://www.ncbi.nlm.nih.gov/projects/SNP/snp_ref.cgi?rs=846906)</v>
      </c>
      <c r="C179" s="3" t="s">
        <v>38</v>
      </c>
    </row>
    <row r="180" spans="1:3" ht="15.75" x14ac:dyDescent="0.25">
      <c r="A180" s="8" t="s">
        <v>72</v>
      </c>
      <c r="B180" s="21" t="str">
        <f t="shared" si="4"/>
        <v>You are in the Moderate Loss of Function category. See below for more information.</v>
      </c>
      <c r="C180" s="3" t="str">
        <f>CONCATENATE("    ",B179)</f>
        <v xml:space="preserve">    People with this variant have one copy of the [T209714373C](https://www.ncbi.nlm.nih.gov/projects/SNP/snp_ref.cgi?rs=846906)</v>
      </c>
    </row>
    <row r="181" spans="1:3" ht="15.75" x14ac:dyDescent="0.25">
      <c r="A181" s="8" t="s">
        <v>73</v>
      </c>
      <c r="B181" s="21">
        <f t="shared" si="4"/>
        <v>10</v>
      </c>
    </row>
    <row r="182" spans="1:3" ht="15.75" x14ac:dyDescent="0.25">
      <c r="A182" s="15"/>
      <c r="C182" s="3" t="s">
        <v>74</v>
      </c>
    </row>
    <row r="183" spans="1:3" ht="15.75" x14ac:dyDescent="0.25">
      <c r="A183" s="8"/>
    </row>
    <row r="184" spans="1:3" ht="15.75" x14ac:dyDescent="0.25">
      <c r="A184" s="8"/>
      <c r="C184" s="3" t="str">
        <f>CONCATENATE("    ",B180)</f>
        <v xml:space="preserve">    You are in the Moderate Loss of Function category. See below for more information.</v>
      </c>
    </row>
    <row r="185" spans="1:3" ht="15.75" x14ac:dyDescent="0.25">
      <c r="A185" s="8"/>
    </row>
    <row r="186" spans="1:3" ht="15.75" x14ac:dyDescent="0.25">
      <c r="A186" s="8"/>
      <c r="C186" s="3" t="s">
        <v>75</v>
      </c>
    </row>
    <row r="187" spans="1:3" ht="15.75" x14ac:dyDescent="0.25">
      <c r="A187" s="15"/>
    </row>
    <row r="188" spans="1:3" ht="15.75" x14ac:dyDescent="0.25">
      <c r="A188" s="15"/>
      <c r="C188" s="3" t="str">
        <f>CONCATENATE( "    &lt;piechart percentage=",B181," /&gt;")</f>
        <v xml:space="preserve">    &lt;piechart percentage=10 /&gt;</v>
      </c>
    </row>
    <row r="189" spans="1:3" ht="15.75" x14ac:dyDescent="0.25">
      <c r="A189" s="15"/>
      <c r="C189" s="3" t="str">
        <f>"  &lt;/Genotype&gt;"</f>
        <v xml:space="preserve">  &lt;/Genotype&gt;</v>
      </c>
    </row>
    <row r="190" spans="1:3" ht="15.75" x14ac:dyDescent="0.25">
      <c r="A190" s="15" t="s">
        <v>76</v>
      </c>
      <c r="B190" s="9" t="str">
        <f>I17</f>
        <v>People with this variant have two copies of the [T209714373C](https://www.ncbi.nlm.nih.gov/projects/SNP/snp_ref.cgi?rs=846906) variant. This substitution of a single nucleotide is known as a missense mutation.</v>
      </c>
      <c r="C190" s="3" t="str">
        <f>CONCATENATE("  &lt;Genotype hgvs=",CHAR(34),B176,B177,";",B177,CHAR(34)," name=",CHAR(34),B25,CHAR(34),"&gt; ")</f>
        <v xml:space="preserve">  &lt;Genotype hgvs="NC_000001.11:g.[209714373T&gt;C];[209714373T&gt;C]" name="T209714373C"&gt; </v>
      </c>
    </row>
    <row r="191" spans="1:3" ht="15.75" x14ac:dyDescent="0.25">
      <c r="A191" s="8" t="s">
        <v>77</v>
      </c>
      <c r="B191" s="9" t="str">
        <f t="shared" ref="B191:B192" si="5">I18</f>
        <v>This variant is not associated with increased risk.</v>
      </c>
      <c r="C191" s="3" t="s">
        <v>38</v>
      </c>
    </row>
    <row r="192" spans="1:3" ht="15.75" x14ac:dyDescent="0.25">
      <c r="A192" s="8" t="s">
        <v>73</v>
      </c>
      <c r="B192" s="9">
        <f t="shared" si="5"/>
        <v>2.8</v>
      </c>
      <c r="C192" s="3" t="s">
        <v>70</v>
      </c>
    </row>
    <row r="193" spans="1:3" ht="15.75" x14ac:dyDescent="0.25">
      <c r="A193" s="8"/>
    </row>
    <row r="194" spans="1:3" ht="15.75" x14ac:dyDescent="0.25">
      <c r="A194" s="15"/>
      <c r="C194" s="3" t="str">
        <f>CONCATENATE("    ",B190)</f>
        <v xml:space="preserve">    People with this variant have two copies of the [T209714373C](https://www.ncbi.nlm.nih.gov/projects/SNP/snp_ref.cgi?rs=846906) variant. This substitution of a single nucleotide is known as a missense mutation.</v>
      </c>
    </row>
    <row r="195" spans="1:3" ht="15.75" x14ac:dyDescent="0.25">
      <c r="A195" s="8"/>
    </row>
    <row r="196" spans="1:3" ht="15.75" x14ac:dyDescent="0.25">
      <c r="A196" s="8"/>
      <c r="C196" s="3" t="s">
        <v>74</v>
      </c>
    </row>
    <row r="197" spans="1:3" ht="15.75" x14ac:dyDescent="0.25">
      <c r="A197" s="8"/>
    </row>
    <row r="198" spans="1:3" ht="15.75" x14ac:dyDescent="0.25">
      <c r="A198" s="8"/>
      <c r="C198" s="3" t="str">
        <f>CONCATENATE("    ",B191)</f>
        <v xml:space="preserve">    This variant is not associated with increased risk.</v>
      </c>
    </row>
    <row r="199" spans="1:3" ht="15.75" x14ac:dyDescent="0.25">
      <c r="A199" s="8"/>
    </row>
    <row r="200" spans="1:3" ht="15.75" x14ac:dyDescent="0.25">
      <c r="A200" s="15"/>
      <c r="C200" s="3" t="s">
        <v>75</v>
      </c>
    </row>
    <row r="201" spans="1:3" ht="15.75" x14ac:dyDescent="0.25">
      <c r="A201" s="15"/>
    </row>
    <row r="202" spans="1:3" ht="15.75" x14ac:dyDescent="0.25">
      <c r="A202" s="15"/>
      <c r="C202" s="3" t="str">
        <f>CONCATENATE( "    &lt;piechart percentage=",B192," /&gt;")</f>
        <v xml:space="preserve">    &lt;piechart percentage=2.8 /&gt;</v>
      </c>
    </row>
    <row r="203" spans="1:3" ht="15.75" x14ac:dyDescent="0.25">
      <c r="A203" s="15"/>
      <c r="C203" s="3" t="str">
        <f>"  &lt;/Genotype&gt;"</f>
        <v xml:space="preserve">  &lt;/Genotype&gt;</v>
      </c>
    </row>
    <row r="204" spans="1:3" ht="15.75" x14ac:dyDescent="0.25">
      <c r="A204" s="15" t="s">
        <v>78</v>
      </c>
      <c r="B204" s="9" t="str">
        <f>I20</f>
        <v>Your HSD11B1 gene has no variants. A normal gene is referred to as a "wild-type" gene.</v>
      </c>
      <c r="C204" s="3" t="str">
        <f>CONCATENATE("  &lt;Genotype hgvs=",CHAR(34),B176,B178,";",B178,CHAR(34)," name=",CHAR(34),B25,CHAR(34),"&gt; ")</f>
        <v xml:space="preserve">  &lt;Genotype hgvs="NC_000001.11:g.[209714373=];[209714373=]" name="T209714373C"&gt; </v>
      </c>
    </row>
    <row r="205" spans="1:3" ht="15.75" x14ac:dyDescent="0.25">
      <c r="A205" s="8" t="s">
        <v>79</v>
      </c>
      <c r="B205" s="9" t="str">
        <f t="shared" ref="B205:B206" si="6">I21</f>
        <v>You are in the Moderate Loss of Function category. See below for more information.</v>
      </c>
      <c r="C205" s="3" t="s">
        <v>38</v>
      </c>
    </row>
    <row r="206" spans="1:3" ht="15.75" x14ac:dyDescent="0.25">
      <c r="A206" s="8" t="s">
        <v>73</v>
      </c>
      <c r="B206" s="9">
        <f t="shared" si="6"/>
        <v>87.2</v>
      </c>
      <c r="C206" s="3" t="s">
        <v>70</v>
      </c>
    </row>
    <row r="207" spans="1:3" ht="15.75" x14ac:dyDescent="0.25">
      <c r="A207" s="15"/>
    </row>
    <row r="208" spans="1:3" ht="15.75" x14ac:dyDescent="0.25">
      <c r="A208" s="8"/>
      <c r="C208" s="3" t="str">
        <f>CONCATENATE("    ",B204)</f>
        <v xml:space="preserve">    Your HSD11B1 gene has no variants. A normal gene is referred to as a "wild-type" gene.</v>
      </c>
    </row>
    <row r="209" spans="1:3" ht="15.75" x14ac:dyDescent="0.25">
      <c r="A209" s="8"/>
    </row>
    <row r="210" spans="1:3" ht="15.75" x14ac:dyDescent="0.25">
      <c r="A210" s="8"/>
      <c r="C210" s="3" t="s">
        <v>74</v>
      </c>
    </row>
    <row r="211" spans="1:3" ht="15.75" x14ac:dyDescent="0.25">
      <c r="A211" s="8"/>
    </row>
    <row r="212" spans="1:3" ht="15.75" x14ac:dyDescent="0.25">
      <c r="A212" s="8"/>
      <c r="C212" s="3" t="str">
        <f>CONCATENATE("    ",B205)</f>
        <v xml:space="preserve">    You are in the Moderate Loss of Function category. See below for more information.</v>
      </c>
    </row>
    <row r="213" spans="1:3" ht="15.75" x14ac:dyDescent="0.25">
      <c r="A213" s="15"/>
    </row>
    <row r="214" spans="1:3" ht="15.75" x14ac:dyDescent="0.25">
      <c r="A214" s="15"/>
      <c r="C214" s="3" t="s">
        <v>75</v>
      </c>
    </row>
    <row r="215" spans="1:3" ht="15.75" x14ac:dyDescent="0.25">
      <c r="A215" s="15"/>
    </row>
    <row r="216" spans="1:3" ht="15.75" x14ac:dyDescent="0.25">
      <c r="A216" s="15"/>
      <c r="C216" s="3" t="str">
        <f>CONCATENATE( "    &lt;piechart percentage=",B206," /&gt;")</f>
        <v xml:space="preserve">    &lt;piechart percentage=87.2 /&gt;</v>
      </c>
    </row>
    <row r="217" spans="1:3" ht="15.75" x14ac:dyDescent="0.25">
      <c r="A217" s="15"/>
      <c r="C217" s="3" t="str">
        <f>"  &lt;/Genotype&gt;"</f>
        <v xml:space="preserve">  &lt;/Genotype&gt;</v>
      </c>
    </row>
    <row r="218" spans="1:3" ht="15.75" x14ac:dyDescent="0.25">
      <c r="A218" s="15"/>
      <c r="C218" s="3" t="str">
        <f>C29</f>
        <v>&lt;# G209732389C #&gt;</v>
      </c>
    </row>
    <row r="219" spans="1:3" ht="15.75" x14ac:dyDescent="0.25">
      <c r="A219" s="15" t="s">
        <v>69</v>
      </c>
      <c r="B219" s="21" t="str">
        <f>J11</f>
        <v>NC_000001.11:g.</v>
      </c>
      <c r="C219" s="3" t="str">
        <f>CONCATENATE("  &lt;Genotype hgvs=",CHAR(34),B219,B220,";",B221,CHAR(34)," name=",CHAR(34),B31,CHAR(34),"&gt; ")</f>
        <v xml:space="preserve">  &lt;Genotype hgvs="NC_000001.11:g.[209732389G&gt;C];[209732389=]" name="G209732389C"&gt; </v>
      </c>
    </row>
    <row r="220" spans="1:3" ht="15.75" x14ac:dyDescent="0.25">
      <c r="A220" s="15" t="s">
        <v>47</v>
      </c>
      <c r="B220" s="21" t="str">
        <f t="shared" ref="B220:B224" si="7">J12</f>
        <v>[209732389G&gt;C]</v>
      </c>
    </row>
    <row r="221" spans="1:3" ht="15.75" x14ac:dyDescent="0.25">
      <c r="A221" s="15" t="s">
        <v>43</v>
      </c>
      <c r="B221" s="21" t="str">
        <f t="shared" si="7"/>
        <v>[209732389=]</v>
      </c>
      <c r="C221" s="3" t="s">
        <v>70</v>
      </c>
    </row>
    <row r="222" spans="1:3" ht="15.75" x14ac:dyDescent="0.25">
      <c r="A222" s="15" t="s">
        <v>71</v>
      </c>
      <c r="B222" s="21" t="str">
        <f t="shared" si="7"/>
        <v>People with this variant have one copy of the [G209732389C](https://www.ncbi.nlm.nih.gov/projects/SNP/snp_ref.cgi?rs=932335)</v>
      </c>
      <c r="C222" s="3" t="s">
        <v>38</v>
      </c>
    </row>
    <row r="223" spans="1:3" ht="15.75" x14ac:dyDescent="0.25">
      <c r="A223" s="8" t="s">
        <v>72</v>
      </c>
      <c r="B223" s="21" t="str">
        <f t="shared" si="7"/>
        <v>You are in the Moderate Loss of Function category. See below for more information.</v>
      </c>
      <c r="C223" s="3" t="str">
        <f>CONCATENATE("    ",B222)</f>
        <v xml:space="preserve">    People with this variant have one copy of the [G209732389C](https://www.ncbi.nlm.nih.gov/projects/SNP/snp_ref.cgi?rs=932335)</v>
      </c>
    </row>
    <row r="224" spans="1:3" ht="15.75" x14ac:dyDescent="0.25">
      <c r="A224" s="8" t="s">
        <v>73</v>
      </c>
      <c r="B224" s="21">
        <f t="shared" si="7"/>
        <v>33.5</v>
      </c>
    </row>
    <row r="225" spans="1:3" ht="15.75" x14ac:dyDescent="0.25">
      <c r="A225" s="15"/>
      <c r="C225" s="3" t="s">
        <v>74</v>
      </c>
    </row>
    <row r="226" spans="1:3" ht="15.75" x14ac:dyDescent="0.25">
      <c r="A226" s="8"/>
    </row>
    <row r="227" spans="1:3" ht="15.75" x14ac:dyDescent="0.25">
      <c r="A227" s="8"/>
      <c r="C227" s="3" t="str">
        <f>CONCATENATE("    ",B223)</f>
        <v xml:space="preserve">    You are in the Moderate Loss of Function category. See below for more information.</v>
      </c>
    </row>
    <row r="228" spans="1:3" ht="15.75" x14ac:dyDescent="0.25">
      <c r="A228" s="8"/>
    </row>
    <row r="229" spans="1:3" ht="15.75" x14ac:dyDescent="0.25">
      <c r="A229" s="8"/>
      <c r="C229" s="3" t="s">
        <v>75</v>
      </c>
    </row>
    <row r="230" spans="1:3" ht="15.75" x14ac:dyDescent="0.25">
      <c r="A230" s="15"/>
    </row>
    <row r="231" spans="1:3" ht="15.75" x14ac:dyDescent="0.25">
      <c r="A231" s="15"/>
      <c r="C231" s="3" t="str">
        <f>CONCATENATE( "    &lt;piechart percentage=",B224," /&gt;")</f>
        <v xml:space="preserve">    &lt;piechart percentage=33.5 /&gt;</v>
      </c>
    </row>
    <row r="232" spans="1:3" ht="15.75" x14ac:dyDescent="0.25">
      <c r="A232" s="15"/>
      <c r="C232" s="3" t="str">
        <f>"  &lt;/Genotype&gt;"</f>
        <v xml:space="preserve">  &lt;/Genotype&gt;</v>
      </c>
    </row>
    <row r="233" spans="1:3" ht="15.75" x14ac:dyDescent="0.25">
      <c r="A233" s="15" t="s">
        <v>76</v>
      </c>
      <c r="B233" s="9" t="str">
        <f>J17</f>
        <v>People with this variant have two copies of the [G209732389C](https://www.ncbi.nlm.nih.gov/projects/SNP/snp_ref.cgi?rs=932335) variant. This substitution of a single nucleotide is known as a missense mutation.</v>
      </c>
      <c r="C233" s="3" t="str">
        <f>CONCATENATE("  &lt;Genotype hgvs=",CHAR(34),B219,B220,";",B220,CHAR(34)," name=",CHAR(34),B31,CHAR(34),"&gt; ")</f>
        <v xml:space="preserve">  &lt;Genotype hgvs="NC_000001.11:g.[209732389G&gt;C];[209732389G&gt;C]" name="G209732389C"&gt; </v>
      </c>
    </row>
    <row r="234" spans="1:3" ht="15.75" x14ac:dyDescent="0.25">
      <c r="A234" s="8" t="s">
        <v>77</v>
      </c>
      <c r="B234" s="9" t="str">
        <f t="shared" ref="B234:B235" si="8">J18</f>
        <v>You are in the Moderate Loss of Function category. See below for more information.</v>
      </c>
      <c r="C234" s="3" t="s">
        <v>38</v>
      </c>
    </row>
    <row r="235" spans="1:3" ht="15.75" x14ac:dyDescent="0.25">
      <c r="A235" s="8" t="s">
        <v>73</v>
      </c>
      <c r="B235" s="9">
        <f t="shared" si="8"/>
        <v>12.7</v>
      </c>
      <c r="C235" s="3" t="s">
        <v>70</v>
      </c>
    </row>
    <row r="236" spans="1:3" ht="15.75" x14ac:dyDescent="0.25">
      <c r="A236" s="8"/>
    </row>
    <row r="237" spans="1:3" ht="15.75" x14ac:dyDescent="0.25">
      <c r="A237" s="15"/>
      <c r="C237" s="3" t="str">
        <f>CONCATENATE("    ",B233)</f>
        <v xml:space="preserve">    People with this variant have two copies of the [G209732389C](https://www.ncbi.nlm.nih.gov/projects/SNP/snp_ref.cgi?rs=932335) variant. This substitution of a single nucleotide is known as a missense mutation.</v>
      </c>
    </row>
    <row r="238" spans="1:3" ht="15.75" x14ac:dyDescent="0.25">
      <c r="A238" s="8"/>
    </row>
    <row r="239" spans="1:3" ht="15.75" x14ac:dyDescent="0.25">
      <c r="A239" s="8"/>
      <c r="C239" s="3" t="s">
        <v>74</v>
      </c>
    </row>
    <row r="240" spans="1:3" ht="15.75" x14ac:dyDescent="0.25">
      <c r="A240" s="8"/>
    </row>
    <row r="241" spans="1:3" ht="15.75" x14ac:dyDescent="0.25">
      <c r="A241" s="8"/>
      <c r="C241" s="3" t="str">
        <f>CONCATENATE("    ",B234)</f>
        <v xml:space="preserve">    You are in the Moderate Loss of Function category. See below for more information.</v>
      </c>
    </row>
    <row r="242" spans="1:3" ht="15.75" x14ac:dyDescent="0.25">
      <c r="A242" s="8"/>
    </row>
    <row r="243" spans="1:3" ht="15.75" x14ac:dyDescent="0.25">
      <c r="A243" s="15"/>
      <c r="C243" s="3" t="s">
        <v>75</v>
      </c>
    </row>
    <row r="244" spans="1:3" ht="15.75" x14ac:dyDescent="0.25">
      <c r="A244" s="15"/>
    </row>
    <row r="245" spans="1:3" ht="15.75" x14ac:dyDescent="0.25">
      <c r="A245" s="15"/>
      <c r="C245" s="3" t="str">
        <f>CONCATENATE( "    &lt;piechart percentage=",B235," /&gt;")</f>
        <v xml:space="preserve">    &lt;piechart percentage=12.7 /&gt;</v>
      </c>
    </row>
    <row r="246" spans="1:3" ht="15.75" x14ac:dyDescent="0.25">
      <c r="A246" s="15"/>
      <c r="C246" s="3" t="str">
        <f>"  &lt;/Genotype&gt;"</f>
        <v xml:space="preserve">  &lt;/Genotype&gt;</v>
      </c>
    </row>
    <row r="247" spans="1:3" ht="15.75" x14ac:dyDescent="0.25">
      <c r="A247" s="15" t="s">
        <v>78</v>
      </c>
      <c r="B247" s="9" t="str">
        <f>J20</f>
        <v>Your HSD11B1 gene has no variants. A normal gene is referred to as a "wild-type" gene.</v>
      </c>
      <c r="C247" s="3" t="str">
        <f>CONCATENATE("  &lt;Genotype hgvs=",CHAR(34),B219,B221,";",B221,CHAR(34)," name=",CHAR(34),B31,CHAR(34),"&gt; ")</f>
        <v xml:space="preserve">  &lt;Genotype hgvs="NC_000001.11:g.[209732389=];[209732389=]" name="G209732389C"&gt; </v>
      </c>
    </row>
    <row r="248" spans="1:3" ht="15.75" x14ac:dyDescent="0.25">
      <c r="A248" s="8" t="s">
        <v>79</v>
      </c>
      <c r="B248" s="9" t="str">
        <f t="shared" ref="B248:B249" si="9">J21</f>
        <v>This variant is not associated with increased risk.</v>
      </c>
      <c r="C248" s="3" t="s">
        <v>38</v>
      </c>
    </row>
    <row r="249" spans="1:3" ht="15.75" x14ac:dyDescent="0.25">
      <c r="A249" s="8" t="s">
        <v>73</v>
      </c>
      <c r="B249" s="9">
        <f t="shared" si="9"/>
        <v>53.8</v>
      </c>
      <c r="C249" s="3" t="s">
        <v>70</v>
      </c>
    </row>
    <row r="250" spans="1:3" ht="15.75" x14ac:dyDescent="0.25">
      <c r="A250" s="15"/>
    </row>
    <row r="251" spans="1:3" ht="15.75" x14ac:dyDescent="0.25">
      <c r="A251" s="8"/>
      <c r="C251" s="3" t="str">
        <f>CONCATENATE("    ",B247)</f>
        <v xml:space="preserve">    Your HSD11B1 gene has no variants. A normal gene is referred to as a "wild-type" gene.</v>
      </c>
    </row>
    <row r="252" spans="1:3" ht="15.75" x14ac:dyDescent="0.25">
      <c r="A252" s="8"/>
    </row>
    <row r="253" spans="1:3" ht="15.75" x14ac:dyDescent="0.25">
      <c r="A253" s="8"/>
      <c r="C253" s="3" t="s">
        <v>74</v>
      </c>
    </row>
    <row r="254" spans="1:3" ht="15.75" x14ac:dyDescent="0.25">
      <c r="A254" s="8"/>
    </row>
    <row r="255" spans="1:3" ht="15.75" x14ac:dyDescent="0.25">
      <c r="A255" s="8"/>
      <c r="C255" s="3" t="str">
        <f>CONCATENATE("    ",B248)</f>
        <v xml:space="preserve">    This variant is not associated with increased risk.</v>
      </c>
    </row>
    <row r="256" spans="1:3" ht="15.75" x14ac:dyDescent="0.25">
      <c r="A256" s="15"/>
    </row>
    <row r="257" spans="1:3" ht="15.75" x14ac:dyDescent="0.25">
      <c r="A257" s="15"/>
      <c r="C257" s="3" t="s">
        <v>75</v>
      </c>
    </row>
    <row r="258" spans="1:3" ht="15.75" x14ac:dyDescent="0.25">
      <c r="A258" s="15"/>
    </row>
    <row r="259" spans="1:3" ht="15.75" x14ac:dyDescent="0.25">
      <c r="A259" s="15"/>
      <c r="C259" s="3" t="str">
        <f>CONCATENATE( "    &lt;piechart percentage=",B249," /&gt;")</f>
        <v xml:space="preserve">    &lt;piechart percentage=53.8 /&gt;</v>
      </c>
    </row>
    <row r="260" spans="1:3" ht="15.75" x14ac:dyDescent="0.25">
      <c r="A260" s="15"/>
      <c r="C260" s="3" t="str">
        <f>"  &lt;/Genotype&gt;"</f>
        <v xml:space="preserve">  &lt;/Genotype&gt;</v>
      </c>
    </row>
    <row r="261" spans="1:3" ht="15.75" x14ac:dyDescent="0.25">
      <c r="A261" s="15"/>
      <c r="C261" s="3" t="str">
        <f>C35</f>
        <v>&lt;# G1469-16T #&gt;</v>
      </c>
    </row>
    <row r="262" spans="1:3" ht="15.75" x14ac:dyDescent="0.25">
      <c r="A262" s="15" t="s">
        <v>69</v>
      </c>
      <c r="B262" s="21" t="str">
        <f>K11</f>
        <v>NC_000005.10:g.</v>
      </c>
      <c r="C262" s="3" t="str">
        <f>CONCATENATE("  &lt;Genotype hgvs=",CHAR(34),B262,B263,";",B264,CHAR(34)," name=",CHAR(34),B37,CHAR(34),"&gt; ")</f>
        <v xml:space="preserve">  &lt;Genotype hgvs="NC_000005.10:g.[143300779C&gt;A];[143300779=]" name="G1469-16T"&gt; </v>
      </c>
    </row>
    <row r="263" spans="1:3" ht="15.75" x14ac:dyDescent="0.25">
      <c r="A263" s="15" t="s">
        <v>47</v>
      </c>
      <c r="B263" s="21" t="str">
        <f t="shared" ref="B263:B267" si="10">K12</f>
        <v>[143300779C&gt;A]</v>
      </c>
    </row>
    <row r="264" spans="1:3" ht="15.75" x14ac:dyDescent="0.25">
      <c r="A264" s="15" t="s">
        <v>43</v>
      </c>
      <c r="B264" s="21" t="str">
        <f t="shared" si="10"/>
        <v>[143300779=]</v>
      </c>
      <c r="C264" s="3" t="s">
        <v>70</v>
      </c>
    </row>
    <row r="265" spans="1:3" ht="15.75" x14ac:dyDescent="0.25">
      <c r="A265" s="15" t="s">
        <v>71</v>
      </c>
      <c r="B265" s="21" t="str">
        <f t="shared" si="10"/>
        <v>People with this variant have one copy of the [G1469-16T](https://www.ncbi.nlm.nih.gov/projects/SNP/snp_ref.cgi?rs=6188)</v>
      </c>
      <c r="C265" s="3" t="s">
        <v>38</v>
      </c>
    </row>
    <row r="266" spans="1:3" ht="15.75" x14ac:dyDescent="0.25">
      <c r="A266" s="8" t="s">
        <v>72</v>
      </c>
      <c r="B266" s="21" t="str">
        <f t="shared" si="10"/>
        <v>This variant is not associated with increased risk.</v>
      </c>
      <c r="C266" s="3" t="str">
        <f>CONCATENATE("    ",B265)</f>
        <v xml:space="preserve">    People with this variant have one copy of the [G1469-16T](https://www.ncbi.nlm.nih.gov/projects/SNP/snp_ref.cgi?rs=6188)</v>
      </c>
    </row>
    <row r="267" spans="1:3" ht="15.75" x14ac:dyDescent="0.25">
      <c r="A267" s="8" t="s">
        <v>73</v>
      </c>
      <c r="B267" s="21">
        <f t="shared" si="10"/>
        <v>38.799999999999997</v>
      </c>
    </row>
    <row r="268" spans="1:3" ht="15.75" x14ac:dyDescent="0.25">
      <c r="A268" s="15"/>
      <c r="C268" s="3" t="s">
        <v>74</v>
      </c>
    </row>
    <row r="269" spans="1:3" ht="15.75" x14ac:dyDescent="0.25">
      <c r="A269" s="8"/>
    </row>
    <row r="270" spans="1:3" ht="15.75" x14ac:dyDescent="0.25">
      <c r="A270" s="8"/>
      <c r="C270" s="3" t="str">
        <f>CONCATENATE("    ",B266)</f>
        <v xml:space="preserve">    This variant is not associated with increased risk.</v>
      </c>
    </row>
    <row r="271" spans="1:3" ht="15.75" x14ac:dyDescent="0.25">
      <c r="A271" s="8"/>
    </row>
    <row r="272" spans="1:3" ht="15.75" x14ac:dyDescent="0.25">
      <c r="A272" s="8"/>
      <c r="C272" s="3" t="s">
        <v>75</v>
      </c>
    </row>
    <row r="273" spans="1:3" ht="15.75" x14ac:dyDescent="0.25">
      <c r="A273" s="15"/>
    </row>
    <row r="274" spans="1:3" ht="15.75" x14ac:dyDescent="0.25">
      <c r="A274" s="15"/>
      <c r="C274" s="3" t="str">
        <f>CONCATENATE( "    &lt;piechart percentage=",B267," /&gt;")</f>
        <v xml:space="preserve">    &lt;piechart percentage=38.8 /&gt;</v>
      </c>
    </row>
    <row r="275" spans="1:3" ht="15.75" x14ac:dyDescent="0.25">
      <c r="A275" s="15"/>
      <c r="C275" s="3" t="str">
        <f>"  &lt;/Genotype&gt;"</f>
        <v xml:space="preserve">  &lt;/Genotype&gt;</v>
      </c>
    </row>
    <row r="276" spans="1:3" ht="15.75" x14ac:dyDescent="0.25">
      <c r="A276" s="15" t="s">
        <v>76</v>
      </c>
      <c r="B276" s="9" t="str">
        <f>K17</f>
        <v>People with this variant have two copies of the [G1469-16T](https://www.ncbi.nlm.nih.gov/projects/SNP/snp_ref.cgi?rs=6188) variant. This substitution of a single nucleotide is known as a missense mutation.</v>
      </c>
      <c r="C276" s="3" t="str">
        <f>CONCATENATE("  &lt;Genotype hgvs=",CHAR(34),B262,B263,";",B263,CHAR(34)," name=",CHAR(34),B37,CHAR(34),"&gt; ")</f>
        <v xml:space="preserve">  &lt;Genotype hgvs="NC_000005.10:g.[143300779C&gt;A];[143300779C&gt;A]" name="G1469-16T"&gt; </v>
      </c>
    </row>
    <row r="277" spans="1:3" ht="15.75" x14ac:dyDescent="0.25">
      <c r="A277" s="8" t="s">
        <v>77</v>
      </c>
      <c r="B277" s="9" t="str">
        <f t="shared" ref="B277:B278" si="11">K18</f>
        <v>This variant is not associated with increased risk.</v>
      </c>
      <c r="C277" s="3" t="s">
        <v>38</v>
      </c>
    </row>
    <row r="278" spans="1:3" ht="15.75" x14ac:dyDescent="0.25">
      <c r="A278" s="8" t="s">
        <v>73</v>
      </c>
      <c r="B278" s="9">
        <f t="shared" si="11"/>
        <v>16.5</v>
      </c>
      <c r="C278" s="3" t="s">
        <v>70</v>
      </c>
    </row>
    <row r="279" spans="1:3" ht="15.75" x14ac:dyDescent="0.25">
      <c r="A279" s="8"/>
    </row>
    <row r="280" spans="1:3" ht="15.75" x14ac:dyDescent="0.25">
      <c r="A280" s="15"/>
      <c r="C280" s="3" t="str">
        <f>CONCATENATE("    ",B276)</f>
        <v xml:space="preserve">    People with this variant have two copies of the [G1469-16T](https://www.ncbi.nlm.nih.gov/projects/SNP/snp_ref.cgi?rs=6188) variant. This substitution of a single nucleotide is known as a missense mutation.</v>
      </c>
    </row>
    <row r="281" spans="1:3" ht="15.75" x14ac:dyDescent="0.25">
      <c r="A281" s="8"/>
    </row>
    <row r="282" spans="1:3" ht="15.75" x14ac:dyDescent="0.25">
      <c r="A282" s="8"/>
      <c r="C282" s="3" t="s">
        <v>74</v>
      </c>
    </row>
    <row r="283" spans="1:3" ht="15.75" x14ac:dyDescent="0.25">
      <c r="A283" s="8"/>
    </row>
    <row r="284" spans="1:3" ht="15.75" x14ac:dyDescent="0.25">
      <c r="A284" s="8"/>
      <c r="C284" s="3" t="str">
        <f>CONCATENATE("    ",B277)</f>
        <v xml:space="preserve">    This variant is not associated with increased risk.</v>
      </c>
    </row>
    <row r="285" spans="1:3" ht="15.75" x14ac:dyDescent="0.25">
      <c r="A285" s="8"/>
    </row>
    <row r="286" spans="1:3" ht="15.75" x14ac:dyDescent="0.25">
      <c r="A286" s="15"/>
      <c r="C286" s="3" t="s">
        <v>75</v>
      </c>
    </row>
    <row r="287" spans="1:3" ht="15.75" x14ac:dyDescent="0.25">
      <c r="A287" s="15"/>
    </row>
    <row r="288" spans="1:3" ht="15.75" x14ac:dyDescent="0.25">
      <c r="A288" s="15"/>
      <c r="C288" s="3" t="str">
        <f>CONCATENATE( "    &lt;piechart percentage=",B278," /&gt;")</f>
        <v xml:space="preserve">    &lt;piechart percentage=16.5 /&gt;</v>
      </c>
    </row>
    <row r="289" spans="1:3" ht="15.75" x14ac:dyDescent="0.25">
      <c r="A289" s="15"/>
      <c r="C289" s="3" t="str">
        <f>"  &lt;/Genotype&gt;"</f>
        <v xml:space="preserve">  &lt;/Genotype&gt;</v>
      </c>
    </row>
    <row r="290" spans="1:3" ht="15.75" x14ac:dyDescent="0.25">
      <c r="A290" s="15" t="s">
        <v>78</v>
      </c>
      <c r="B290" s="9" t="str">
        <f>K20</f>
        <v>Your HSD11B1 gene has no variants. A normal gene is referred to as a "wild-type" gene.</v>
      </c>
      <c r="C290" s="3" t="str">
        <f>CONCATENATE("  &lt;Genotype hgvs=",CHAR(34),B262,B264,";",B264,CHAR(34)," name=",CHAR(34),B37,CHAR(34),"&gt; ")</f>
        <v xml:space="preserve">  &lt;Genotype hgvs="NC_000005.10:g.[143300779=];[143300779=]" name="G1469-16T"&gt; </v>
      </c>
    </row>
    <row r="291" spans="1:3" ht="15.75" x14ac:dyDescent="0.25">
      <c r="A291" s="8" t="s">
        <v>79</v>
      </c>
      <c r="B291" s="9" t="str">
        <f t="shared" ref="B291:B292" si="12">K21</f>
        <v>You are in the Moderate Loss of Function category. See below for more information.</v>
      </c>
      <c r="C291" s="3" t="s">
        <v>38</v>
      </c>
    </row>
    <row r="292" spans="1:3" ht="15.75" x14ac:dyDescent="0.25">
      <c r="A292" s="8" t="s">
        <v>73</v>
      </c>
      <c r="B292" s="9">
        <f t="shared" si="12"/>
        <v>44.7</v>
      </c>
      <c r="C292" s="3" t="s">
        <v>70</v>
      </c>
    </row>
    <row r="293" spans="1:3" ht="15.75" x14ac:dyDescent="0.25">
      <c r="A293" s="15"/>
    </row>
    <row r="294" spans="1:3" ht="15.75" x14ac:dyDescent="0.25">
      <c r="A294" s="8"/>
      <c r="C294" s="3" t="str">
        <f>CONCATENATE("    ",B290)</f>
        <v xml:space="preserve">    Your HSD11B1 gene has no variants. A normal gene is referred to as a "wild-type" gene.</v>
      </c>
    </row>
    <row r="295" spans="1:3" ht="15.75" x14ac:dyDescent="0.25">
      <c r="A295" s="8"/>
    </row>
    <row r="296" spans="1:3" ht="15.75" x14ac:dyDescent="0.25">
      <c r="A296" s="8"/>
      <c r="C296" s="3" t="s">
        <v>74</v>
      </c>
    </row>
    <row r="297" spans="1:3" ht="15.75" x14ac:dyDescent="0.25">
      <c r="A297" s="8"/>
    </row>
    <row r="298" spans="1:3" ht="15.75" x14ac:dyDescent="0.25">
      <c r="A298" s="8"/>
      <c r="C298" s="3" t="str">
        <f>CONCATENATE("    ",B291)</f>
        <v xml:space="preserve">    You are in the Moderate Loss of Function category. See below for more information.</v>
      </c>
    </row>
    <row r="299" spans="1:3" ht="15.75" x14ac:dyDescent="0.25">
      <c r="A299" s="15"/>
    </row>
    <row r="300" spans="1:3" ht="15.75" x14ac:dyDescent="0.25">
      <c r="A300" s="15"/>
      <c r="C300" s="3" t="s">
        <v>75</v>
      </c>
    </row>
    <row r="301" spans="1:3" ht="15.75" x14ac:dyDescent="0.25">
      <c r="A301" s="15"/>
    </row>
    <row r="302" spans="1:3" ht="15.75" x14ac:dyDescent="0.25">
      <c r="A302" s="15"/>
      <c r="C302" s="3" t="str">
        <f>CONCATENATE( "    &lt;piechart percentage=",B292," /&gt;")</f>
        <v xml:space="preserve">    &lt;piechart percentage=44.7 /&gt;</v>
      </c>
    </row>
    <row r="303" spans="1:3" ht="15.75" x14ac:dyDescent="0.25">
      <c r="A303" s="15"/>
      <c r="C303" s="3" t="str">
        <f>"  &lt;/Genotype&gt;"</f>
        <v xml:space="preserve">  &lt;/Genotype&gt;</v>
      </c>
    </row>
    <row r="304" spans="1:3" ht="15.75" x14ac:dyDescent="0.25">
      <c r="A304" s="15"/>
      <c r="C304" s="3" t="str">
        <f>C41</f>
        <v>&lt;# A143281925G #&gt;</v>
      </c>
    </row>
    <row r="305" spans="1:3" ht="15.75" x14ac:dyDescent="0.25">
      <c r="A305" s="15" t="s">
        <v>69</v>
      </c>
      <c r="B305" s="21" t="str">
        <f>L11</f>
        <v>NC_000005.10:g.</v>
      </c>
      <c r="C305" s="3" t="str">
        <f>CONCATENATE("  &lt;Genotype hgvs=",CHAR(34),B305,B306,";",B307,CHAR(34)," name=",CHAR(34),B43,CHAR(34),"&gt; ")</f>
        <v xml:space="preserve">  &lt;Genotype hgvs="NC_000005.10:g.[143281925A&gt;G];[143281925=]" name="A143281925G"&gt; </v>
      </c>
    </row>
    <row r="306" spans="1:3" ht="15.75" x14ac:dyDescent="0.25">
      <c r="A306" s="15" t="s">
        <v>47</v>
      </c>
      <c r="B306" s="21" t="str">
        <f t="shared" ref="B306:B310" si="13">L12</f>
        <v>[143281925A&gt;G]</v>
      </c>
    </row>
    <row r="307" spans="1:3" ht="15.75" x14ac:dyDescent="0.25">
      <c r="A307" s="15" t="s">
        <v>43</v>
      </c>
      <c r="B307" s="21" t="str">
        <f t="shared" si="13"/>
        <v>[143281925=]</v>
      </c>
      <c r="C307" s="3" t="s">
        <v>70</v>
      </c>
    </row>
    <row r="308" spans="1:3" ht="15.75" x14ac:dyDescent="0.25">
      <c r="A308" s="15" t="s">
        <v>71</v>
      </c>
      <c r="B308" s="21" t="str">
        <f t="shared" si="13"/>
        <v>People with this variant have one copy of the [A143281925G](https://www.ncbi.nlm.nih.gov/clinvar/variation/351364/)</v>
      </c>
      <c r="C308" s="3" t="s">
        <v>38</v>
      </c>
    </row>
    <row r="309" spans="1:3" ht="15.75" x14ac:dyDescent="0.25">
      <c r="A309" s="8" t="s">
        <v>72</v>
      </c>
      <c r="B309" s="21" t="str">
        <f t="shared" si="13"/>
        <v>You are in the Moderate Loss of Function category. See below for more information.</v>
      </c>
      <c r="C309" s="3" t="str">
        <f>CONCATENATE("    ",B308)</f>
        <v xml:space="preserve">    People with this variant have one copy of the [A143281925G](https://www.ncbi.nlm.nih.gov/clinvar/variation/351364/)</v>
      </c>
    </row>
    <row r="310" spans="1:3" ht="15.75" x14ac:dyDescent="0.25">
      <c r="A310" s="8" t="s">
        <v>73</v>
      </c>
      <c r="B310" s="21">
        <f t="shared" si="13"/>
        <v>22.6</v>
      </c>
    </row>
    <row r="311" spans="1:3" ht="15.75" x14ac:dyDescent="0.25">
      <c r="A311" s="15"/>
      <c r="C311" s="3" t="s">
        <v>74</v>
      </c>
    </row>
    <row r="312" spans="1:3" ht="15.75" x14ac:dyDescent="0.25">
      <c r="A312" s="8"/>
    </row>
    <row r="313" spans="1:3" ht="15.75" x14ac:dyDescent="0.25">
      <c r="A313" s="8"/>
      <c r="C313" s="3" t="str">
        <f>CONCATENATE("    ",B309)</f>
        <v xml:space="preserve">    You are in the Moderate Loss of Function category. See below for more information.</v>
      </c>
    </row>
    <row r="314" spans="1:3" ht="15.75" x14ac:dyDescent="0.25">
      <c r="A314" s="8"/>
    </row>
    <row r="315" spans="1:3" ht="15.75" x14ac:dyDescent="0.25">
      <c r="A315" s="8"/>
      <c r="C315" s="3" t="s">
        <v>75</v>
      </c>
    </row>
    <row r="316" spans="1:3" ht="15.75" x14ac:dyDescent="0.25">
      <c r="A316" s="15"/>
    </row>
    <row r="317" spans="1:3" ht="15.75" x14ac:dyDescent="0.25">
      <c r="A317" s="15"/>
      <c r="C317" s="3" t="str">
        <f>CONCATENATE( "    &lt;piechart percentage=",B310," /&gt;")</f>
        <v xml:space="preserve">    &lt;piechart percentage=22.6 /&gt;</v>
      </c>
    </row>
    <row r="318" spans="1:3" ht="15.75" x14ac:dyDescent="0.25">
      <c r="A318" s="15"/>
      <c r="C318" s="3" t="str">
        <f>"  &lt;/Genotype&gt;"</f>
        <v xml:space="preserve">  &lt;/Genotype&gt;</v>
      </c>
    </row>
    <row r="319" spans="1:3" ht="15.75" x14ac:dyDescent="0.25">
      <c r="A319" s="15" t="s">
        <v>76</v>
      </c>
      <c r="B319" s="9" t="str">
        <f>L17</f>
        <v>People with this variant have two copies of the [A143281925G](https://www.ncbi.nlm.nih.gov/clinvar/variation/351364/) variant. This substitution of a single nucleotide is known as a missense mutation.</v>
      </c>
      <c r="C319" s="3" t="str">
        <f>CONCATENATE("  &lt;Genotype hgvs=",CHAR(34),B305,B306,";",B306,CHAR(34)," name=",CHAR(34),B43,CHAR(34),"&gt; ")</f>
        <v xml:space="preserve">  &lt;Genotype hgvs="NC_000005.10:g.[143281925A&gt;G];[143281925A&gt;G]" name="A143281925G"&gt; </v>
      </c>
    </row>
    <row r="320" spans="1:3" ht="15.75" x14ac:dyDescent="0.25">
      <c r="A320" s="8" t="s">
        <v>77</v>
      </c>
      <c r="B320" s="9" t="str">
        <f t="shared" ref="B320:B321" si="14">L18</f>
        <v>You are in the Moderate Loss of Function category. See below for more information.</v>
      </c>
      <c r="C320" s="3" t="s">
        <v>38</v>
      </c>
    </row>
    <row r="321" spans="1:3" ht="15.75" x14ac:dyDescent="0.25">
      <c r="A321" s="8" t="s">
        <v>73</v>
      </c>
      <c r="B321" s="9">
        <f t="shared" si="14"/>
        <v>6.2</v>
      </c>
      <c r="C321" s="3" t="s">
        <v>70</v>
      </c>
    </row>
    <row r="322" spans="1:3" ht="15.75" x14ac:dyDescent="0.25">
      <c r="A322" s="8"/>
    </row>
    <row r="323" spans="1:3" ht="15.75" x14ac:dyDescent="0.25">
      <c r="A323" s="15"/>
      <c r="C323" s="3" t="str">
        <f>CONCATENATE("    ",B319)</f>
        <v xml:space="preserve">    People with this variant have two copies of the [A143281925G](https://www.ncbi.nlm.nih.gov/clinvar/variation/351364/) variant. This substitution of a single nucleotide is known as a missense mutation.</v>
      </c>
    </row>
    <row r="324" spans="1:3" ht="15.75" x14ac:dyDescent="0.25">
      <c r="A324" s="8"/>
    </row>
    <row r="325" spans="1:3" ht="15.75" x14ac:dyDescent="0.25">
      <c r="A325" s="8"/>
      <c r="C325" s="3" t="s">
        <v>74</v>
      </c>
    </row>
    <row r="326" spans="1:3" ht="15.75" x14ac:dyDescent="0.25">
      <c r="A326" s="8"/>
    </row>
    <row r="327" spans="1:3" ht="15.75" x14ac:dyDescent="0.25">
      <c r="A327" s="8"/>
      <c r="C327" s="3" t="str">
        <f>CONCATENATE("    ",B320)</f>
        <v xml:space="preserve">    You are in the Moderate Loss of Function category. See below for more information.</v>
      </c>
    </row>
    <row r="328" spans="1:3" ht="15.75" x14ac:dyDescent="0.25">
      <c r="A328" s="8"/>
    </row>
    <row r="329" spans="1:3" ht="15.75" x14ac:dyDescent="0.25">
      <c r="A329" s="15"/>
      <c r="C329" s="3" t="s">
        <v>75</v>
      </c>
    </row>
    <row r="330" spans="1:3" ht="15.75" x14ac:dyDescent="0.25">
      <c r="A330" s="15"/>
    </row>
    <row r="331" spans="1:3" ht="15.75" x14ac:dyDescent="0.25">
      <c r="A331" s="15"/>
      <c r="C331" s="3" t="str">
        <f>CONCATENATE( "    &lt;piechart percentage=",B321," /&gt;")</f>
        <v xml:space="preserve">    &lt;piechart percentage=6.2 /&gt;</v>
      </c>
    </row>
    <row r="332" spans="1:3" ht="15.75" x14ac:dyDescent="0.25">
      <c r="A332" s="15"/>
      <c r="C332" s="3" t="str">
        <f>"  &lt;/Genotype&gt;"</f>
        <v xml:space="preserve">  &lt;/Genotype&gt;</v>
      </c>
    </row>
    <row r="333" spans="1:3" ht="15.75" x14ac:dyDescent="0.25">
      <c r="A333" s="15" t="s">
        <v>78</v>
      </c>
      <c r="B333" s="9" t="str">
        <f>L20</f>
        <v>Your HSD11B1 gene has no variants. A normal gene is referred to as a "wild-type" gene.</v>
      </c>
      <c r="C333" s="3" t="str">
        <f>CONCATENATE("  &lt;Genotype hgvs=",CHAR(34),B305,B307,";",B307,CHAR(34)," name=",CHAR(34),B43,CHAR(34),"&gt; ")</f>
        <v xml:space="preserve">  &lt;Genotype hgvs="NC_000005.10:g.[143281925=];[143281925=]" name="A143281925G"&gt; </v>
      </c>
    </row>
    <row r="334" spans="1:3" ht="15.75" x14ac:dyDescent="0.25">
      <c r="A334" s="8" t="s">
        <v>79</v>
      </c>
      <c r="B334" s="9" t="str">
        <f t="shared" ref="B334:B335" si="15">L21</f>
        <v>This variant is not associated with increased risk.</v>
      </c>
      <c r="C334" s="3" t="s">
        <v>38</v>
      </c>
    </row>
    <row r="335" spans="1:3" ht="15.75" x14ac:dyDescent="0.25">
      <c r="A335" s="8" t="s">
        <v>73</v>
      </c>
      <c r="B335" s="9">
        <f t="shared" si="15"/>
        <v>71.2</v>
      </c>
      <c r="C335" s="3" t="s">
        <v>70</v>
      </c>
    </row>
    <row r="336" spans="1:3" ht="15.75" x14ac:dyDescent="0.25">
      <c r="A336" s="15"/>
    </row>
    <row r="337" spans="1:3" ht="15.75" x14ac:dyDescent="0.25">
      <c r="A337" s="8"/>
      <c r="C337" s="3" t="str">
        <f>CONCATENATE("    ",B333)</f>
        <v xml:space="preserve">    Your HSD11B1 gene has no variants. A normal gene is referred to as a "wild-type" gene.</v>
      </c>
    </row>
    <row r="338" spans="1:3" ht="15.75" x14ac:dyDescent="0.25">
      <c r="A338" s="8"/>
    </row>
    <row r="339" spans="1:3" ht="15.75" x14ac:dyDescent="0.25">
      <c r="A339" s="8"/>
      <c r="C339" s="3" t="s">
        <v>74</v>
      </c>
    </row>
    <row r="340" spans="1:3" ht="15.75" x14ac:dyDescent="0.25">
      <c r="A340" s="8"/>
    </row>
    <row r="341" spans="1:3" ht="15.75" x14ac:dyDescent="0.25">
      <c r="A341" s="8"/>
      <c r="C341" s="3" t="str">
        <f>CONCATENATE("    ",B334)</f>
        <v xml:space="preserve">    This variant is not associated with increased risk.</v>
      </c>
    </row>
    <row r="342" spans="1:3" ht="15.75" x14ac:dyDescent="0.25">
      <c r="A342" s="15"/>
    </row>
    <row r="343" spans="1:3" ht="15.75" x14ac:dyDescent="0.25">
      <c r="A343" s="15"/>
      <c r="C343" s="3" t="s">
        <v>75</v>
      </c>
    </row>
    <row r="344" spans="1:3" ht="15.75" x14ac:dyDescent="0.25">
      <c r="A344" s="15"/>
    </row>
    <row r="345" spans="1:3" ht="15.75" x14ac:dyDescent="0.25">
      <c r="A345" s="15"/>
      <c r="C345" s="3" t="str">
        <f>CONCATENATE( "    &lt;piechart percentage=",B335," /&gt;")</f>
        <v xml:space="preserve">    &lt;piechart percentage=71.2 /&gt;</v>
      </c>
    </row>
    <row r="346" spans="1:3" ht="15.75" x14ac:dyDescent="0.25">
      <c r="A346" s="15"/>
      <c r="C346" s="3" t="str">
        <f>"  &lt;/Genotype&gt;"</f>
        <v xml:space="preserve">  &lt;/Genotype&gt;</v>
      </c>
    </row>
    <row r="347" spans="1:3" ht="15.75" x14ac:dyDescent="0.25">
      <c r="A347" s="15"/>
      <c r="C347" s="3" t="str">
        <f>C47</f>
        <v>&lt;# A143307929G #&gt;</v>
      </c>
    </row>
    <row r="348" spans="1:3" ht="15.75" x14ac:dyDescent="0.25">
      <c r="A348" s="15" t="s">
        <v>69</v>
      </c>
      <c r="B348" s="21" t="str">
        <f>M11</f>
        <v>NC_000005.10:g.</v>
      </c>
      <c r="C348" s="3" t="str">
        <f>CONCATENATE("  &lt;Genotype hgvs=",CHAR(34),B348,B349,";",B350,CHAR(34)," name=",CHAR(34),B49,CHAR(34),"&gt; ")</f>
        <v xml:space="preserve">  &lt;Genotype hgvs="NC_000005.10:g.[143307929A&gt;G];[143307929=]" name="A143307929G"&gt; </v>
      </c>
    </row>
    <row r="349" spans="1:3" ht="15.75" x14ac:dyDescent="0.25">
      <c r="A349" s="15" t="s">
        <v>47</v>
      </c>
      <c r="B349" s="21" t="str">
        <f t="shared" ref="B349:B353" si="16">M12</f>
        <v>[143307929A&gt;G]</v>
      </c>
    </row>
    <row r="350" spans="1:3" ht="15.75" x14ac:dyDescent="0.25">
      <c r="A350" s="15" t="s">
        <v>43</v>
      </c>
      <c r="B350" s="21" t="str">
        <f t="shared" si="16"/>
        <v>[143307929=]</v>
      </c>
      <c r="C350" s="3" t="s">
        <v>70</v>
      </c>
    </row>
    <row r="351" spans="1:3" ht="15.75" x14ac:dyDescent="0.25">
      <c r="A351" s="15" t="s">
        <v>71</v>
      </c>
      <c r="B351" s="21" t="str">
        <f t="shared" si="16"/>
        <v>People with this variant have one copy of the [T2298C (p.Asn766=)](https://www.ncbi.nlm.nih.gov/projects/SNP/snp_ref.cgi?rs=852977)</v>
      </c>
      <c r="C351" s="3" t="s">
        <v>38</v>
      </c>
    </row>
    <row r="352" spans="1:3" ht="15.75" x14ac:dyDescent="0.25">
      <c r="A352" s="8" t="s">
        <v>72</v>
      </c>
      <c r="B352" s="21" t="str">
        <f t="shared" si="16"/>
        <v>You are in the Moderate Loss of Function category. See below for more information.</v>
      </c>
      <c r="C352" s="3" t="str">
        <f>CONCATENATE("    ",B351)</f>
        <v xml:space="preserve">    People with this variant have one copy of the [T2298C (p.Asn766=)](https://www.ncbi.nlm.nih.gov/projects/SNP/snp_ref.cgi?rs=852977)</v>
      </c>
    </row>
    <row r="353" spans="1:3" ht="15.75" x14ac:dyDescent="0.25">
      <c r="A353" s="8" t="s">
        <v>73</v>
      </c>
      <c r="B353" s="21">
        <f t="shared" si="16"/>
        <v>35.6</v>
      </c>
    </row>
    <row r="354" spans="1:3" ht="15.75" x14ac:dyDescent="0.25">
      <c r="A354" s="15"/>
      <c r="C354" s="3" t="s">
        <v>74</v>
      </c>
    </row>
    <row r="355" spans="1:3" ht="15.75" x14ac:dyDescent="0.25">
      <c r="A355" s="8"/>
    </row>
    <row r="356" spans="1:3" ht="15.75" x14ac:dyDescent="0.25">
      <c r="A356" s="8"/>
      <c r="C356" s="3" t="str">
        <f>CONCATENATE("    ",B352)</f>
        <v xml:space="preserve">    You are in the Moderate Loss of Function category. See below for more information.</v>
      </c>
    </row>
    <row r="357" spans="1:3" ht="15.75" x14ac:dyDescent="0.25">
      <c r="A357" s="8"/>
    </row>
    <row r="358" spans="1:3" ht="15.75" x14ac:dyDescent="0.25">
      <c r="A358" s="8"/>
      <c r="C358" s="3" t="s">
        <v>75</v>
      </c>
    </row>
    <row r="359" spans="1:3" ht="15.75" x14ac:dyDescent="0.25">
      <c r="A359" s="15"/>
    </row>
    <row r="360" spans="1:3" ht="15.75" x14ac:dyDescent="0.25">
      <c r="A360" s="15"/>
      <c r="C360" s="3" t="str">
        <f>CONCATENATE( "    &lt;piechart percentage=",B353," /&gt;")</f>
        <v xml:space="preserve">    &lt;piechart percentage=35.6 /&gt;</v>
      </c>
    </row>
    <row r="361" spans="1:3" ht="15.75" x14ac:dyDescent="0.25">
      <c r="A361" s="15"/>
      <c r="C361" s="3" t="str">
        <f>"  &lt;/Genotype&gt;"</f>
        <v xml:space="preserve">  &lt;/Genotype&gt;</v>
      </c>
    </row>
    <row r="362" spans="1:3" ht="15.75" x14ac:dyDescent="0.25">
      <c r="A362" s="15" t="s">
        <v>76</v>
      </c>
      <c r="B362" s="9" t="str">
        <f>M17</f>
        <v>People with this variant have two copies of the [T2298C (p.Asn766=)](https://www.ncbi.nlm.nih.gov/projects/SNP/snp_ref.cgi?rs=852977) variant. This substitution of a single nucleotide is known as a missense mutation.</v>
      </c>
      <c r="C362" s="3" t="str">
        <f>CONCATENATE("  &lt;Genotype hgvs=",CHAR(34),B348,B349,";",B349,CHAR(34)," name=",CHAR(34),B49,CHAR(34),"&gt; ")</f>
        <v xml:space="preserve">  &lt;Genotype hgvs="NC_000005.10:g.[143307929A&gt;G];[143307929A&gt;G]" name="A143307929G"&gt; </v>
      </c>
    </row>
    <row r="363" spans="1:3" ht="15.75" x14ac:dyDescent="0.25">
      <c r="A363" s="8" t="s">
        <v>77</v>
      </c>
      <c r="B363" s="9" t="str">
        <f t="shared" ref="B363:B364" si="17">M18</f>
        <v>You are in the Moderate Loss of Function category. See below for more information.</v>
      </c>
      <c r="C363" s="3" t="s">
        <v>38</v>
      </c>
    </row>
    <row r="364" spans="1:3" ht="15.75" x14ac:dyDescent="0.25">
      <c r="A364" s="8" t="s">
        <v>73</v>
      </c>
      <c r="B364" s="9">
        <f t="shared" si="17"/>
        <v>14.3</v>
      </c>
      <c r="C364" s="3" t="s">
        <v>70</v>
      </c>
    </row>
    <row r="365" spans="1:3" ht="15.75" x14ac:dyDescent="0.25">
      <c r="A365" s="8"/>
    </row>
    <row r="366" spans="1:3" ht="15.75" x14ac:dyDescent="0.25">
      <c r="A366" s="15"/>
      <c r="C366" s="3" t="str">
        <f>CONCATENATE("    ",B362)</f>
        <v xml:space="preserve">    People with this variant have two copies of the [T2298C (p.Asn766=)](https://www.ncbi.nlm.nih.gov/projects/SNP/snp_ref.cgi?rs=852977) variant. This substitution of a single nucleotide is known as a missense mutation.</v>
      </c>
    </row>
    <row r="367" spans="1:3" ht="15.75" x14ac:dyDescent="0.25">
      <c r="A367" s="8"/>
    </row>
    <row r="368" spans="1:3" ht="15.75" x14ac:dyDescent="0.25">
      <c r="A368" s="8"/>
      <c r="C368" s="3" t="s">
        <v>74</v>
      </c>
    </row>
    <row r="369" spans="1:3" ht="15.75" x14ac:dyDescent="0.25">
      <c r="A369" s="8"/>
    </row>
    <row r="370" spans="1:3" ht="15.75" x14ac:dyDescent="0.25">
      <c r="A370" s="8"/>
      <c r="C370" s="3" t="str">
        <f>CONCATENATE("    ",B363)</f>
        <v xml:space="preserve">    You are in the Moderate Loss of Function category. See below for more information.</v>
      </c>
    </row>
    <row r="371" spans="1:3" ht="15.75" x14ac:dyDescent="0.25">
      <c r="A371" s="8"/>
    </row>
    <row r="372" spans="1:3" ht="15.75" x14ac:dyDescent="0.25">
      <c r="A372" s="15"/>
      <c r="C372" s="3" t="s">
        <v>75</v>
      </c>
    </row>
    <row r="373" spans="1:3" ht="15.75" x14ac:dyDescent="0.25">
      <c r="A373" s="15"/>
    </row>
    <row r="374" spans="1:3" ht="15.75" x14ac:dyDescent="0.25">
      <c r="A374" s="15"/>
      <c r="C374" s="3" t="str">
        <f>CONCATENATE( "    &lt;piechart percentage=",B364," /&gt;")</f>
        <v xml:space="preserve">    &lt;piechart percentage=14.3 /&gt;</v>
      </c>
    </row>
    <row r="375" spans="1:3" ht="15.75" x14ac:dyDescent="0.25">
      <c r="A375" s="15"/>
      <c r="C375" s="3" t="str">
        <f>"  &lt;/Genotype&gt;"</f>
        <v xml:space="preserve">  &lt;/Genotype&gt;</v>
      </c>
    </row>
    <row r="376" spans="1:3" ht="15.75" x14ac:dyDescent="0.25">
      <c r="A376" s="15" t="s">
        <v>78</v>
      </c>
      <c r="B376" s="9" t="str">
        <f>M20</f>
        <v>Your HSD11B1 gene has no variants. A normal gene is referred to as a "wild-type" gene.</v>
      </c>
      <c r="C376" s="3" t="str">
        <f>CONCATENATE("  &lt;Genotype hgvs=",CHAR(34),B348,B350,";",B350,CHAR(34)," name=",CHAR(34),B49,CHAR(34),"&gt; ")</f>
        <v xml:space="preserve">  &lt;Genotype hgvs="NC_000005.10:g.[143307929=];[143307929=]" name="A143307929G"&gt; </v>
      </c>
    </row>
    <row r="377" spans="1:3" ht="15.75" x14ac:dyDescent="0.25">
      <c r="A377" s="8" t="s">
        <v>79</v>
      </c>
      <c r="B377" s="9" t="str">
        <f t="shared" ref="B377:B378" si="18">M21</f>
        <v>This variant is not associated with increased risk.</v>
      </c>
      <c r="C377" s="3" t="s">
        <v>38</v>
      </c>
    </row>
    <row r="378" spans="1:3" ht="15.75" x14ac:dyDescent="0.25">
      <c r="A378" s="8" t="s">
        <v>73</v>
      </c>
      <c r="B378" s="9">
        <f t="shared" si="18"/>
        <v>50.1</v>
      </c>
      <c r="C378" s="3" t="s">
        <v>70</v>
      </c>
    </row>
    <row r="379" spans="1:3" ht="15.75" x14ac:dyDescent="0.25">
      <c r="A379" s="15"/>
    </row>
    <row r="380" spans="1:3" ht="15.75" x14ac:dyDescent="0.25">
      <c r="A380" s="8"/>
      <c r="C380" s="3" t="str">
        <f>CONCATENATE("    ",B376)</f>
        <v xml:space="preserve">    Your HSD11B1 gene has no variants. A normal gene is referred to as a "wild-type" gene.</v>
      </c>
    </row>
    <row r="381" spans="1:3" ht="15.75" x14ac:dyDescent="0.25">
      <c r="A381" s="8"/>
    </row>
    <row r="382" spans="1:3" ht="15.75" x14ac:dyDescent="0.25">
      <c r="A382" s="8"/>
      <c r="C382" s="3" t="s">
        <v>74</v>
      </c>
    </row>
    <row r="383" spans="1:3" ht="15.75" x14ac:dyDescent="0.25">
      <c r="A383" s="8"/>
    </row>
    <row r="384" spans="1:3" ht="15.75" x14ac:dyDescent="0.25">
      <c r="A384" s="8"/>
      <c r="C384" s="3" t="str">
        <f>CONCATENATE("    ",B377)</f>
        <v xml:space="preserve">    This variant is not associated with increased risk.</v>
      </c>
    </row>
    <row r="385" spans="1:3" ht="15.75" x14ac:dyDescent="0.25">
      <c r="A385" s="15"/>
    </row>
    <row r="386" spans="1:3" ht="15.75" x14ac:dyDescent="0.25">
      <c r="A386" s="15"/>
      <c r="C386" s="3" t="s">
        <v>75</v>
      </c>
    </row>
    <row r="387" spans="1:3" ht="15.75" x14ac:dyDescent="0.25">
      <c r="A387" s="15"/>
    </row>
    <row r="388" spans="1:3" ht="15.75" x14ac:dyDescent="0.25">
      <c r="A388" s="15"/>
      <c r="C388" s="3" t="str">
        <f>CONCATENATE( "    &lt;piechart percentage=",B378," /&gt;")</f>
        <v xml:space="preserve">    &lt;piechart percentage=50.1 /&gt;</v>
      </c>
    </row>
    <row r="389" spans="1:3" ht="15.75" x14ac:dyDescent="0.25">
      <c r="A389" s="15"/>
      <c r="C389" s="3" t="str">
        <f>"  &lt;/Genotype&gt;"</f>
        <v xml:space="preserve">  &lt;/Genotype&gt;</v>
      </c>
    </row>
    <row r="390" spans="1:3" ht="15.75" x14ac:dyDescent="0.25">
      <c r="A390" s="15"/>
      <c r="C390" s="3" t="str">
        <f>C53</f>
        <v>&lt;# G143316471A #&gt;</v>
      </c>
    </row>
    <row r="391" spans="1:3" ht="15.75" x14ac:dyDescent="0.25">
      <c r="A391" s="15" t="s">
        <v>69</v>
      </c>
      <c r="B391" s="21" t="str">
        <f>N11</f>
        <v>NC_000005.10:g.</v>
      </c>
      <c r="C391" s="3" t="str">
        <f>CONCATENATE("  &lt;Genotype hgvs=",CHAR(34),B391,B392,";",B393,CHAR(34)," name=",CHAR(34),B55,CHAR(34),"&gt; ")</f>
        <v xml:space="preserve">  &lt;Genotype hgvs="NC_000005.10:g.[143316471G&gt;A];[143316471=]" name="G143316471A"&gt; </v>
      </c>
    </row>
    <row r="392" spans="1:3" ht="15.75" x14ac:dyDescent="0.25">
      <c r="A392" s="15" t="s">
        <v>47</v>
      </c>
      <c r="B392" s="21" t="str">
        <f t="shared" ref="B392:B396" si="19">N12</f>
        <v>[143316471G&gt;A]</v>
      </c>
    </row>
    <row r="393" spans="1:3" ht="15.75" x14ac:dyDescent="0.25">
      <c r="A393" s="15" t="s">
        <v>43</v>
      </c>
      <c r="B393" s="21" t="str">
        <f t="shared" si="19"/>
        <v>[143316471=]</v>
      </c>
      <c r="C393" s="3" t="s">
        <v>70</v>
      </c>
    </row>
    <row r="394" spans="1:3" ht="15.75" x14ac:dyDescent="0.25">
      <c r="A394" s="15" t="s">
        <v>71</v>
      </c>
      <c r="B394" s="21" t="str">
        <f t="shared" si="19"/>
        <v>People with this variant have one copy of the [G143316471A](https://www.ncbi.nlm.nih.gov/projects/SNP/snp_ref.cgi?rs=860458)</v>
      </c>
      <c r="C394" s="3" t="s">
        <v>38</v>
      </c>
    </row>
    <row r="395" spans="1:3" ht="15.75" x14ac:dyDescent="0.25">
      <c r="A395" s="8" t="s">
        <v>72</v>
      </c>
      <c r="B395" s="21" t="str">
        <f t="shared" si="19"/>
        <v>You are in the Moderate Loss of Function category. See below for more information.</v>
      </c>
      <c r="C395" s="3" t="str">
        <f>CONCATENATE("    ",B394)</f>
        <v xml:space="preserve">    People with this variant have one copy of the [G143316471A](https://www.ncbi.nlm.nih.gov/projects/SNP/snp_ref.cgi?rs=860458)</v>
      </c>
    </row>
    <row r="396" spans="1:3" ht="15.75" x14ac:dyDescent="0.25">
      <c r="A396" s="8" t="s">
        <v>73</v>
      </c>
      <c r="B396" s="21">
        <f t="shared" si="19"/>
        <v>20.100000000000001</v>
      </c>
    </row>
    <row r="397" spans="1:3" ht="15.75" x14ac:dyDescent="0.25">
      <c r="A397" s="15"/>
      <c r="C397" s="3" t="s">
        <v>74</v>
      </c>
    </row>
    <row r="398" spans="1:3" ht="15.75" x14ac:dyDescent="0.25">
      <c r="A398" s="8"/>
    </row>
    <row r="399" spans="1:3" ht="15.75" x14ac:dyDescent="0.25">
      <c r="A399" s="8"/>
      <c r="C399" s="3" t="str">
        <f>CONCATENATE("    ",B395)</f>
        <v xml:space="preserve">    You are in the Moderate Loss of Function category. See below for more information.</v>
      </c>
    </row>
    <row r="400" spans="1:3" ht="15.75" x14ac:dyDescent="0.25">
      <c r="A400" s="8"/>
    </row>
    <row r="401" spans="1:3" ht="15.75" x14ac:dyDescent="0.25">
      <c r="A401" s="8"/>
      <c r="C401" s="3" t="s">
        <v>75</v>
      </c>
    </row>
    <row r="402" spans="1:3" ht="15.75" x14ac:dyDescent="0.25">
      <c r="A402" s="15"/>
    </row>
    <row r="403" spans="1:3" ht="15.75" x14ac:dyDescent="0.25">
      <c r="A403" s="15"/>
      <c r="C403" s="3" t="str">
        <f>CONCATENATE( "    &lt;piechart percentage=",B396," /&gt;")</f>
        <v xml:space="preserve">    &lt;piechart percentage=20.1 /&gt;</v>
      </c>
    </row>
    <row r="404" spans="1:3" ht="15.75" x14ac:dyDescent="0.25">
      <c r="A404" s="15"/>
      <c r="C404" s="3" t="str">
        <f>"  &lt;/Genotype&gt;"</f>
        <v xml:space="preserve">  &lt;/Genotype&gt;</v>
      </c>
    </row>
    <row r="405" spans="1:3" ht="15.75" x14ac:dyDescent="0.25">
      <c r="A405" s="15" t="s">
        <v>76</v>
      </c>
      <c r="B405" s="9" t="str">
        <f>N17</f>
        <v>People with this variant have two copies of the [G143316471A](https://www.ncbi.nlm.nih.gov/projects/SNP/snp_ref.cgi?rs=860458) variant. This substitution of a single nucleotide is known as a missense mutation.</v>
      </c>
      <c r="C405" s="3" t="str">
        <f>CONCATENATE("  &lt;Genotype hgvs=",CHAR(34),B391,B392,";",B392,CHAR(34)," name=",CHAR(34),B55,CHAR(34),"&gt; ")</f>
        <v xml:space="preserve">  &lt;Genotype hgvs="NC_000005.10:g.[143316471G&gt;A];[143316471G&gt;A]" name="G143316471A"&gt; </v>
      </c>
    </row>
    <row r="406" spans="1:3" ht="15.75" x14ac:dyDescent="0.25">
      <c r="A406" s="8" t="s">
        <v>77</v>
      </c>
      <c r="B406" s="9" t="str">
        <f t="shared" ref="B406:B407" si="20">N18</f>
        <v>You are in the Moderate Loss of Function category. See below for more information.</v>
      </c>
      <c r="C406" s="3" t="s">
        <v>38</v>
      </c>
    </row>
    <row r="407" spans="1:3" ht="15.75" x14ac:dyDescent="0.25">
      <c r="A407" s="8" t="s">
        <v>73</v>
      </c>
      <c r="B407" s="9">
        <f t="shared" si="20"/>
        <v>6.3</v>
      </c>
      <c r="C407" s="3" t="s">
        <v>70</v>
      </c>
    </row>
    <row r="408" spans="1:3" ht="15.75" x14ac:dyDescent="0.25">
      <c r="A408" s="8"/>
    </row>
    <row r="409" spans="1:3" ht="15.75" x14ac:dyDescent="0.25">
      <c r="A409" s="15"/>
      <c r="C409" s="3" t="str">
        <f>CONCATENATE("    ",B405)</f>
        <v xml:space="preserve">    People with this variant have two copies of the [G143316471A](https://www.ncbi.nlm.nih.gov/projects/SNP/snp_ref.cgi?rs=860458) variant. This substitution of a single nucleotide is known as a missense mutation.</v>
      </c>
    </row>
    <row r="410" spans="1:3" ht="15.75" x14ac:dyDescent="0.25">
      <c r="A410" s="8"/>
    </row>
    <row r="411" spans="1:3" ht="15.75" x14ac:dyDescent="0.25">
      <c r="A411" s="8"/>
      <c r="C411" s="3" t="s">
        <v>74</v>
      </c>
    </row>
    <row r="412" spans="1:3" ht="15.75" x14ac:dyDescent="0.25">
      <c r="A412" s="8"/>
    </row>
    <row r="413" spans="1:3" ht="15.75" x14ac:dyDescent="0.25">
      <c r="A413" s="8"/>
      <c r="C413" s="3" t="str">
        <f>CONCATENATE("    ",B406)</f>
        <v xml:space="preserve">    You are in the Moderate Loss of Function category. See below for more information.</v>
      </c>
    </row>
    <row r="414" spans="1:3" ht="15.75" x14ac:dyDescent="0.25">
      <c r="A414" s="8"/>
    </row>
    <row r="415" spans="1:3" ht="15.75" x14ac:dyDescent="0.25">
      <c r="A415" s="15"/>
      <c r="C415" s="3" t="s">
        <v>75</v>
      </c>
    </row>
    <row r="416" spans="1:3" ht="15.75" x14ac:dyDescent="0.25">
      <c r="A416" s="15"/>
    </row>
    <row r="417" spans="1:3" ht="15.75" x14ac:dyDescent="0.25">
      <c r="A417" s="15"/>
      <c r="C417" s="3" t="str">
        <f>CONCATENATE( "    &lt;piechart percentage=",B407," /&gt;")</f>
        <v xml:space="preserve">    &lt;piechart percentage=6.3 /&gt;</v>
      </c>
    </row>
    <row r="418" spans="1:3" ht="15.75" x14ac:dyDescent="0.25">
      <c r="A418" s="15"/>
      <c r="C418" s="3" t="str">
        <f>"  &lt;/Genotype&gt;"</f>
        <v xml:space="preserve">  &lt;/Genotype&gt;</v>
      </c>
    </row>
    <row r="419" spans="1:3" ht="15.75" x14ac:dyDescent="0.25">
      <c r="A419" s="15" t="s">
        <v>78</v>
      </c>
      <c r="B419" s="9" t="str">
        <f>N20</f>
        <v>Your HSD11B1 gene has no variants. A normal gene is referred to as a "wild-type" gene.</v>
      </c>
      <c r="C419" s="3" t="str">
        <f>CONCATENATE("  &lt;Genotype hgvs=",CHAR(34),B391,B393,";",B393,CHAR(34)," name=",CHAR(34),B55,CHAR(34),"&gt; ")</f>
        <v xml:space="preserve">  &lt;Genotype hgvs="NC_000005.10:g.[143316471=];[143316471=]" name="G143316471A"&gt; </v>
      </c>
    </row>
    <row r="420" spans="1:3" ht="15.75" x14ac:dyDescent="0.25">
      <c r="A420" s="8" t="s">
        <v>79</v>
      </c>
      <c r="B420" s="9" t="str">
        <f t="shared" ref="B420:B421" si="21">N21</f>
        <v>This variant is not associated with increased risk.</v>
      </c>
      <c r="C420" s="3" t="s">
        <v>38</v>
      </c>
    </row>
    <row r="421" spans="1:3" ht="15.75" x14ac:dyDescent="0.25">
      <c r="A421" s="8" t="s">
        <v>73</v>
      </c>
      <c r="B421" s="9">
        <f t="shared" si="21"/>
        <v>73.599999999999994</v>
      </c>
      <c r="C421" s="3" t="s">
        <v>70</v>
      </c>
    </row>
    <row r="422" spans="1:3" ht="15.75" x14ac:dyDescent="0.25">
      <c r="A422" s="15"/>
    </row>
    <row r="423" spans="1:3" ht="15.75" x14ac:dyDescent="0.25">
      <c r="A423" s="8"/>
      <c r="C423" s="3" t="str">
        <f>CONCATENATE("    ",B419)</f>
        <v xml:space="preserve">    Your HSD11B1 gene has no variants. A normal gene is referred to as a "wild-type" gene.</v>
      </c>
    </row>
    <row r="424" spans="1:3" ht="15.75" x14ac:dyDescent="0.25">
      <c r="A424" s="8"/>
    </row>
    <row r="425" spans="1:3" ht="15.75" x14ac:dyDescent="0.25">
      <c r="A425" s="8"/>
      <c r="C425" s="3" t="s">
        <v>74</v>
      </c>
    </row>
    <row r="426" spans="1:3" ht="15.75" x14ac:dyDescent="0.25">
      <c r="A426" s="8"/>
    </row>
    <row r="427" spans="1:3" ht="15.75" x14ac:dyDescent="0.25">
      <c r="A427" s="8"/>
      <c r="C427" s="3" t="str">
        <f>CONCATENATE("    ",B420)</f>
        <v xml:space="preserve">    This variant is not associated with increased risk.</v>
      </c>
    </row>
    <row r="428" spans="1:3" ht="15.75" x14ac:dyDescent="0.25">
      <c r="A428" s="15"/>
    </row>
    <row r="429" spans="1:3" ht="15.75" x14ac:dyDescent="0.25">
      <c r="A429" s="15"/>
      <c r="C429" s="3" t="s">
        <v>75</v>
      </c>
    </row>
    <row r="430" spans="1:3" ht="15.75" x14ac:dyDescent="0.25">
      <c r="A430" s="15"/>
    </row>
    <row r="431" spans="1:3" ht="15.75" x14ac:dyDescent="0.25">
      <c r="A431" s="15"/>
      <c r="C431" s="3" t="str">
        <f>CONCATENATE( "    &lt;piechart percentage=",B421," /&gt;")</f>
        <v xml:space="preserve">    &lt;piechart percentage=73.6 /&gt;</v>
      </c>
    </row>
    <row r="432" spans="1:3" ht="15.75" x14ac:dyDescent="0.25">
      <c r="A432" s="15"/>
      <c r="C432" s="3" t="str">
        <f>"  &lt;/Genotype&gt;"</f>
        <v xml:space="preserve">  &lt;/Genotype&gt;</v>
      </c>
    </row>
    <row r="433" spans="1:3" ht="15.75" x14ac:dyDescent="0.25">
      <c r="A433" s="27"/>
      <c r="B433" s="17"/>
      <c r="C433" s="3" t="str">
        <f>C59</f>
        <v>&lt;# G71427327T #&gt;</v>
      </c>
    </row>
    <row r="434" spans="1:3" ht="15.75" x14ac:dyDescent="0.25">
      <c r="A434" s="15" t="s">
        <v>69</v>
      </c>
      <c r="B434" s="21">
        <f>O11</f>
        <v>0</v>
      </c>
      <c r="C434" s="3" t="str">
        <f>CONCATENATE("  &lt;Genotype hgvs=",CHAR(34),B434,B435,";",B436,CHAR(34)," name=",CHAR(34),B61,CHAR(34),"&gt; ")</f>
        <v xml:space="preserve">  &lt;Genotype hgvs="00;0" name="G71427327T"&gt; </v>
      </c>
    </row>
    <row r="435" spans="1:3" ht="15.75" x14ac:dyDescent="0.25">
      <c r="A435" s="15" t="s">
        <v>47</v>
      </c>
      <c r="B435" s="21">
        <f>O12</f>
        <v>0</v>
      </c>
    </row>
    <row r="436" spans="1:3" ht="15.75" x14ac:dyDescent="0.25">
      <c r="A436" s="15" t="s">
        <v>43</v>
      </c>
      <c r="B436" s="21">
        <f>O13</f>
        <v>0</v>
      </c>
      <c r="C436" s="3" t="s">
        <v>70</v>
      </c>
    </row>
    <row r="437" spans="1:3" ht="15.75" x14ac:dyDescent="0.25">
      <c r="A437" s="15" t="s">
        <v>71</v>
      </c>
      <c r="B437" s="21">
        <f>O14</f>
        <v>0</v>
      </c>
      <c r="C437" s="3" t="s">
        <v>38</v>
      </c>
    </row>
    <row r="438" spans="1:3" ht="15.75" x14ac:dyDescent="0.25">
      <c r="A438" s="8" t="s">
        <v>72</v>
      </c>
      <c r="B438" s="21">
        <f>O15</f>
        <v>0</v>
      </c>
      <c r="C438" s="3" t="str">
        <f>CONCATENATE("    ",B437)</f>
        <v xml:space="preserve">    0</v>
      </c>
    </row>
    <row r="439" spans="1:3" ht="15.75" x14ac:dyDescent="0.25">
      <c r="A439" s="8" t="s">
        <v>73</v>
      </c>
      <c r="B439" s="21">
        <f>O16</f>
        <v>0</v>
      </c>
    </row>
    <row r="440" spans="1:3" ht="15.75" x14ac:dyDescent="0.25">
      <c r="A440" s="15"/>
      <c r="B440" s="21"/>
      <c r="C440" s="3" t="s">
        <v>74</v>
      </c>
    </row>
    <row r="441" spans="1:3" ht="15.75" x14ac:dyDescent="0.25">
      <c r="A441" s="8"/>
      <c r="B441" s="21"/>
    </row>
    <row r="442" spans="1:3" ht="15.75" x14ac:dyDescent="0.25">
      <c r="A442" s="8"/>
      <c r="B442" s="21"/>
      <c r="C442" s="3" t="str">
        <f>CONCATENATE("    ",B438)</f>
        <v xml:space="preserve">    0</v>
      </c>
    </row>
    <row r="443" spans="1:3" ht="15.75" x14ac:dyDescent="0.25">
      <c r="A443" s="8"/>
      <c r="B443" s="21"/>
    </row>
    <row r="444" spans="1:3" ht="15.75" x14ac:dyDescent="0.25">
      <c r="A444" s="8"/>
      <c r="B444" s="21"/>
      <c r="C444" s="3" t="s">
        <v>75</v>
      </c>
    </row>
    <row r="445" spans="1:3" ht="15.75" x14ac:dyDescent="0.25">
      <c r="A445" s="15"/>
      <c r="B445" s="21"/>
    </row>
    <row r="446" spans="1:3" ht="15.75" x14ac:dyDescent="0.25">
      <c r="A446" s="15"/>
      <c r="C446" s="3" t="str">
        <f>CONCATENATE( "    &lt;piechart percentage=",B439," /&gt;")</f>
        <v xml:space="preserve">    &lt;piechart percentage=0 /&gt;</v>
      </c>
    </row>
    <row r="447" spans="1:3" ht="15.75" x14ac:dyDescent="0.25">
      <c r="A447" s="15"/>
      <c r="C447" s="3" t="str">
        <f>"  &lt;/Genotype&gt;"</f>
        <v xml:space="preserve">  &lt;/Genotype&gt;</v>
      </c>
    </row>
    <row r="448" spans="1:3" ht="15.75" x14ac:dyDescent="0.25">
      <c r="A448" s="15" t="s">
        <v>76</v>
      </c>
      <c r="B448" s="9">
        <f>O17</f>
        <v>0</v>
      </c>
      <c r="C448" s="3" t="str">
        <f>CONCATENATE("  &lt;Genotype hgvs=",CHAR(34),B434,B435,";",B435,CHAR(34)," name=",CHAR(34),B61,CHAR(34),"&gt; ")</f>
        <v xml:space="preserve">  &lt;Genotype hgvs="00;0" name="G71427327T"&gt; </v>
      </c>
    </row>
    <row r="449" spans="1:3" ht="15.75" x14ac:dyDescent="0.25">
      <c r="A449" s="8" t="s">
        <v>77</v>
      </c>
      <c r="B449" s="9">
        <f t="shared" ref="B449:B450" si="22">O18</f>
        <v>0</v>
      </c>
      <c r="C449" s="3" t="s">
        <v>38</v>
      </c>
    </row>
    <row r="450" spans="1:3" ht="15.75" x14ac:dyDescent="0.25">
      <c r="A450" s="8" t="s">
        <v>73</v>
      </c>
      <c r="B450" s="9">
        <f t="shared" si="22"/>
        <v>0</v>
      </c>
      <c r="C450" s="3" t="s">
        <v>70</v>
      </c>
    </row>
    <row r="451" spans="1:3" ht="15.75" x14ac:dyDescent="0.25">
      <c r="A451" s="8"/>
    </row>
    <row r="452" spans="1:3" ht="15.75" x14ac:dyDescent="0.25">
      <c r="A452" s="15"/>
      <c r="C452" s="3" t="str">
        <f>CONCATENATE("    ",B448)</f>
        <v xml:space="preserve">    0</v>
      </c>
    </row>
    <row r="453" spans="1:3" ht="15.75" x14ac:dyDescent="0.25">
      <c r="A453" s="8"/>
    </row>
    <row r="454" spans="1:3" ht="15.75" x14ac:dyDescent="0.25">
      <c r="A454" s="8"/>
      <c r="C454" s="3" t="s">
        <v>74</v>
      </c>
    </row>
    <row r="455" spans="1:3" ht="15.75" x14ac:dyDescent="0.25">
      <c r="A455" s="8"/>
    </row>
    <row r="456" spans="1:3" ht="15.75" x14ac:dyDescent="0.25">
      <c r="A456" s="8"/>
      <c r="C456" s="3" t="str">
        <f>CONCATENATE("    ",B449)</f>
        <v xml:space="preserve">    0</v>
      </c>
    </row>
    <row r="457" spans="1:3" ht="15.75" x14ac:dyDescent="0.25">
      <c r="A457" s="8"/>
    </row>
    <row r="458" spans="1:3" ht="15.75" x14ac:dyDescent="0.25">
      <c r="A458" s="15"/>
      <c r="C458" s="3" t="s">
        <v>75</v>
      </c>
    </row>
    <row r="459" spans="1:3" ht="15.75" x14ac:dyDescent="0.25">
      <c r="A459" s="15"/>
    </row>
    <row r="460" spans="1:3" ht="15.75" x14ac:dyDescent="0.25">
      <c r="A460" s="15"/>
      <c r="C460" s="3" t="str">
        <f>CONCATENATE( "    &lt;piechart percentage=",B450," /&gt;")</f>
        <v xml:space="preserve">    &lt;piechart percentage=0 /&gt;</v>
      </c>
    </row>
    <row r="461" spans="1:3" ht="15.75" x14ac:dyDescent="0.25">
      <c r="A461" s="15"/>
      <c r="C461" s="3" t="str">
        <f>"  &lt;/Genotype&gt;"</f>
        <v xml:space="preserve">  &lt;/Genotype&gt;</v>
      </c>
    </row>
    <row r="462" spans="1:3" ht="15.75" x14ac:dyDescent="0.25">
      <c r="A462" s="15" t="s">
        <v>78</v>
      </c>
      <c r="B462" s="9">
        <f>O20</f>
        <v>0</v>
      </c>
      <c r="C462" s="3" t="str">
        <f>CONCATENATE("  &lt;Genotype hgvs=",CHAR(34),B434,B436,";",B436,CHAR(34)," name=",CHAR(34),B61,CHAR(34),"&gt; ")</f>
        <v xml:space="preserve">  &lt;Genotype hgvs="00;0" name="G71427327T"&gt; </v>
      </c>
    </row>
    <row r="463" spans="1:3" ht="15.75" x14ac:dyDescent="0.25">
      <c r="A463" s="8" t="s">
        <v>79</v>
      </c>
      <c r="B463" s="9">
        <f t="shared" ref="B463:B464" si="23">O21</f>
        <v>0</v>
      </c>
      <c r="C463" s="3" t="s">
        <v>38</v>
      </c>
    </row>
    <row r="464" spans="1:3" ht="15.75" x14ac:dyDescent="0.25">
      <c r="A464" s="8" t="s">
        <v>73</v>
      </c>
      <c r="B464" s="9">
        <f t="shared" si="23"/>
        <v>0</v>
      </c>
      <c r="C464" s="3" t="s">
        <v>70</v>
      </c>
    </row>
    <row r="465" spans="1:3" ht="15.75" x14ac:dyDescent="0.25">
      <c r="A465" s="15"/>
    </row>
    <row r="466" spans="1:3" ht="15.75" x14ac:dyDescent="0.25">
      <c r="A466" s="8"/>
      <c r="C466" s="3" t="str">
        <f>CONCATENATE("    ",B462)</f>
        <v xml:space="preserve">    0</v>
      </c>
    </row>
    <row r="467" spans="1:3" ht="15.75" x14ac:dyDescent="0.25">
      <c r="A467" s="8"/>
    </row>
    <row r="468" spans="1:3" ht="15.75" x14ac:dyDescent="0.25">
      <c r="A468" s="8"/>
      <c r="C468" s="3" t="s">
        <v>74</v>
      </c>
    </row>
    <row r="469" spans="1:3" ht="15.75" x14ac:dyDescent="0.25">
      <c r="A469" s="8"/>
    </row>
    <row r="470" spans="1:3" ht="15.75" x14ac:dyDescent="0.25">
      <c r="A470" s="8"/>
      <c r="C470" s="3" t="str">
        <f>CONCATENATE("    ",B463)</f>
        <v xml:space="preserve">    0</v>
      </c>
    </row>
    <row r="471" spans="1:3" ht="15.75" x14ac:dyDescent="0.25">
      <c r="A471" s="15"/>
    </row>
    <row r="472" spans="1:3" ht="15.75" x14ac:dyDescent="0.25">
      <c r="A472" s="15"/>
      <c r="C472" s="3" t="s">
        <v>75</v>
      </c>
    </row>
    <row r="473" spans="1:3" ht="15.75" x14ac:dyDescent="0.25">
      <c r="A473" s="15"/>
    </row>
    <row r="474" spans="1:3" ht="15.75" x14ac:dyDescent="0.25">
      <c r="A474" s="15"/>
      <c r="C474" s="3" t="str">
        <f>CONCATENATE( "    &lt;piechart percentage=",B464," /&gt;")</f>
        <v xml:space="preserve">    &lt;piechart percentage=0 /&gt;</v>
      </c>
    </row>
    <row r="475" spans="1:3" ht="15.75" x14ac:dyDescent="0.25">
      <c r="A475" s="15"/>
      <c r="C475" s="3" t="str">
        <f>"  &lt;/Genotype&gt;"</f>
        <v xml:space="preserve">  &lt;/Genotype&gt;</v>
      </c>
    </row>
    <row r="476" spans="1:3" ht="15.75" x14ac:dyDescent="0.25">
      <c r="A476" s="15"/>
      <c r="C476" s="3" t="str">
        <f>C65</f>
        <v>&lt;# T70790948C #&gt;</v>
      </c>
    </row>
    <row r="477" spans="1:3" ht="15.75" x14ac:dyDescent="0.25">
      <c r="A477" s="15" t="s">
        <v>69</v>
      </c>
      <c r="B477" s="21">
        <f>P11</f>
        <v>0</v>
      </c>
      <c r="C477" s="3" t="str">
        <f>CONCATENATE("  &lt;Genotype hgvs=",CHAR(34),B434,B435,";",B436,CHAR(34)," name=",CHAR(34),B67,CHAR(34),"&gt; ")</f>
        <v xml:space="preserve">  &lt;Genotype hgvs="00;0" name="T70790948C"&gt; </v>
      </c>
    </row>
    <row r="478" spans="1:3" ht="15.75" x14ac:dyDescent="0.25">
      <c r="A478" s="15" t="s">
        <v>47</v>
      </c>
      <c r="B478" s="21">
        <f>P12</f>
        <v>0</v>
      </c>
    </row>
    <row r="479" spans="1:3" ht="15.75" x14ac:dyDescent="0.25">
      <c r="A479" s="15" t="s">
        <v>43</v>
      </c>
      <c r="B479" s="21">
        <f>P13</f>
        <v>0</v>
      </c>
      <c r="C479" s="3" t="s">
        <v>70</v>
      </c>
    </row>
    <row r="480" spans="1:3" ht="15.75" x14ac:dyDescent="0.25">
      <c r="A480" s="15" t="s">
        <v>71</v>
      </c>
      <c r="B480" s="21">
        <f>P14</f>
        <v>0</v>
      </c>
      <c r="C480" s="3" t="s">
        <v>38</v>
      </c>
    </row>
    <row r="481" spans="1:3" ht="15.75" x14ac:dyDescent="0.25">
      <c r="A481" s="8" t="s">
        <v>72</v>
      </c>
      <c r="B481" s="21">
        <f>P15</f>
        <v>0</v>
      </c>
      <c r="C481" s="3" t="str">
        <f>CONCATENATE("    ",B480)</f>
        <v xml:space="preserve">    0</v>
      </c>
    </row>
    <row r="482" spans="1:3" ht="15.75" x14ac:dyDescent="0.25">
      <c r="A482" s="8" t="s">
        <v>73</v>
      </c>
      <c r="B482" s="21">
        <f>P16</f>
        <v>0</v>
      </c>
    </row>
    <row r="483" spans="1:3" ht="15.75" x14ac:dyDescent="0.25">
      <c r="A483" s="15"/>
      <c r="B483" s="21"/>
      <c r="C483" s="3" t="s">
        <v>74</v>
      </c>
    </row>
    <row r="484" spans="1:3" ht="15.75" x14ac:dyDescent="0.25">
      <c r="A484" s="8"/>
      <c r="B484" s="21"/>
    </row>
    <row r="485" spans="1:3" ht="15.75" x14ac:dyDescent="0.25">
      <c r="A485" s="8"/>
      <c r="B485" s="21"/>
      <c r="C485" s="3" t="str">
        <f>CONCATENATE("    ",B481)</f>
        <v xml:space="preserve">    0</v>
      </c>
    </row>
    <row r="486" spans="1:3" ht="15.75" x14ac:dyDescent="0.25">
      <c r="A486" s="8"/>
      <c r="B486" s="21"/>
    </row>
    <row r="487" spans="1:3" ht="15.75" x14ac:dyDescent="0.25">
      <c r="A487" s="8"/>
      <c r="B487" s="21"/>
      <c r="C487" s="3" t="s">
        <v>75</v>
      </c>
    </row>
    <row r="488" spans="1:3" ht="15.75" x14ac:dyDescent="0.25">
      <c r="A488" s="15"/>
      <c r="B488" s="21"/>
    </row>
    <row r="489" spans="1:3" ht="15.75" x14ac:dyDescent="0.25">
      <c r="A489" s="15"/>
      <c r="B489" s="21"/>
      <c r="C489" s="3" t="str">
        <f>CONCATENATE( "    &lt;piechart percentage=",B482," /&gt;")</f>
        <v xml:space="preserve">    &lt;piechart percentage=0 /&gt;</v>
      </c>
    </row>
    <row r="490" spans="1:3" ht="15.75" x14ac:dyDescent="0.25">
      <c r="A490" s="15"/>
      <c r="C490" s="3" t="str">
        <f>"  &lt;/Genotype&gt;"</f>
        <v xml:space="preserve">  &lt;/Genotype&gt;</v>
      </c>
    </row>
    <row r="491" spans="1:3" ht="15.75" x14ac:dyDescent="0.25">
      <c r="A491" s="15" t="s">
        <v>76</v>
      </c>
      <c r="B491" s="9">
        <f>P17</f>
        <v>0</v>
      </c>
      <c r="C491" s="3" t="str">
        <f>CONCATENATE("  &lt;Genotype hgvs=",CHAR(34),B477,B478,";",B478,CHAR(34)," name=",CHAR(34),B67,CHAR(34),"&gt; ")</f>
        <v xml:space="preserve">  &lt;Genotype hgvs="00;0" name="T70790948C"&gt; </v>
      </c>
    </row>
    <row r="492" spans="1:3" ht="15.75" x14ac:dyDescent="0.25">
      <c r="A492" s="8" t="s">
        <v>77</v>
      </c>
      <c r="B492" s="9">
        <f t="shared" ref="B492:B493" si="24">P18</f>
        <v>0</v>
      </c>
      <c r="C492" s="3" t="s">
        <v>38</v>
      </c>
    </row>
    <row r="493" spans="1:3" ht="15.75" x14ac:dyDescent="0.25">
      <c r="A493" s="8" t="s">
        <v>73</v>
      </c>
      <c r="B493" s="9">
        <f t="shared" si="24"/>
        <v>0</v>
      </c>
      <c r="C493" s="3" t="s">
        <v>70</v>
      </c>
    </row>
    <row r="494" spans="1:3" ht="15.75" x14ac:dyDescent="0.25">
      <c r="A494" s="8"/>
    </row>
    <row r="495" spans="1:3" ht="15.75" x14ac:dyDescent="0.25">
      <c r="A495" s="15"/>
      <c r="C495" s="3" t="str">
        <f>CONCATENATE("    ",B491)</f>
        <v xml:space="preserve">    0</v>
      </c>
    </row>
    <row r="496" spans="1:3" ht="15.75" x14ac:dyDescent="0.25">
      <c r="A496" s="8"/>
    </row>
    <row r="497" spans="1:3" ht="15.75" x14ac:dyDescent="0.25">
      <c r="A497" s="8"/>
      <c r="C497" s="3" t="s">
        <v>74</v>
      </c>
    </row>
    <row r="498" spans="1:3" ht="15.75" x14ac:dyDescent="0.25">
      <c r="A498" s="8"/>
    </row>
    <row r="499" spans="1:3" ht="15.75" x14ac:dyDescent="0.25">
      <c r="A499" s="8"/>
      <c r="C499" s="3" t="str">
        <f>CONCATENATE("    ",B492)</f>
        <v xml:space="preserve">    0</v>
      </c>
    </row>
    <row r="500" spans="1:3" ht="15.75" x14ac:dyDescent="0.25">
      <c r="A500" s="8"/>
    </row>
    <row r="501" spans="1:3" ht="15.75" x14ac:dyDescent="0.25">
      <c r="A501" s="15"/>
      <c r="C501" s="3" t="s">
        <v>75</v>
      </c>
    </row>
    <row r="502" spans="1:3" ht="15.75" x14ac:dyDescent="0.25">
      <c r="A502" s="15"/>
    </row>
    <row r="503" spans="1:3" ht="15.75" x14ac:dyDescent="0.25">
      <c r="A503" s="15"/>
      <c r="C503" s="3" t="str">
        <f>CONCATENATE( "    &lt;piechart percentage=",B493," /&gt;")</f>
        <v xml:space="preserve">    &lt;piechart percentage=0 /&gt;</v>
      </c>
    </row>
    <row r="504" spans="1:3" ht="15.75" x14ac:dyDescent="0.25">
      <c r="A504" s="15"/>
      <c r="C504" s="3" t="str">
        <f>"  &lt;/Genotype&gt;"</f>
        <v xml:space="preserve">  &lt;/Genotype&gt;</v>
      </c>
    </row>
    <row r="505" spans="1:3" ht="15.75" x14ac:dyDescent="0.25">
      <c r="A505" s="15" t="s">
        <v>78</v>
      </c>
      <c r="B505" s="9">
        <f>P20</f>
        <v>0</v>
      </c>
      <c r="C505" s="3" t="str">
        <f>CONCATENATE("  &lt;Genotype hgvs=",CHAR(34),B477,B479,";",B479,CHAR(34)," name=",CHAR(34),B67,CHAR(34),"&gt; ")</f>
        <v xml:space="preserve">  &lt;Genotype hgvs="00;0" name="T70790948C"&gt; </v>
      </c>
    </row>
    <row r="506" spans="1:3" ht="15.75" x14ac:dyDescent="0.25">
      <c r="A506" s="8" t="s">
        <v>79</v>
      </c>
      <c r="B506" s="9">
        <f>P21</f>
        <v>0</v>
      </c>
      <c r="C506" s="3" t="s">
        <v>38</v>
      </c>
    </row>
    <row r="507" spans="1:3" ht="15.75" x14ac:dyDescent="0.25">
      <c r="A507" s="8" t="s">
        <v>73</v>
      </c>
      <c r="B507" s="9">
        <f>P22</f>
        <v>0</v>
      </c>
      <c r="C507" s="3" t="s">
        <v>70</v>
      </c>
    </row>
    <row r="508" spans="1:3" ht="15.75" x14ac:dyDescent="0.25">
      <c r="A508" s="15"/>
    </row>
    <row r="509" spans="1:3" ht="15.75" x14ac:dyDescent="0.25">
      <c r="A509" s="8"/>
      <c r="C509" s="3" t="str">
        <f>CONCATENATE("    ",B505)</f>
        <v xml:space="preserve">    0</v>
      </c>
    </row>
    <row r="510" spans="1:3" ht="15.75" x14ac:dyDescent="0.25">
      <c r="A510" s="8"/>
    </row>
    <row r="511" spans="1:3" ht="15.75" x14ac:dyDescent="0.25">
      <c r="A511" s="8"/>
      <c r="C511" s="3" t="s">
        <v>74</v>
      </c>
    </row>
    <row r="512" spans="1:3" ht="15.75" x14ac:dyDescent="0.25">
      <c r="A512" s="8"/>
    </row>
    <row r="513" spans="1:17" ht="15.75" x14ac:dyDescent="0.25">
      <c r="A513" s="8"/>
      <c r="C513" s="3" t="str">
        <f>CONCATENATE("    ",B506)</f>
        <v xml:space="preserve">    0</v>
      </c>
    </row>
    <row r="514" spans="1:17" ht="15.75" x14ac:dyDescent="0.25">
      <c r="A514" s="15"/>
    </row>
    <row r="515" spans="1:17" ht="15.75" x14ac:dyDescent="0.25">
      <c r="A515" s="15"/>
      <c r="C515" s="3" t="s">
        <v>75</v>
      </c>
    </row>
    <row r="516" spans="1:17" ht="15.75" x14ac:dyDescent="0.25">
      <c r="A516" s="15"/>
    </row>
    <row r="517" spans="1:17" ht="15.75" x14ac:dyDescent="0.25">
      <c r="A517" s="15"/>
      <c r="C517" s="3" t="str">
        <f>CONCATENATE( "    &lt;piechart percentage=",B507," /&gt;")</f>
        <v xml:space="preserve">    &lt;piechart percentage=0 /&gt;</v>
      </c>
    </row>
    <row r="518" spans="1:17" ht="15.75" x14ac:dyDescent="0.25">
      <c r="A518" s="15"/>
      <c r="C518" s="3" t="str">
        <f>"  &lt;/Genotype&gt;"</f>
        <v xml:space="preserve">  &lt;/Genotype&gt;</v>
      </c>
    </row>
    <row r="519" spans="1:17" ht="15.75" x14ac:dyDescent="0.25">
      <c r="A519" s="15"/>
      <c r="C519" s="3" t="str">
        <f>C71</f>
        <v>&lt;# C71402258T #&gt;</v>
      </c>
    </row>
    <row r="520" spans="1:17" ht="15.75" x14ac:dyDescent="0.25">
      <c r="A520" s="15" t="s">
        <v>69</v>
      </c>
      <c r="B520" s="21">
        <f>Q11</f>
        <v>0</v>
      </c>
      <c r="C520" s="3" t="str">
        <f>CONCATENATE("  &lt;Genotype hgvs=",CHAR(34),B520,B521,";",B522,CHAR(34)," name=",CHAR(34),B73,CHAR(34),"&gt; ")</f>
        <v xml:space="preserve">  &lt;Genotype hgvs="00;0" name="C71402258T"&gt; </v>
      </c>
    </row>
    <row r="521" spans="1:17" ht="15.75" x14ac:dyDescent="0.25">
      <c r="A521" s="15" t="s">
        <v>47</v>
      </c>
      <c r="B521" s="21">
        <f t="shared" ref="B521:B525" si="25">Q12</f>
        <v>0</v>
      </c>
    </row>
    <row r="522" spans="1:17" ht="15.75" x14ac:dyDescent="0.25">
      <c r="A522" s="15" t="s">
        <v>43</v>
      </c>
      <c r="B522" s="21">
        <f t="shared" si="25"/>
        <v>0</v>
      </c>
      <c r="C522" s="3" t="s">
        <v>70</v>
      </c>
    </row>
    <row r="523" spans="1:17" ht="15.75" x14ac:dyDescent="0.25">
      <c r="A523" s="15" t="s">
        <v>71</v>
      </c>
      <c r="B523" s="21">
        <f t="shared" si="25"/>
        <v>0</v>
      </c>
      <c r="C523" s="3" t="s">
        <v>38</v>
      </c>
    </row>
    <row r="524" spans="1:17" ht="15.75" x14ac:dyDescent="0.25">
      <c r="A524" s="8" t="s">
        <v>72</v>
      </c>
      <c r="B524" s="21">
        <f t="shared" si="25"/>
        <v>0</v>
      </c>
      <c r="C524" s="3" t="str">
        <f>CONCATENATE("    ",B523)</f>
        <v xml:space="preserve">    0</v>
      </c>
    </row>
    <row r="525" spans="1:17" ht="15.75" x14ac:dyDescent="0.25">
      <c r="A525" s="8" t="s">
        <v>73</v>
      </c>
      <c r="B525" s="21">
        <f t="shared" si="25"/>
        <v>0</v>
      </c>
    </row>
    <row r="526" spans="1:17" ht="15.75" x14ac:dyDescent="0.25">
      <c r="A526" s="15"/>
      <c r="C526" s="3" t="s">
        <v>74</v>
      </c>
      <c r="Q526" s="18"/>
    </row>
    <row r="527" spans="1:17" ht="15.75" x14ac:dyDescent="0.25">
      <c r="A527" s="8"/>
    </row>
    <row r="528" spans="1:17" ht="15.75" x14ac:dyDescent="0.25">
      <c r="A528" s="8"/>
      <c r="C528" s="3" t="str">
        <f>CONCATENATE("    ",B524)</f>
        <v xml:space="preserve">    0</v>
      </c>
    </row>
    <row r="529" spans="1:17" ht="15.75" x14ac:dyDescent="0.25">
      <c r="A529" s="8"/>
    </row>
    <row r="530" spans="1:17" ht="15.75" x14ac:dyDescent="0.25">
      <c r="A530" s="8"/>
      <c r="C530" s="3" t="s">
        <v>75</v>
      </c>
    </row>
    <row r="531" spans="1:17" ht="15.75" x14ac:dyDescent="0.25">
      <c r="A531" s="15"/>
      <c r="Q531" s="18"/>
    </row>
    <row r="532" spans="1:17" ht="15.75" x14ac:dyDescent="0.25">
      <c r="A532" s="15"/>
      <c r="C532" s="3" t="str">
        <f>CONCATENATE( "    &lt;piechart percentage=",B525," /&gt;")</f>
        <v xml:space="preserve">    &lt;piechart percentage=0 /&gt;</v>
      </c>
      <c r="Q532" s="18"/>
    </row>
    <row r="533" spans="1:17" ht="15.75" x14ac:dyDescent="0.25">
      <c r="A533" s="15"/>
      <c r="C533" s="3" t="str">
        <f>"  &lt;/Genotype&gt;"</f>
        <v xml:space="preserve">  &lt;/Genotype&gt;</v>
      </c>
      <c r="Q533" s="18"/>
    </row>
    <row r="534" spans="1:17" ht="15.75" x14ac:dyDescent="0.25">
      <c r="A534" s="15" t="s">
        <v>76</v>
      </c>
      <c r="B534" s="9">
        <f>Q17</f>
        <v>0</v>
      </c>
      <c r="C534" s="3" t="str">
        <f>CONCATENATE("  &lt;Genotype hgvs=",CHAR(34),B520,B521,";",B521,CHAR(34)," name=",CHAR(34),B73,CHAR(34),"&gt; ")</f>
        <v xml:space="preserve">  &lt;Genotype hgvs="00;0" name="C71402258T"&gt; </v>
      </c>
      <c r="Q534" s="18"/>
    </row>
    <row r="535" spans="1:17" ht="15.75" x14ac:dyDescent="0.25">
      <c r="A535" s="8" t="s">
        <v>77</v>
      </c>
      <c r="B535" s="9">
        <f t="shared" ref="B535:B536" si="26">Q18</f>
        <v>0</v>
      </c>
      <c r="C535" s="3" t="s">
        <v>38</v>
      </c>
    </row>
    <row r="536" spans="1:17" ht="15.75" x14ac:dyDescent="0.25">
      <c r="A536" s="8" t="s">
        <v>73</v>
      </c>
      <c r="B536" s="9">
        <f t="shared" si="26"/>
        <v>0</v>
      </c>
      <c r="C536" s="3" t="s">
        <v>70</v>
      </c>
    </row>
    <row r="537" spans="1:17" ht="15.75" x14ac:dyDescent="0.25">
      <c r="A537" s="8"/>
    </row>
    <row r="538" spans="1:17" ht="15.75" x14ac:dyDescent="0.25">
      <c r="A538" s="15"/>
      <c r="C538" s="3" t="str">
        <f>CONCATENATE("    ",B534)</f>
        <v xml:space="preserve">    0</v>
      </c>
    </row>
    <row r="539" spans="1:17" ht="15.75" x14ac:dyDescent="0.25">
      <c r="A539" s="8"/>
    </row>
    <row r="540" spans="1:17" ht="15.75" x14ac:dyDescent="0.25">
      <c r="A540" s="8"/>
      <c r="C540" s="3" t="s">
        <v>74</v>
      </c>
    </row>
    <row r="541" spans="1:17" ht="15.75" x14ac:dyDescent="0.25">
      <c r="A541" s="8"/>
    </row>
    <row r="542" spans="1:17" ht="15.75" x14ac:dyDescent="0.25">
      <c r="A542" s="8"/>
      <c r="C542" s="3" t="str">
        <f>CONCATENATE("    ",B535)</f>
        <v xml:space="preserve">    0</v>
      </c>
    </row>
    <row r="543" spans="1:17" s="4" customFormat="1" ht="15.75" x14ac:dyDescent="0.25">
      <c r="A543" s="24"/>
      <c r="B543" s="23"/>
    </row>
    <row r="544" spans="1:17" s="4" customFormat="1" ht="15.75" x14ac:dyDescent="0.25">
      <c r="A544" s="22"/>
      <c r="B544" s="23"/>
      <c r="C544" s="4" t="s">
        <v>75</v>
      </c>
    </row>
    <row r="545" spans="1:3" s="4" customFormat="1" ht="15.75" x14ac:dyDescent="0.25">
      <c r="A545" s="22"/>
      <c r="B545" s="23"/>
    </row>
    <row r="546" spans="1:3" s="4" customFormat="1" ht="15.75" x14ac:dyDescent="0.25">
      <c r="A546" s="22"/>
      <c r="B546" s="23"/>
      <c r="C546" s="4" t="str">
        <f>CONCATENATE( "    &lt;piechart percentage=",B536," /&gt;")</f>
        <v xml:space="preserve">    &lt;piechart percentage=0 /&gt;</v>
      </c>
    </row>
    <row r="547" spans="1:3" s="4" customFormat="1" ht="15.75" x14ac:dyDescent="0.25">
      <c r="A547" s="22"/>
      <c r="B547" s="23"/>
      <c r="C547" s="4" t="str">
        <f>"  &lt;/Genotype&gt;"</f>
        <v xml:space="preserve">  &lt;/Genotype&gt;</v>
      </c>
    </row>
    <row r="548" spans="1:3" s="4" customFormat="1" ht="15.75" x14ac:dyDescent="0.25">
      <c r="A548" s="22" t="s">
        <v>78</v>
      </c>
      <c r="B548" s="23">
        <f>Q20</f>
        <v>0</v>
      </c>
      <c r="C548" s="4" t="str">
        <f>CONCATENATE("  &lt;Genotype hgvs=",CHAR(34),B520,B522,";",B522,CHAR(34)," name=",CHAR(34),B73,CHAR(34),"&gt; ")</f>
        <v xml:space="preserve">  &lt;Genotype hgvs="00;0" name="C71402258T"&gt; </v>
      </c>
    </row>
    <row r="549" spans="1:3" s="4" customFormat="1" ht="15.75" x14ac:dyDescent="0.25">
      <c r="A549" s="24" t="s">
        <v>79</v>
      </c>
      <c r="B549" s="23">
        <f t="shared" ref="B549:B550" si="27">Q21</f>
        <v>0</v>
      </c>
      <c r="C549" s="4" t="s">
        <v>38</v>
      </c>
    </row>
    <row r="550" spans="1:3" s="4" customFormat="1" ht="15.75" x14ac:dyDescent="0.25">
      <c r="A550" s="24" t="s">
        <v>73</v>
      </c>
      <c r="B550" s="23">
        <f t="shared" si="27"/>
        <v>0</v>
      </c>
      <c r="C550" s="4" t="s">
        <v>70</v>
      </c>
    </row>
    <row r="551" spans="1:3" s="4" customFormat="1" ht="15.75" x14ac:dyDescent="0.25">
      <c r="A551" s="22"/>
      <c r="B551" s="23"/>
    </row>
    <row r="552" spans="1:3" s="4" customFormat="1" ht="15.75" x14ac:dyDescent="0.25">
      <c r="A552" s="24"/>
      <c r="B552" s="23"/>
      <c r="C552" s="4" t="str">
        <f>CONCATENATE("    ",B548)</f>
        <v xml:space="preserve">    0</v>
      </c>
    </row>
    <row r="553" spans="1:3" s="4" customFormat="1" ht="15.75" x14ac:dyDescent="0.25">
      <c r="A553" s="24"/>
      <c r="B553" s="23"/>
    </row>
    <row r="554" spans="1:3" s="4" customFormat="1" ht="15.75" x14ac:dyDescent="0.25">
      <c r="A554" s="24"/>
      <c r="B554" s="23"/>
      <c r="C554" s="4" t="s">
        <v>74</v>
      </c>
    </row>
    <row r="555" spans="1:3" s="4" customFormat="1" ht="15.75" x14ac:dyDescent="0.25">
      <c r="A555" s="24"/>
      <c r="B555" s="23"/>
    </row>
    <row r="556" spans="1:3" s="4" customFormat="1" ht="15.75" x14ac:dyDescent="0.25">
      <c r="A556" s="24"/>
      <c r="B556" s="23"/>
      <c r="C556" s="4" t="str">
        <f>CONCATENATE("    ",B549)</f>
        <v xml:space="preserve">    0</v>
      </c>
    </row>
    <row r="557" spans="1:3" s="4" customFormat="1" ht="15.75" x14ac:dyDescent="0.25">
      <c r="A557" s="22"/>
      <c r="B557" s="23"/>
    </row>
    <row r="558" spans="1:3" s="4" customFormat="1" ht="15.75" x14ac:dyDescent="0.25">
      <c r="A558" s="22"/>
      <c r="B558" s="23"/>
      <c r="C558" s="4" t="s">
        <v>75</v>
      </c>
    </row>
    <row r="559" spans="1:3" s="4" customFormat="1" ht="15.75" x14ac:dyDescent="0.25">
      <c r="A559" s="22"/>
      <c r="B559" s="23"/>
    </row>
    <row r="560" spans="1:3" s="4" customFormat="1" ht="15.75" x14ac:dyDescent="0.25">
      <c r="A560" s="22"/>
      <c r="B560" s="23"/>
      <c r="C560" s="4" t="str">
        <f>CONCATENATE( "    &lt;piechart percentage=",B550," /&gt;")</f>
        <v xml:space="preserve">    &lt;piechart percentage=0 /&gt;</v>
      </c>
    </row>
    <row r="561" spans="1:3" s="4" customFormat="1" ht="15.75" x14ac:dyDescent="0.25">
      <c r="A561" s="22"/>
      <c r="B561" s="23"/>
      <c r="C561" s="4" t="str">
        <f>"  &lt;/Genotype&gt;"</f>
        <v xml:space="preserve">  &lt;/Genotype&gt;</v>
      </c>
    </row>
    <row r="562" spans="1:3" s="4" customFormat="1" ht="15.75" x14ac:dyDescent="0.25">
      <c r="A562" s="22"/>
      <c r="B562" s="23"/>
      <c r="C562" s="4" t="str">
        <f>C77</f>
        <v>&lt;# C70616746T #&gt;</v>
      </c>
    </row>
    <row r="563" spans="1:3" s="4" customFormat="1" ht="15.75" x14ac:dyDescent="0.25">
      <c r="A563" s="22" t="s">
        <v>69</v>
      </c>
      <c r="B563" s="25">
        <f>R11</f>
        <v>0</v>
      </c>
      <c r="C563" s="4" t="str">
        <f>CONCATENATE("  &lt;Genotype hgvs=",CHAR(34),B563,B564,";",B565,CHAR(34)," name=",CHAR(34),B79,CHAR(34),"&gt; ")</f>
        <v xml:space="preserve">  &lt;Genotype hgvs="00;0" name="C70616746T"&gt; </v>
      </c>
    </row>
    <row r="564" spans="1:3" s="4" customFormat="1" ht="15.75" x14ac:dyDescent="0.25">
      <c r="A564" s="22" t="s">
        <v>47</v>
      </c>
      <c r="B564" s="25">
        <f t="shared" ref="B564:B568" si="28">R12</f>
        <v>0</v>
      </c>
    </row>
    <row r="565" spans="1:3" s="4" customFormat="1" ht="15.75" x14ac:dyDescent="0.25">
      <c r="A565" s="22" t="s">
        <v>43</v>
      </c>
      <c r="B565" s="25">
        <f t="shared" si="28"/>
        <v>0</v>
      </c>
      <c r="C565" s="4" t="s">
        <v>70</v>
      </c>
    </row>
    <row r="566" spans="1:3" s="4" customFormat="1" ht="15.75" x14ac:dyDescent="0.25">
      <c r="A566" s="22" t="s">
        <v>71</v>
      </c>
      <c r="B566" s="25">
        <f t="shared" si="28"/>
        <v>0</v>
      </c>
      <c r="C566" s="4" t="s">
        <v>38</v>
      </c>
    </row>
    <row r="567" spans="1:3" s="4" customFormat="1" ht="15.75" x14ac:dyDescent="0.25">
      <c r="A567" s="24" t="s">
        <v>72</v>
      </c>
      <c r="B567" s="25">
        <f t="shared" si="28"/>
        <v>0</v>
      </c>
      <c r="C567" s="4" t="str">
        <f>CONCATENATE("    ",B566)</f>
        <v xml:space="preserve">    0</v>
      </c>
    </row>
    <row r="568" spans="1:3" s="4" customFormat="1" ht="15.75" x14ac:dyDescent="0.25">
      <c r="A568" s="24" t="s">
        <v>73</v>
      </c>
      <c r="B568" s="25">
        <f t="shared" si="28"/>
        <v>0</v>
      </c>
    </row>
    <row r="569" spans="1:3" s="4" customFormat="1" ht="15.75" x14ac:dyDescent="0.25">
      <c r="A569" s="22"/>
      <c r="B569" s="23"/>
      <c r="C569" s="4" t="s">
        <v>74</v>
      </c>
    </row>
    <row r="570" spans="1:3" s="4" customFormat="1" ht="15.75" x14ac:dyDescent="0.25">
      <c r="A570" s="24"/>
      <c r="B570" s="23"/>
    </row>
    <row r="571" spans="1:3" s="4" customFormat="1" ht="15.75" x14ac:dyDescent="0.25">
      <c r="A571" s="24"/>
      <c r="B571" s="23"/>
      <c r="C571" s="4" t="str">
        <f>CONCATENATE("    ",B567)</f>
        <v xml:space="preserve">    0</v>
      </c>
    </row>
    <row r="572" spans="1:3" s="4" customFormat="1" ht="15.75" x14ac:dyDescent="0.25">
      <c r="A572" s="24"/>
      <c r="B572" s="23"/>
    </row>
    <row r="573" spans="1:3" s="4" customFormat="1" ht="15.75" x14ac:dyDescent="0.25">
      <c r="A573" s="24"/>
      <c r="B573" s="23"/>
      <c r="C573" s="4" t="s">
        <v>75</v>
      </c>
    </row>
    <row r="574" spans="1:3" s="4" customFormat="1" ht="15.75" x14ac:dyDescent="0.25">
      <c r="A574" s="22"/>
      <c r="B574" s="23"/>
    </row>
    <row r="575" spans="1:3" s="4" customFormat="1" ht="15.75" x14ac:dyDescent="0.25">
      <c r="A575" s="22"/>
      <c r="B575" s="23"/>
      <c r="C575" s="4" t="str">
        <f>CONCATENATE( "    &lt;piechart percentage=",B568," /&gt;")</f>
        <v xml:space="preserve">    &lt;piechart percentage=0 /&gt;</v>
      </c>
    </row>
    <row r="576" spans="1:3" s="4" customFormat="1" ht="15.75" x14ac:dyDescent="0.25">
      <c r="A576" s="22"/>
      <c r="B576" s="23"/>
      <c r="C576" s="4" t="str">
        <f>"  &lt;/Genotype&gt;"</f>
        <v xml:space="preserve">  &lt;/Genotype&gt;</v>
      </c>
    </row>
    <row r="577" spans="1:3" s="4" customFormat="1" ht="15.75" x14ac:dyDescent="0.25">
      <c r="A577" s="22" t="s">
        <v>76</v>
      </c>
      <c r="B577" s="23">
        <f>R17</f>
        <v>0</v>
      </c>
      <c r="C577" s="4" t="str">
        <f>CONCATENATE("  &lt;Genotype hgvs=",CHAR(34),B563,B564,";",B564,CHAR(34)," name=",CHAR(34),B79,CHAR(34),"&gt; ")</f>
        <v xml:space="preserve">  &lt;Genotype hgvs="00;0" name="C70616746T"&gt; </v>
      </c>
    </row>
    <row r="578" spans="1:3" s="4" customFormat="1" ht="15.75" x14ac:dyDescent="0.25">
      <c r="A578" s="24" t="s">
        <v>77</v>
      </c>
      <c r="B578" s="23">
        <f t="shared" ref="B578:B579" si="29">R18</f>
        <v>0</v>
      </c>
      <c r="C578" s="4" t="s">
        <v>38</v>
      </c>
    </row>
    <row r="579" spans="1:3" s="4" customFormat="1" ht="15.75" x14ac:dyDescent="0.25">
      <c r="A579" s="24" t="s">
        <v>73</v>
      </c>
      <c r="B579" s="23">
        <f t="shared" si="29"/>
        <v>0</v>
      </c>
      <c r="C579" s="4" t="s">
        <v>70</v>
      </c>
    </row>
    <row r="580" spans="1:3" s="4" customFormat="1" ht="15.75" x14ac:dyDescent="0.25">
      <c r="A580" s="24"/>
      <c r="B580" s="23"/>
    </row>
    <row r="581" spans="1:3" s="4" customFormat="1" ht="15.75" x14ac:dyDescent="0.25">
      <c r="A581" s="22"/>
      <c r="B581" s="23"/>
      <c r="C581" s="4" t="str">
        <f>CONCATENATE("    ",B577)</f>
        <v xml:space="preserve">    0</v>
      </c>
    </row>
    <row r="582" spans="1:3" s="4" customFormat="1" ht="15.75" x14ac:dyDescent="0.25">
      <c r="A582" s="24"/>
      <c r="B582" s="23"/>
    </row>
    <row r="583" spans="1:3" s="4" customFormat="1" ht="15.75" x14ac:dyDescent="0.25">
      <c r="A583" s="24"/>
      <c r="B583" s="23"/>
      <c r="C583" s="4" t="s">
        <v>74</v>
      </c>
    </row>
    <row r="584" spans="1:3" s="4" customFormat="1" ht="15.75" x14ac:dyDescent="0.25">
      <c r="A584" s="24"/>
      <c r="B584" s="23"/>
    </row>
    <row r="585" spans="1:3" s="4" customFormat="1" ht="15.75" x14ac:dyDescent="0.25">
      <c r="A585" s="24"/>
      <c r="B585" s="23"/>
      <c r="C585" s="4" t="str">
        <f>CONCATENATE("    ",B578)</f>
        <v xml:space="preserve">    0</v>
      </c>
    </row>
    <row r="586" spans="1:3" s="4" customFormat="1" ht="15.75" x14ac:dyDescent="0.25">
      <c r="A586" s="24"/>
      <c r="B586" s="23"/>
    </row>
    <row r="587" spans="1:3" s="4" customFormat="1" ht="15.75" x14ac:dyDescent="0.25">
      <c r="A587" s="22"/>
      <c r="B587" s="23"/>
      <c r="C587" s="4" t="s">
        <v>75</v>
      </c>
    </row>
    <row r="588" spans="1:3" s="4" customFormat="1" ht="15.75" x14ac:dyDescent="0.25">
      <c r="A588" s="22"/>
      <c r="B588" s="23"/>
    </row>
    <row r="589" spans="1:3" s="4" customFormat="1" ht="15.75" x14ac:dyDescent="0.25">
      <c r="A589" s="22"/>
      <c r="B589" s="23"/>
      <c r="C589" s="4" t="str">
        <f>CONCATENATE( "    &lt;piechart percentage=",B579," /&gt;")</f>
        <v xml:space="preserve">    &lt;piechart percentage=0 /&gt;</v>
      </c>
    </row>
    <row r="590" spans="1:3" s="4" customFormat="1" ht="15.75" x14ac:dyDescent="0.25">
      <c r="A590" s="22"/>
      <c r="B590" s="23"/>
      <c r="C590" s="4" t="str">
        <f>"  &lt;/Genotype&gt;"</f>
        <v xml:space="preserve">  &lt;/Genotype&gt;</v>
      </c>
    </row>
    <row r="591" spans="1:3" s="4" customFormat="1" ht="15.75" x14ac:dyDescent="0.25">
      <c r="A591" s="22" t="s">
        <v>78</v>
      </c>
      <c r="B591" s="23">
        <f>R20</f>
        <v>0</v>
      </c>
      <c r="C591" s="4" t="str">
        <f>CONCATENATE("  &lt;Genotype hgvs=",CHAR(34),B563,B565,";",B565,CHAR(34)," name=",CHAR(34),B79,CHAR(34),"&gt; ")</f>
        <v xml:space="preserve">  &lt;Genotype hgvs="00;0" name="C70616746T"&gt; </v>
      </c>
    </row>
    <row r="592" spans="1:3" s="4" customFormat="1" ht="15.75" x14ac:dyDescent="0.25">
      <c r="A592" s="24" t="s">
        <v>79</v>
      </c>
      <c r="B592" s="23">
        <f t="shared" ref="B592:B593" si="30">R21</f>
        <v>0</v>
      </c>
      <c r="C592" s="4" t="s">
        <v>38</v>
      </c>
    </row>
    <row r="593" spans="1:3" s="4" customFormat="1" ht="15.75" x14ac:dyDescent="0.25">
      <c r="A593" s="24" t="s">
        <v>73</v>
      </c>
      <c r="B593" s="23">
        <f t="shared" si="30"/>
        <v>0</v>
      </c>
      <c r="C593" s="4" t="s">
        <v>70</v>
      </c>
    </row>
    <row r="594" spans="1:3" s="4" customFormat="1" ht="15.75" x14ac:dyDescent="0.25">
      <c r="A594" s="22"/>
      <c r="B594" s="23"/>
    </row>
    <row r="595" spans="1:3" s="4" customFormat="1" ht="15.75" x14ac:dyDescent="0.25">
      <c r="A595" s="24"/>
      <c r="B595" s="23"/>
      <c r="C595" s="4" t="str">
        <f>CONCATENATE("    ",B591)</f>
        <v xml:space="preserve">    0</v>
      </c>
    </row>
    <row r="596" spans="1:3" s="4" customFormat="1" ht="15.75" x14ac:dyDescent="0.25">
      <c r="A596" s="24"/>
      <c r="B596" s="23"/>
    </row>
    <row r="597" spans="1:3" s="4" customFormat="1" ht="15.75" x14ac:dyDescent="0.25">
      <c r="A597" s="24"/>
      <c r="B597" s="23"/>
      <c r="C597" s="4" t="s">
        <v>74</v>
      </c>
    </row>
    <row r="598" spans="1:3" s="4" customFormat="1" ht="15.75" x14ac:dyDescent="0.25">
      <c r="A598" s="24"/>
      <c r="B598" s="23"/>
    </row>
    <row r="599" spans="1:3" s="4" customFormat="1" ht="15.75" x14ac:dyDescent="0.25">
      <c r="A599" s="24"/>
      <c r="B599" s="23"/>
      <c r="C599" s="4" t="str">
        <f>CONCATENATE("    ",B592)</f>
        <v xml:space="preserve">    0</v>
      </c>
    </row>
    <row r="600" spans="1:3" ht="15.75" x14ac:dyDescent="0.25">
      <c r="A600" s="15"/>
    </row>
    <row r="601" spans="1:3" ht="15.75" x14ac:dyDescent="0.25">
      <c r="A601" s="15"/>
      <c r="C601" s="3" t="s">
        <v>75</v>
      </c>
    </row>
    <row r="602" spans="1:3" ht="15.75" x14ac:dyDescent="0.25">
      <c r="A602" s="15"/>
    </row>
    <row r="603" spans="1:3" ht="15.75" x14ac:dyDescent="0.25">
      <c r="A603" s="15"/>
      <c r="C603" s="3" t="str">
        <f>CONCATENATE( "    &lt;piechart percentage=",B593," /&gt;")</f>
        <v xml:space="preserve">    &lt;piechart percentage=0 /&gt;</v>
      </c>
    </row>
    <row r="604" spans="1:3" ht="15.75" x14ac:dyDescent="0.25">
      <c r="A604" s="15"/>
      <c r="C604" s="3" t="str">
        <f>"  &lt;/Genotype&gt;"</f>
        <v xml:space="preserve">  &lt;/Genotype&gt;</v>
      </c>
    </row>
    <row r="605" spans="1:3" ht="15.75" x14ac:dyDescent="0.25">
      <c r="A605" s="15"/>
      <c r="C605" s="3" t="str">
        <f>C83</f>
        <v>&lt;# T71417232G #&gt;</v>
      </c>
    </row>
    <row r="606" spans="1:3" ht="15.75" x14ac:dyDescent="0.25">
      <c r="A606" s="15" t="s">
        <v>69</v>
      </c>
      <c r="B606" s="21">
        <f>S11</f>
        <v>0</v>
      </c>
      <c r="C606" s="3" t="str">
        <f>CONCATENATE("  &lt;Genotype hgvs=",CHAR(34),B606,B607,";",B608,CHAR(34)," name=",CHAR(34),B85,CHAR(34),"&gt; ")</f>
        <v xml:space="preserve">  &lt;Genotype hgvs="00;0" name="T71417232G"&gt; </v>
      </c>
    </row>
    <row r="607" spans="1:3" ht="15.75" x14ac:dyDescent="0.25">
      <c r="A607" s="15" t="s">
        <v>47</v>
      </c>
      <c r="B607" s="21">
        <f t="shared" ref="B607:B611" si="31">S12</f>
        <v>0</v>
      </c>
    </row>
    <row r="608" spans="1:3" ht="15.75" x14ac:dyDescent="0.25">
      <c r="A608" s="15" t="s">
        <v>43</v>
      </c>
      <c r="B608" s="21">
        <f t="shared" si="31"/>
        <v>0</v>
      </c>
      <c r="C608" s="3" t="s">
        <v>70</v>
      </c>
    </row>
    <row r="609" spans="1:3" ht="15.75" x14ac:dyDescent="0.25">
      <c r="A609" s="15" t="s">
        <v>71</v>
      </c>
      <c r="B609" s="21">
        <f t="shared" si="31"/>
        <v>0</v>
      </c>
      <c r="C609" s="3" t="s">
        <v>38</v>
      </c>
    </row>
    <row r="610" spans="1:3" ht="15.75" x14ac:dyDescent="0.25">
      <c r="A610" s="8" t="s">
        <v>72</v>
      </c>
      <c r="B610" s="21">
        <f t="shared" si="31"/>
        <v>0</v>
      </c>
      <c r="C610" s="3" t="str">
        <f>CONCATENATE("    ",B609)</f>
        <v xml:space="preserve">    0</v>
      </c>
    </row>
    <row r="611" spans="1:3" ht="15.75" x14ac:dyDescent="0.25">
      <c r="A611" s="8" t="s">
        <v>73</v>
      </c>
      <c r="B611" s="21">
        <f t="shared" si="31"/>
        <v>0</v>
      </c>
    </row>
    <row r="612" spans="1:3" ht="15.75" x14ac:dyDescent="0.25">
      <c r="A612" s="15"/>
      <c r="C612" s="3" t="s">
        <v>74</v>
      </c>
    </row>
    <row r="613" spans="1:3" ht="15.75" x14ac:dyDescent="0.25">
      <c r="A613" s="8"/>
    </row>
    <row r="614" spans="1:3" ht="15.75" x14ac:dyDescent="0.25">
      <c r="A614" s="8"/>
      <c r="C614" s="3" t="str">
        <f>CONCATENATE("    ",B610)</f>
        <v xml:space="preserve">    0</v>
      </c>
    </row>
    <row r="615" spans="1:3" ht="15.75" x14ac:dyDescent="0.25">
      <c r="A615" s="8"/>
    </row>
    <row r="616" spans="1:3" ht="15.75" x14ac:dyDescent="0.25">
      <c r="A616" s="8"/>
      <c r="C616" s="3" t="s">
        <v>75</v>
      </c>
    </row>
    <row r="617" spans="1:3" ht="15.75" x14ac:dyDescent="0.25">
      <c r="A617" s="15"/>
    </row>
    <row r="618" spans="1:3" ht="15.75" x14ac:dyDescent="0.25">
      <c r="A618" s="15"/>
      <c r="C618" s="3" t="str">
        <f>CONCATENATE( "    &lt;piechart percentage=",B611," /&gt;")</f>
        <v xml:space="preserve">    &lt;piechart percentage=0 /&gt;</v>
      </c>
    </row>
    <row r="619" spans="1:3" ht="15.75" x14ac:dyDescent="0.25">
      <c r="A619" s="15"/>
      <c r="C619" s="3" t="str">
        <f>"  &lt;/Genotype&gt;"</f>
        <v xml:space="preserve">  &lt;/Genotype&gt;</v>
      </c>
    </row>
    <row r="620" spans="1:3" ht="15.75" x14ac:dyDescent="0.25">
      <c r="A620" s="15" t="s">
        <v>76</v>
      </c>
      <c r="B620" s="9">
        <f>S17</f>
        <v>0</v>
      </c>
      <c r="C620" s="3" t="str">
        <f>CONCATENATE("  &lt;Genotype hgvs=",CHAR(34),B606,B607,";",B607,CHAR(34)," name=",CHAR(34),B85,CHAR(34),"&gt; ")</f>
        <v xml:space="preserve">  &lt;Genotype hgvs="00;0" name="T71417232G"&gt; </v>
      </c>
    </row>
    <row r="621" spans="1:3" ht="15.75" x14ac:dyDescent="0.25">
      <c r="A621" s="8" t="s">
        <v>77</v>
      </c>
      <c r="B621" s="9">
        <f t="shared" ref="B621:B622" si="32">S18</f>
        <v>0</v>
      </c>
      <c r="C621" s="3" t="s">
        <v>38</v>
      </c>
    </row>
    <row r="622" spans="1:3" ht="15.75" x14ac:dyDescent="0.25">
      <c r="A622" s="8" t="s">
        <v>73</v>
      </c>
      <c r="B622" s="9">
        <f t="shared" si="32"/>
        <v>0</v>
      </c>
      <c r="C622" s="3" t="s">
        <v>70</v>
      </c>
    </row>
    <row r="623" spans="1:3" ht="15.75" x14ac:dyDescent="0.25">
      <c r="A623" s="8"/>
    </row>
    <row r="624" spans="1:3" ht="15.75" x14ac:dyDescent="0.25">
      <c r="A624" s="15"/>
      <c r="C624" s="3" t="str">
        <f>CONCATENATE("    ",B620)</f>
        <v xml:space="preserve">    0</v>
      </c>
    </row>
    <row r="625" spans="1:3" ht="15.75" x14ac:dyDescent="0.25">
      <c r="A625" s="8"/>
    </row>
    <row r="626" spans="1:3" ht="15.75" x14ac:dyDescent="0.25">
      <c r="A626" s="8"/>
      <c r="C626" s="3" t="s">
        <v>74</v>
      </c>
    </row>
    <row r="627" spans="1:3" ht="15.75" x14ac:dyDescent="0.25">
      <c r="A627" s="8"/>
    </row>
    <row r="628" spans="1:3" ht="15.75" x14ac:dyDescent="0.25">
      <c r="A628" s="8"/>
      <c r="C628" s="3" t="str">
        <f>CONCATENATE("    ",B621)</f>
        <v xml:space="preserve">    0</v>
      </c>
    </row>
    <row r="629" spans="1:3" ht="15.75" x14ac:dyDescent="0.25">
      <c r="A629" s="8"/>
    </row>
    <row r="630" spans="1:3" ht="15.75" x14ac:dyDescent="0.25">
      <c r="A630" s="15"/>
      <c r="C630" s="3" t="s">
        <v>75</v>
      </c>
    </row>
    <row r="631" spans="1:3" ht="15.75" x14ac:dyDescent="0.25">
      <c r="A631" s="15"/>
    </row>
    <row r="632" spans="1:3" ht="15.75" x14ac:dyDescent="0.25">
      <c r="A632" s="15"/>
      <c r="C632" s="3" t="str">
        <f>CONCATENATE( "    &lt;piechart percentage=",B622," /&gt;")</f>
        <v xml:space="preserve">    &lt;piechart percentage=0 /&gt;</v>
      </c>
    </row>
    <row r="633" spans="1:3" ht="15.75" x14ac:dyDescent="0.25">
      <c r="A633" s="15"/>
      <c r="C633" s="3" t="str">
        <f>"  &lt;/Genotype&gt;"</f>
        <v xml:space="preserve">  &lt;/Genotype&gt;</v>
      </c>
    </row>
    <row r="634" spans="1:3" ht="15.75" x14ac:dyDescent="0.25">
      <c r="A634" s="15" t="s">
        <v>78</v>
      </c>
      <c r="B634" s="9">
        <f>S20</f>
        <v>0</v>
      </c>
      <c r="C634" s="3" t="str">
        <f>CONCATENATE("  &lt;Genotype hgvs=",CHAR(34),B606,B608,";",B608,CHAR(34)," name=",CHAR(34),B85,CHAR(34),"&gt; ")</f>
        <v xml:space="preserve">  &lt;Genotype hgvs="00;0" name="T71417232G"&gt; </v>
      </c>
    </row>
    <row r="635" spans="1:3" ht="15.75" x14ac:dyDescent="0.25">
      <c r="A635" s="8" t="s">
        <v>79</v>
      </c>
      <c r="B635" s="9">
        <f t="shared" ref="B635:B636" si="33">S21</f>
        <v>0</v>
      </c>
      <c r="C635" s="3" t="s">
        <v>38</v>
      </c>
    </row>
    <row r="636" spans="1:3" ht="15.75" x14ac:dyDescent="0.25">
      <c r="A636" s="8" t="s">
        <v>73</v>
      </c>
      <c r="B636" s="9">
        <f t="shared" si="33"/>
        <v>0</v>
      </c>
      <c r="C636" s="3" t="s">
        <v>70</v>
      </c>
    </row>
    <row r="637" spans="1:3" ht="15.75" x14ac:dyDescent="0.25">
      <c r="A637" s="15"/>
    </row>
    <row r="638" spans="1:3" ht="15.75" x14ac:dyDescent="0.25">
      <c r="A638" s="8"/>
      <c r="C638" s="3" t="str">
        <f>CONCATENATE("    ",B634)</f>
        <v xml:space="preserve">    0</v>
      </c>
    </row>
    <row r="639" spans="1:3" ht="15.75" x14ac:dyDescent="0.25">
      <c r="A639" s="8"/>
    </row>
    <row r="640" spans="1:3" ht="15.75" x14ac:dyDescent="0.25">
      <c r="A640" s="8"/>
      <c r="C640" s="3" t="s">
        <v>74</v>
      </c>
    </row>
    <row r="641" spans="1:3" ht="15.75" x14ac:dyDescent="0.25">
      <c r="A641" s="8"/>
    </row>
    <row r="642" spans="1:3" ht="15.75" x14ac:dyDescent="0.25">
      <c r="A642" s="8"/>
      <c r="C642" s="3" t="str">
        <f>CONCATENATE("    ",B635)</f>
        <v xml:space="preserve">    0</v>
      </c>
    </row>
    <row r="643" spans="1:3" ht="15.75" x14ac:dyDescent="0.25">
      <c r="A643" s="15"/>
    </row>
    <row r="644" spans="1:3" ht="15.75" x14ac:dyDescent="0.25">
      <c r="A644" s="15"/>
      <c r="C644" s="3" t="s">
        <v>75</v>
      </c>
    </row>
    <row r="645" spans="1:3" ht="15.75" x14ac:dyDescent="0.25">
      <c r="A645" s="15"/>
    </row>
    <row r="646" spans="1:3" ht="15.75" x14ac:dyDescent="0.25">
      <c r="A646" s="15"/>
      <c r="C646" s="3" t="str">
        <f>CONCATENATE( "    &lt;piechart percentage=",B636," /&gt;")</f>
        <v xml:space="preserve">    &lt;piechart percentage=0 /&gt;</v>
      </c>
    </row>
    <row r="647" spans="1:3" ht="15.75" x14ac:dyDescent="0.25">
      <c r="A647" s="15"/>
      <c r="C647" s="3" t="str">
        <f>"  &lt;/Genotype&gt;"</f>
        <v xml:space="preserve">  &lt;/Genotype&gt;</v>
      </c>
    </row>
    <row r="648" spans="1:3" ht="15.75" x14ac:dyDescent="0.25">
      <c r="A648" s="15"/>
      <c r="C648" s="3" t="str">
        <f>C89</f>
        <v>&lt;# A70605775G #&gt;</v>
      </c>
    </row>
    <row r="649" spans="1:3" ht="15.75" x14ac:dyDescent="0.25">
      <c r="A649" s="15" t="s">
        <v>69</v>
      </c>
      <c r="B649" s="21">
        <f>T11</f>
        <v>0</v>
      </c>
      <c r="C649" s="3" t="str">
        <f>CONCATENATE("  &lt;Genotype hgvs=",CHAR(34),B649,B650,";",B651,CHAR(34)," name=",CHAR(34),B471,CHAR(34),"&gt; ")</f>
        <v xml:space="preserve">  &lt;Genotype hgvs="00;0" name=""&gt; </v>
      </c>
    </row>
    <row r="650" spans="1:3" ht="15.75" x14ac:dyDescent="0.25">
      <c r="A650" s="15" t="s">
        <v>47</v>
      </c>
      <c r="B650" s="21">
        <f t="shared" ref="B650:B654" si="34">T12</f>
        <v>0</v>
      </c>
    </row>
    <row r="651" spans="1:3" ht="15.75" x14ac:dyDescent="0.25">
      <c r="A651" s="15" t="s">
        <v>43</v>
      </c>
      <c r="B651" s="21">
        <f t="shared" si="34"/>
        <v>0</v>
      </c>
      <c r="C651" s="3" t="s">
        <v>70</v>
      </c>
    </row>
    <row r="652" spans="1:3" ht="15.75" x14ac:dyDescent="0.25">
      <c r="A652" s="15" t="s">
        <v>71</v>
      </c>
      <c r="B652" s="21">
        <f t="shared" si="34"/>
        <v>0</v>
      </c>
      <c r="C652" s="3" t="s">
        <v>38</v>
      </c>
    </row>
    <row r="653" spans="1:3" ht="15.75" x14ac:dyDescent="0.25">
      <c r="A653" s="8" t="s">
        <v>72</v>
      </c>
      <c r="B653" s="21">
        <f t="shared" si="34"/>
        <v>0</v>
      </c>
      <c r="C653" s="3" t="str">
        <f>CONCATENATE("    ",B652)</f>
        <v xml:space="preserve">    0</v>
      </c>
    </row>
    <row r="654" spans="1:3" ht="15.75" x14ac:dyDescent="0.25">
      <c r="A654" s="8" t="s">
        <v>73</v>
      </c>
      <c r="B654" s="21">
        <f t="shared" si="34"/>
        <v>0</v>
      </c>
    </row>
    <row r="655" spans="1:3" ht="15.75" x14ac:dyDescent="0.25">
      <c r="A655" s="15"/>
      <c r="C655" s="3" t="s">
        <v>74</v>
      </c>
    </row>
    <row r="656" spans="1:3" ht="15.75" x14ac:dyDescent="0.25">
      <c r="A656" s="8"/>
    </row>
    <row r="657" spans="1:3" ht="15.75" x14ac:dyDescent="0.25">
      <c r="A657" s="8"/>
      <c r="C657" s="3" t="str">
        <f>CONCATENATE("    ",B653)</f>
        <v xml:space="preserve">    0</v>
      </c>
    </row>
    <row r="658" spans="1:3" ht="15.75" x14ac:dyDescent="0.25">
      <c r="A658" s="8"/>
    </row>
    <row r="659" spans="1:3" ht="15.75" x14ac:dyDescent="0.25">
      <c r="A659" s="8"/>
      <c r="C659" s="3" t="s">
        <v>75</v>
      </c>
    </row>
    <row r="660" spans="1:3" ht="15.75" x14ac:dyDescent="0.25">
      <c r="A660" s="15"/>
    </row>
    <row r="661" spans="1:3" ht="15.75" x14ac:dyDescent="0.25">
      <c r="A661" s="15"/>
      <c r="C661" s="3" t="str">
        <f>CONCATENATE( "    &lt;piechart percentage=",B654," /&gt;")</f>
        <v xml:space="preserve">    &lt;piechart percentage=0 /&gt;</v>
      </c>
    </row>
    <row r="662" spans="1:3" ht="15.75" x14ac:dyDescent="0.25">
      <c r="A662" s="15"/>
      <c r="C662" s="3" t="str">
        <f>"  &lt;/Genotype&gt;"</f>
        <v xml:space="preserve">  &lt;/Genotype&gt;</v>
      </c>
    </row>
    <row r="663" spans="1:3" ht="15.75" x14ac:dyDescent="0.25">
      <c r="A663" s="15" t="s">
        <v>76</v>
      </c>
      <c r="B663" s="9">
        <f>T17</f>
        <v>0</v>
      </c>
      <c r="C663" s="3" t="str">
        <f>CONCATENATE("  &lt;Genotype hgvs=",CHAR(34),B649,B650,";",B650,CHAR(34)," name=",CHAR(34),B471,CHAR(34),"&gt; ")</f>
        <v xml:space="preserve">  &lt;Genotype hgvs="00;0" name=""&gt; </v>
      </c>
    </row>
    <row r="664" spans="1:3" ht="15.75" x14ac:dyDescent="0.25">
      <c r="A664" s="8" t="s">
        <v>77</v>
      </c>
      <c r="B664" s="9">
        <f t="shared" ref="B664:B665" si="35">T18</f>
        <v>0</v>
      </c>
      <c r="C664" s="3" t="s">
        <v>38</v>
      </c>
    </row>
    <row r="665" spans="1:3" ht="15.75" x14ac:dyDescent="0.25">
      <c r="A665" s="8" t="s">
        <v>73</v>
      </c>
      <c r="B665" s="9">
        <f t="shared" si="35"/>
        <v>0</v>
      </c>
      <c r="C665" s="3" t="s">
        <v>70</v>
      </c>
    </row>
    <row r="666" spans="1:3" ht="15.75" x14ac:dyDescent="0.25">
      <c r="A666" s="8"/>
    </row>
    <row r="667" spans="1:3" ht="15.75" x14ac:dyDescent="0.25">
      <c r="A667" s="15"/>
      <c r="C667" s="3" t="str">
        <f>CONCATENATE("    ",B663)</f>
        <v xml:space="preserve">    0</v>
      </c>
    </row>
    <row r="668" spans="1:3" ht="15.75" x14ac:dyDescent="0.25">
      <c r="A668" s="8"/>
    </row>
    <row r="669" spans="1:3" ht="15.75" x14ac:dyDescent="0.25">
      <c r="A669" s="8"/>
      <c r="C669" s="3" t="s">
        <v>74</v>
      </c>
    </row>
    <row r="670" spans="1:3" ht="15.75" x14ac:dyDescent="0.25">
      <c r="A670" s="8"/>
    </row>
    <row r="671" spans="1:3" ht="15.75" x14ac:dyDescent="0.25">
      <c r="A671" s="8"/>
      <c r="C671" s="3" t="str">
        <f>CONCATENATE("    ",B664)</f>
        <v xml:space="preserve">    0</v>
      </c>
    </row>
    <row r="672" spans="1:3" ht="15.75" x14ac:dyDescent="0.25">
      <c r="A672" s="8"/>
    </row>
    <row r="673" spans="1:3" ht="15.75" x14ac:dyDescent="0.25">
      <c r="A673" s="15"/>
      <c r="C673" s="3" t="s">
        <v>75</v>
      </c>
    </row>
    <row r="674" spans="1:3" ht="15.75" x14ac:dyDescent="0.25">
      <c r="A674" s="15"/>
    </row>
    <row r="675" spans="1:3" ht="15.75" x14ac:dyDescent="0.25">
      <c r="A675" s="15"/>
      <c r="C675" s="3" t="str">
        <f>CONCATENATE( "    &lt;piechart percentage=",B665," /&gt;")</f>
        <v xml:space="preserve">    &lt;piechart percentage=0 /&gt;</v>
      </c>
    </row>
    <row r="676" spans="1:3" ht="15.75" x14ac:dyDescent="0.25">
      <c r="A676" s="15"/>
      <c r="C676" s="3" t="str">
        <f>"  &lt;/Genotype&gt;"</f>
        <v xml:space="preserve">  &lt;/Genotype&gt;</v>
      </c>
    </row>
    <row r="677" spans="1:3" ht="15.75" x14ac:dyDescent="0.25">
      <c r="A677" s="15" t="s">
        <v>78</v>
      </c>
      <c r="B677" s="9">
        <f>T20</f>
        <v>0</v>
      </c>
      <c r="C677" s="3" t="str">
        <f>CONCATENATE("  &lt;Genotype hgvs=",CHAR(34),B649,B651,";",B651,CHAR(34)," name=",CHAR(34),B471,CHAR(34),"&gt; ")</f>
        <v xml:space="preserve">  &lt;Genotype hgvs="00;0" name=""&gt; </v>
      </c>
    </row>
    <row r="678" spans="1:3" ht="15.75" x14ac:dyDescent="0.25">
      <c r="A678" s="8" t="s">
        <v>79</v>
      </c>
      <c r="B678" s="9">
        <f t="shared" ref="B678:B679" si="36">T21</f>
        <v>0</v>
      </c>
      <c r="C678" s="3" t="s">
        <v>38</v>
      </c>
    </row>
    <row r="679" spans="1:3" ht="15.75" x14ac:dyDescent="0.25">
      <c r="A679" s="8" t="s">
        <v>73</v>
      </c>
      <c r="B679" s="9">
        <f t="shared" si="36"/>
        <v>0</v>
      </c>
      <c r="C679" s="3" t="s">
        <v>70</v>
      </c>
    </row>
    <row r="680" spans="1:3" ht="15.75" x14ac:dyDescent="0.25">
      <c r="A680" s="15"/>
    </row>
    <row r="681" spans="1:3" ht="15.75" x14ac:dyDescent="0.25">
      <c r="A681" s="8"/>
      <c r="C681" s="3" t="str">
        <f>CONCATENATE("    ",B677)</f>
        <v xml:space="preserve">    0</v>
      </c>
    </row>
    <row r="682" spans="1:3" ht="15.75" x14ac:dyDescent="0.25">
      <c r="A682" s="8"/>
    </row>
    <row r="683" spans="1:3" ht="15.75" x14ac:dyDescent="0.25">
      <c r="A683" s="8"/>
      <c r="C683" s="3" t="s">
        <v>74</v>
      </c>
    </row>
    <row r="684" spans="1:3" ht="15.75" x14ac:dyDescent="0.25">
      <c r="A684" s="8"/>
    </row>
    <row r="685" spans="1:3" ht="15.75" x14ac:dyDescent="0.25">
      <c r="A685" s="8"/>
      <c r="C685" s="3" t="str">
        <f>CONCATENATE("    ",B678)</f>
        <v xml:space="preserve">    0</v>
      </c>
    </row>
    <row r="686" spans="1:3" ht="15.75" x14ac:dyDescent="0.25">
      <c r="A686" s="15"/>
    </row>
    <row r="687" spans="1:3" ht="15.75" x14ac:dyDescent="0.25">
      <c r="A687" s="15"/>
      <c r="C687" s="3" t="s">
        <v>75</v>
      </c>
    </row>
    <row r="688" spans="1:3" ht="15.75" x14ac:dyDescent="0.25">
      <c r="A688" s="15"/>
    </row>
    <row r="689" spans="1:3" ht="15.75" x14ac:dyDescent="0.25">
      <c r="A689" s="15"/>
      <c r="C689" s="3" t="str">
        <f>CONCATENATE( "    &lt;piechart percentage=",B679," /&gt;")</f>
        <v xml:space="preserve">    &lt;piechart percentage=0 /&gt;</v>
      </c>
    </row>
    <row r="690" spans="1:3" ht="15.75" x14ac:dyDescent="0.25">
      <c r="A690" s="15"/>
      <c r="C690" s="3" t="str">
        <f>"  &lt;/Genotype&gt;"</f>
        <v xml:space="preserve">  &lt;/Genotype&gt;</v>
      </c>
    </row>
    <row r="691" spans="1:3" ht="15.75" x14ac:dyDescent="0.25">
      <c r="A691" s="15"/>
      <c r="C691" s="3" t="str">
        <f>C95</f>
        <v>&lt;# C71403580T #&gt;</v>
      </c>
    </row>
    <row r="692" spans="1:3" ht="15.75" x14ac:dyDescent="0.25">
      <c r="A692" s="15" t="s">
        <v>69</v>
      </c>
      <c r="B692" s="21">
        <f>U11</f>
        <v>0</v>
      </c>
      <c r="C692" s="3" t="str">
        <f>CONCATENATE("  &lt;Genotype hgvs=",CHAR(34),B692,B693,";",B694,CHAR(34)," name=",CHAR(34),B514,CHAR(34),"&gt; ")</f>
        <v xml:space="preserve">  &lt;Genotype hgvs="00;0" name=""&gt; </v>
      </c>
    </row>
    <row r="693" spans="1:3" ht="15.75" x14ac:dyDescent="0.25">
      <c r="A693" s="15" t="s">
        <v>47</v>
      </c>
      <c r="B693" s="21">
        <f t="shared" ref="B693:B697" si="37">U12</f>
        <v>0</v>
      </c>
    </row>
    <row r="694" spans="1:3" ht="15.75" x14ac:dyDescent="0.25">
      <c r="A694" s="15" t="s">
        <v>43</v>
      </c>
      <c r="B694" s="21">
        <f t="shared" si="37"/>
        <v>0</v>
      </c>
      <c r="C694" s="3" t="s">
        <v>70</v>
      </c>
    </row>
    <row r="695" spans="1:3" ht="15.75" x14ac:dyDescent="0.25">
      <c r="A695" s="15" t="s">
        <v>71</v>
      </c>
      <c r="B695" s="21">
        <f t="shared" si="37"/>
        <v>0</v>
      </c>
      <c r="C695" s="3" t="s">
        <v>38</v>
      </c>
    </row>
    <row r="696" spans="1:3" ht="15.75" x14ac:dyDescent="0.25">
      <c r="A696" s="8" t="s">
        <v>72</v>
      </c>
      <c r="B696" s="21">
        <f t="shared" si="37"/>
        <v>0</v>
      </c>
      <c r="C696" s="3" t="str">
        <f>CONCATENATE("    ",B695)</f>
        <v xml:space="preserve">    0</v>
      </c>
    </row>
    <row r="697" spans="1:3" ht="15.75" x14ac:dyDescent="0.25">
      <c r="A697" s="8" t="s">
        <v>73</v>
      </c>
      <c r="B697" s="21">
        <f t="shared" si="37"/>
        <v>0</v>
      </c>
    </row>
    <row r="698" spans="1:3" ht="15.75" x14ac:dyDescent="0.25">
      <c r="A698" s="15"/>
      <c r="C698" s="3" t="s">
        <v>74</v>
      </c>
    </row>
    <row r="699" spans="1:3" ht="15.75" x14ac:dyDescent="0.25">
      <c r="A699" s="8"/>
    </row>
    <row r="700" spans="1:3" ht="15.75" x14ac:dyDescent="0.25">
      <c r="A700" s="8"/>
      <c r="C700" s="3" t="str">
        <f>CONCATENATE("    ",B696)</f>
        <v xml:space="preserve">    0</v>
      </c>
    </row>
    <row r="701" spans="1:3" ht="15.75" x14ac:dyDescent="0.25">
      <c r="A701" s="8"/>
    </row>
    <row r="702" spans="1:3" ht="15.75" x14ac:dyDescent="0.25">
      <c r="A702" s="8"/>
      <c r="C702" s="3" t="s">
        <v>75</v>
      </c>
    </row>
    <row r="703" spans="1:3" ht="15.75" x14ac:dyDescent="0.25">
      <c r="A703" s="15"/>
    </row>
    <row r="704" spans="1:3" ht="15.75" x14ac:dyDescent="0.25">
      <c r="A704" s="15"/>
      <c r="C704" s="3" t="str">
        <f>CONCATENATE( "    &lt;piechart percentage=",B697," /&gt;")</f>
        <v xml:space="preserve">    &lt;piechart percentage=0 /&gt;</v>
      </c>
    </row>
    <row r="705" spans="1:3" ht="15.75" x14ac:dyDescent="0.25">
      <c r="A705" s="15"/>
      <c r="C705" s="3" t="str">
        <f>"  &lt;/Genotype&gt;"</f>
        <v xml:space="preserve">  &lt;/Genotype&gt;</v>
      </c>
    </row>
    <row r="706" spans="1:3" ht="15.75" x14ac:dyDescent="0.25">
      <c r="A706" s="15" t="s">
        <v>76</v>
      </c>
      <c r="B706" s="9">
        <f>U17</f>
        <v>0</v>
      </c>
      <c r="C706" s="3" t="str">
        <f>CONCATENATE("  &lt;Genotype hgvs=",CHAR(34),B692,B693,";",B693,CHAR(34)," name=",CHAR(34),B514,CHAR(34),"&gt; ")</f>
        <v xml:space="preserve">  &lt;Genotype hgvs="00;0" name=""&gt; </v>
      </c>
    </row>
    <row r="707" spans="1:3" ht="15.75" x14ac:dyDescent="0.25">
      <c r="A707" s="8" t="s">
        <v>77</v>
      </c>
      <c r="B707" s="9">
        <f t="shared" ref="B707:B708" si="38">U18</f>
        <v>0</v>
      </c>
      <c r="C707" s="3" t="s">
        <v>38</v>
      </c>
    </row>
    <row r="708" spans="1:3" ht="15.75" x14ac:dyDescent="0.25">
      <c r="A708" s="8" t="s">
        <v>73</v>
      </c>
      <c r="B708" s="9">
        <f t="shared" si="38"/>
        <v>0</v>
      </c>
      <c r="C708" s="3" t="s">
        <v>70</v>
      </c>
    </row>
    <row r="709" spans="1:3" ht="15.75" x14ac:dyDescent="0.25">
      <c r="A709" s="8"/>
    </row>
    <row r="710" spans="1:3" ht="15.75" x14ac:dyDescent="0.25">
      <c r="A710" s="15"/>
      <c r="C710" s="3" t="str">
        <f>CONCATENATE("    ",B706)</f>
        <v xml:space="preserve">    0</v>
      </c>
    </row>
    <row r="711" spans="1:3" ht="15.75" x14ac:dyDescent="0.25">
      <c r="A711" s="8"/>
    </row>
    <row r="712" spans="1:3" ht="15.75" x14ac:dyDescent="0.25">
      <c r="A712" s="8"/>
      <c r="C712" s="3" t="s">
        <v>74</v>
      </c>
    </row>
    <row r="713" spans="1:3" ht="15.75" x14ac:dyDescent="0.25">
      <c r="A713" s="8"/>
    </row>
    <row r="714" spans="1:3" ht="15.75" x14ac:dyDescent="0.25">
      <c r="A714" s="8"/>
      <c r="C714" s="3" t="str">
        <f>CONCATENATE("    ",B707)</f>
        <v xml:space="preserve">    0</v>
      </c>
    </row>
    <row r="715" spans="1:3" ht="15.75" x14ac:dyDescent="0.25">
      <c r="A715" s="8"/>
    </row>
    <row r="716" spans="1:3" ht="15.75" x14ac:dyDescent="0.25">
      <c r="A716" s="15"/>
      <c r="C716" s="3" t="s">
        <v>75</v>
      </c>
    </row>
    <row r="717" spans="1:3" ht="15.75" x14ac:dyDescent="0.25">
      <c r="A717" s="15"/>
    </row>
    <row r="718" spans="1:3" ht="15.75" x14ac:dyDescent="0.25">
      <c r="A718" s="15"/>
      <c r="C718" s="3" t="str">
        <f>CONCATENATE( "    &lt;piechart percentage=",B708," /&gt;")</f>
        <v xml:space="preserve">    &lt;piechart percentage=0 /&gt;</v>
      </c>
    </row>
    <row r="719" spans="1:3" ht="15.75" x14ac:dyDescent="0.25">
      <c r="A719" s="15"/>
      <c r="C719" s="3" t="str">
        <f>"  &lt;/Genotype&gt;"</f>
        <v xml:space="preserve">  &lt;/Genotype&gt;</v>
      </c>
    </row>
    <row r="720" spans="1:3" ht="15.75" x14ac:dyDescent="0.25">
      <c r="A720" s="15" t="s">
        <v>78</v>
      </c>
      <c r="B720" s="9">
        <f>U20</f>
        <v>0</v>
      </c>
      <c r="C720" s="3" t="str">
        <f>CONCATENATE("  &lt;Genotype hgvs=",CHAR(34),B692,B694,";",B694,CHAR(34)," name=",CHAR(34),B514,CHAR(34),"&gt; ")</f>
        <v xml:space="preserve">  &lt;Genotype hgvs="00;0" name=""&gt; </v>
      </c>
    </row>
    <row r="721" spans="1:3" ht="15.75" x14ac:dyDescent="0.25">
      <c r="A721" s="8" t="s">
        <v>79</v>
      </c>
      <c r="B721" s="9">
        <f t="shared" ref="B721:B722" si="39">U21</f>
        <v>0</v>
      </c>
      <c r="C721" s="3" t="s">
        <v>38</v>
      </c>
    </row>
    <row r="722" spans="1:3" ht="15.75" x14ac:dyDescent="0.25">
      <c r="A722" s="8" t="s">
        <v>73</v>
      </c>
      <c r="B722" s="9">
        <f t="shared" si="39"/>
        <v>0</v>
      </c>
      <c r="C722" s="3" t="s">
        <v>70</v>
      </c>
    </row>
    <row r="723" spans="1:3" ht="15.75" x14ac:dyDescent="0.25">
      <c r="A723" s="15"/>
    </row>
    <row r="724" spans="1:3" ht="15.75" x14ac:dyDescent="0.25">
      <c r="A724" s="8"/>
      <c r="C724" s="3" t="str">
        <f>CONCATENATE("    ",B720)</f>
        <v xml:space="preserve">    0</v>
      </c>
    </row>
    <row r="725" spans="1:3" ht="15.75" x14ac:dyDescent="0.25">
      <c r="A725" s="8"/>
    </row>
    <row r="726" spans="1:3" ht="15.75" x14ac:dyDescent="0.25">
      <c r="A726" s="8"/>
      <c r="C726" s="3" t="s">
        <v>74</v>
      </c>
    </row>
    <row r="727" spans="1:3" ht="15.75" x14ac:dyDescent="0.25">
      <c r="A727" s="8"/>
    </row>
    <row r="728" spans="1:3" ht="15.75" x14ac:dyDescent="0.25">
      <c r="A728" s="8"/>
      <c r="C728" s="3" t="str">
        <f>CONCATENATE("    ",B721)</f>
        <v xml:space="preserve">    0</v>
      </c>
    </row>
    <row r="729" spans="1:3" ht="15.75" x14ac:dyDescent="0.25">
      <c r="A729" s="15"/>
    </row>
    <row r="730" spans="1:3" ht="15.75" x14ac:dyDescent="0.25">
      <c r="A730" s="15"/>
      <c r="C730" s="3" t="s">
        <v>75</v>
      </c>
    </row>
    <row r="731" spans="1:3" ht="15.75" x14ac:dyDescent="0.25">
      <c r="A731" s="15"/>
    </row>
    <row r="732" spans="1:3" ht="15.75" x14ac:dyDescent="0.25">
      <c r="A732" s="15"/>
      <c r="C732" s="3" t="str">
        <f>CONCATENATE( "    &lt;piechart percentage=",B722," /&gt;")</f>
        <v xml:space="preserve">    &lt;piechart percentage=0 /&gt;</v>
      </c>
    </row>
    <row r="733" spans="1:3" ht="15.75" x14ac:dyDescent="0.25">
      <c r="A733" s="15"/>
      <c r="C733" s="3" t="str">
        <f>"  &lt;/Genotype&gt;"</f>
        <v xml:space="preserve">  &lt;/Genotype&gt;</v>
      </c>
    </row>
    <row r="734" spans="1:3" ht="15.75" x14ac:dyDescent="0.25">
      <c r="A734" s="15"/>
      <c r="C734" s="3" t="str">
        <f>C101</f>
        <v>&lt;# T70610886A #&gt;</v>
      </c>
    </row>
    <row r="735" spans="1:3" ht="15.75" x14ac:dyDescent="0.25">
      <c r="A735" s="15" t="s">
        <v>69</v>
      </c>
      <c r="B735" s="21">
        <f>V11</f>
        <v>0</v>
      </c>
      <c r="C735" s="3" t="str">
        <f>CONCATENATE("  &lt;Genotype hgvs=",CHAR(34),B735,B736,";",B737,CHAR(34)," name=",CHAR(34),B514,CHAR(34),"&gt; ")</f>
        <v xml:space="preserve">  &lt;Genotype hgvs="00;0" name=""&gt; </v>
      </c>
    </row>
    <row r="736" spans="1:3" ht="15.75" x14ac:dyDescent="0.25">
      <c r="A736" s="15" t="s">
        <v>47</v>
      </c>
      <c r="B736" s="21">
        <f t="shared" ref="B736:B740" si="40">V12</f>
        <v>0</v>
      </c>
    </row>
    <row r="737" spans="1:3" ht="15.75" x14ac:dyDescent="0.25">
      <c r="A737" s="15" t="s">
        <v>43</v>
      </c>
      <c r="B737" s="21">
        <f t="shared" si="40"/>
        <v>0</v>
      </c>
      <c r="C737" s="3" t="s">
        <v>70</v>
      </c>
    </row>
    <row r="738" spans="1:3" ht="15.75" x14ac:dyDescent="0.25">
      <c r="A738" s="15" t="s">
        <v>71</v>
      </c>
      <c r="B738" s="21">
        <f t="shared" si="40"/>
        <v>0</v>
      </c>
      <c r="C738" s="3" t="s">
        <v>38</v>
      </c>
    </row>
    <row r="739" spans="1:3" ht="15.75" x14ac:dyDescent="0.25">
      <c r="A739" s="8" t="s">
        <v>72</v>
      </c>
      <c r="B739" s="21">
        <f t="shared" si="40"/>
        <v>0</v>
      </c>
      <c r="C739" s="3" t="str">
        <f>CONCATENATE("    ",B738)</f>
        <v xml:space="preserve">    0</v>
      </c>
    </row>
    <row r="740" spans="1:3" ht="15.75" x14ac:dyDescent="0.25">
      <c r="A740" s="8" t="s">
        <v>73</v>
      </c>
      <c r="B740" s="21">
        <f t="shared" si="40"/>
        <v>0</v>
      </c>
    </row>
    <row r="741" spans="1:3" ht="15.75" x14ac:dyDescent="0.25">
      <c r="A741" s="15"/>
      <c r="C741" s="3" t="s">
        <v>74</v>
      </c>
    </row>
    <row r="742" spans="1:3" ht="15.75" x14ac:dyDescent="0.25">
      <c r="A742" s="8"/>
    </row>
    <row r="743" spans="1:3" ht="15.75" x14ac:dyDescent="0.25">
      <c r="A743" s="8"/>
      <c r="C743" s="3" t="str">
        <f>CONCATENATE("    ",B739)</f>
        <v xml:space="preserve">    0</v>
      </c>
    </row>
    <row r="744" spans="1:3" ht="15.75" x14ac:dyDescent="0.25">
      <c r="A744" s="8"/>
    </row>
    <row r="745" spans="1:3" ht="15.75" x14ac:dyDescent="0.25">
      <c r="A745" s="8"/>
      <c r="C745" s="3" t="s">
        <v>75</v>
      </c>
    </row>
    <row r="746" spans="1:3" ht="15.75" x14ac:dyDescent="0.25">
      <c r="A746" s="15"/>
    </row>
    <row r="747" spans="1:3" ht="15.75" x14ac:dyDescent="0.25">
      <c r="A747" s="15"/>
      <c r="C747" s="3" t="str">
        <f>CONCATENATE( "    &lt;piechart percentage=",B740," /&gt;")</f>
        <v xml:space="preserve">    &lt;piechart percentage=0 /&gt;</v>
      </c>
    </row>
    <row r="748" spans="1:3" ht="15.75" x14ac:dyDescent="0.25">
      <c r="A748" s="15"/>
      <c r="C748" s="3" t="str">
        <f>"  &lt;/Genotype&gt;"</f>
        <v xml:space="preserve">  &lt;/Genotype&gt;</v>
      </c>
    </row>
    <row r="749" spans="1:3" ht="15.75" x14ac:dyDescent="0.25">
      <c r="A749" s="15" t="s">
        <v>76</v>
      </c>
      <c r="B749" s="9">
        <f>V17</f>
        <v>0</v>
      </c>
      <c r="C749" s="3" t="str">
        <f>CONCATENATE("  &lt;Genotype hgvs=",CHAR(34),B735,B736,";",B736,CHAR(34)," name=",CHAR(34),B514,CHAR(34),"&gt; ")</f>
        <v xml:space="preserve">  &lt;Genotype hgvs="00;0" name=""&gt; </v>
      </c>
    </row>
    <row r="750" spans="1:3" ht="15.75" x14ac:dyDescent="0.25">
      <c r="A750" s="8" t="s">
        <v>77</v>
      </c>
      <c r="B750" s="9">
        <f t="shared" ref="B750:B751" si="41">V18</f>
        <v>0</v>
      </c>
      <c r="C750" s="3" t="s">
        <v>38</v>
      </c>
    </row>
    <row r="751" spans="1:3" ht="15.75" x14ac:dyDescent="0.25">
      <c r="A751" s="8" t="s">
        <v>73</v>
      </c>
      <c r="B751" s="9">
        <f t="shared" si="41"/>
        <v>0</v>
      </c>
      <c r="C751" s="3" t="s">
        <v>70</v>
      </c>
    </row>
    <row r="752" spans="1:3" ht="15.75" x14ac:dyDescent="0.25">
      <c r="A752" s="8"/>
    </row>
    <row r="753" spans="1:3" ht="15.75" x14ac:dyDescent="0.25">
      <c r="A753" s="15"/>
      <c r="C753" s="3" t="str">
        <f>CONCATENATE("    ",B749)</f>
        <v xml:space="preserve">    0</v>
      </c>
    </row>
    <row r="754" spans="1:3" ht="15.75" x14ac:dyDescent="0.25">
      <c r="A754" s="8"/>
    </row>
    <row r="755" spans="1:3" ht="15.75" x14ac:dyDescent="0.25">
      <c r="A755" s="8"/>
      <c r="C755" s="3" t="s">
        <v>74</v>
      </c>
    </row>
    <row r="756" spans="1:3" ht="15.75" x14ac:dyDescent="0.25">
      <c r="A756" s="8"/>
    </row>
    <row r="757" spans="1:3" ht="15.75" x14ac:dyDescent="0.25">
      <c r="A757" s="8"/>
      <c r="C757" s="3" t="str">
        <f>CONCATENATE("    ",B750)</f>
        <v xml:space="preserve">    0</v>
      </c>
    </row>
    <row r="758" spans="1:3" ht="15.75" x14ac:dyDescent="0.25">
      <c r="A758" s="8"/>
    </row>
    <row r="759" spans="1:3" ht="15.75" x14ac:dyDescent="0.25">
      <c r="A759" s="15"/>
      <c r="C759" s="3" t="s">
        <v>75</v>
      </c>
    </row>
    <row r="760" spans="1:3" ht="15.75" x14ac:dyDescent="0.25">
      <c r="A760" s="15"/>
    </row>
    <row r="761" spans="1:3" ht="15.75" x14ac:dyDescent="0.25">
      <c r="A761" s="15"/>
      <c r="C761" s="3" t="str">
        <f>CONCATENATE( "    &lt;piechart percentage=",B751," /&gt;")</f>
        <v xml:space="preserve">    &lt;piechart percentage=0 /&gt;</v>
      </c>
    </row>
    <row r="762" spans="1:3" ht="15.75" x14ac:dyDescent="0.25">
      <c r="A762" s="15"/>
      <c r="C762" s="3" t="str">
        <f>"  &lt;/Genotype&gt;"</f>
        <v xml:space="preserve">  &lt;/Genotype&gt;</v>
      </c>
    </row>
    <row r="763" spans="1:3" ht="15.75" x14ac:dyDescent="0.25">
      <c r="A763" s="15" t="s">
        <v>78</v>
      </c>
      <c r="B763" s="9">
        <f>V20</f>
        <v>0</v>
      </c>
      <c r="C763" s="3" t="str">
        <f>CONCATENATE("  &lt;Genotype hgvs=",CHAR(34),B735,B737,";",B737,CHAR(34)," name=",CHAR(34),B514,CHAR(34),"&gt; ")</f>
        <v xml:space="preserve">  &lt;Genotype hgvs="00;0" name=""&gt; </v>
      </c>
    </row>
    <row r="764" spans="1:3" ht="15.75" x14ac:dyDescent="0.25">
      <c r="A764" s="8" t="s">
        <v>79</v>
      </c>
      <c r="B764" s="9">
        <f t="shared" ref="B764:B765" si="42">V21</f>
        <v>0</v>
      </c>
      <c r="C764" s="3" t="s">
        <v>38</v>
      </c>
    </row>
    <row r="765" spans="1:3" ht="15.75" x14ac:dyDescent="0.25">
      <c r="A765" s="8" t="s">
        <v>73</v>
      </c>
      <c r="B765" s="9">
        <f t="shared" si="42"/>
        <v>0</v>
      </c>
      <c r="C765" s="3" t="s">
        <v>70</v>
      </c>
    </row>
    <row r="766" spans="1:3" ht="15.75" x14ac:dyDescent="0.25">
      <c r="A766" s="15"/>
    </row>
    <row r="767" spans="1:3" ht="15.75" x14ac:dyDescent="0.25">
      <c r="A767" s="8"/>
      <c r="C767" s="3" t="str">
        <f>CONCATENATE("    ",B763)</f>
        <v xml:space="preserve">    0</v>
      </c>
    </row>
    <row r="768" spans="1:3" ht="15.75" x14ac:dyDescent="0.25">
      <c r="A768" s="8"/>
    </row>
    <row r="769" spans="1:3" ht="15.75" x14ac:dyDescent="0.25">
      <c r="A769" s="8"/>
      <c r="C769" s="3" t="s">
        <v>74</v>
      </c>
    </row>
    <row r="770" spans="1:3" ht="15.75" x14ac:dyDescent="0.25">
      <c r="A770" s="8"/>
    </row>
    <row r="771" spans="1:3" ht="15.75" x14ac:dyDescent="0.25">
      <c r="A771" s="8"/>
      <c r="C771" s="3" t="str">
        <f>CONCATENATE("    ",B764)</f>
        <v xml:space="preserve">    0</v>
      </c>
    </row>
    <row r="772" spans="1:3" ht="15.75" x14ac:dyDescent="0.25">
      <c r="A772" s="15"/>
    </row>
    <row r="773" spans="1:3" ht="15.75" x14ac:dyDescent="0.25">
      <c r="A773" s="15"/>
      <c r="C773" s="3" t="s">
        <v>75</v>
      </c>
    </row>
    <row r="774" spans="1:3" ht="15.75" x14ac:dyDescent="0.25">
      <c r="A774" s="15"/>
    </row>
    <row r="775" spans="1:3" ht="15.75" x14ac:dyDescent="0.25">
      <c r="A775" s="15"/>
      <c r="C775" s="3" t="str">
        <f>CONCATENATE( "    &lt;piechart percentage=",B765," /&gt;")</f>
        <v xml:space="preserve">    &lt;piechart percentage=0 /&gt;</v>
      </c>
    </row>
    <row r="776" spans="1:3" ht="15.75" x14ac:dyDescent="0.25">
      <c r="A776" s="15"/>
      <c r="C776" s="3" t="str">
        <f>"  &lt;/Genotype&gt;"</f>
        <v xml:space="preserve">  &lt;/Genotype&gt;</v>
      </c>
    </row>
    <row r="777" spans="1:3" ht="15.75" x14ac:dyDescent="0.25">
      <c r="A777" s="15"/>
      <c r="C777" s="3" t="str">
        <f>C107</f>
        <v>&lt;# T71365306C #&gt;</v>
      </c>
    </row>
    <row r="778" spans="1:3" ht="15.75" x14ac:dyDescent="0.25">
      <c r="A778" s="15" t="s">
        <v>69</v>
      </c>
      <c r="B778" s="21">
        <f>W11</f>
        <v>0</v>
      </c>
      <c r="C778" s="3" t="str">
        <f>CONCATENATE("  &lt;Genotype hgvs=",CHAR(34),B778,B779,";",B780,CHAR(34)," name=",CHAR(34),B514,CHAR(34),"&gt; ")</f>
        <v xml:space="preserve">  &lt;Genotype hgvs="00;0" name=""&gt; </v>
      </c>
    </row>
    <row r="779" spans="1:3" ht="15.75" x14ac:dyDescent="0.25">
      <c r="A779" s="15" t="s">
        <v>47</v>
      </c>
      <c r="B779" s="21">
        <f t="shared" ref="B779:B783" si="43">W12</f>
        <v>0</v>
      </c>
    </row>
    <row r="780" spans="1:3" ht="15.75" x14ac:dyDescent="0.25">
      <c r="A780" s="15" t="s">
        <v>43</v>
      </c>
      <c r="B780" s="21">
        <f t="shared" si="43"/>
        <v>0</v>
      </c>
      <c r="C780" s="3" t="s">
        <v>70</v>
      </c>
    </row>
    <row r="781" spans="1:3" ht="15.75" x14ac:dyDescent="0.25">
      <c r="A781" s="15" t="s">
        <v>71</v>
      </c>
      <c r="B781" s="21">
        <f t="shared" si="43"/>
        <v>0</v>
      </c>
      <c r="C781" s="3" t="s">
        <v>38</v>
      </c>
    </row>
    <row r="782" spans="1:3" ht="15.75" x14ac:dyDescent="0.25">
      <c r="A782" s="8" t="s">
        <v>72</v>
      </c>
      <c r="B782" s="21">
        <f t="shared" si="43"/>
        <v>0</v>
      </c>
      <c r="C782" s="3" t="str">
        <f>CONCATENATE("    ",B781)</f>
        <v xml:space="preserve">    0</v>
      </c>
    </row>
    <row r="783" spans="1:3" ht="15.75" x14ac:dyDescent="0.25">
      <c r="A783" s="8" t="s">
        <v>73</v>
      </c>
      <c r="B783" s="21">
        <f t="shared" si="43"/>
        <v>0</v>
      </c>
    </row>
    <row r="784" spans="1:3" ht="15.75" x14ac:dyDescent="0.25">
      <c r="A784" s="15"/>
      <c r="C784" s="3" t="s">
        <v>74</v>
      </c>
    </row>
    <row r="785" spans="1:3" ht="15.75" x14ac:dyDescent="0.25">
      <c r="A785" s="8"/>
    </row>
    <row r="786" spans="1:3" ht="15.75" x14ac:dyDescent="0.25">
      <c r="A786" s="8"/>
      <c r="C786" s="3" t="str">
        <f>CONCATENATE("    ",B782)</f>
        <v xml:space="preserve">    0</v>
      </c>
    </row>
    <row r="787" spans="1:3" ht="15.75" x14ac:dyDescent="0.25">
      <c r="A787" s="8"/>
    </row>
    <row r="788" spans="1:3" ht="15.75" x14ac:dyDescent="0.25">
      <c r="A788" s="8"/>
      <c r="C788" s="3" t="s">
        <v>75</v>
      </c>
    </row>
    <row r="789" spans="1:3" ht="15.75" x14ac:dyDescent="0.25">
      <c r="A789" s="15"/>
    </row>
    <row r="790" spans="1:3" ht="15.75" x14ac:dyDescent="0.25">
      <c r="A790" s="15"/>
      <c r="C790" s="3" t="str">
        <f>CONCATENATE( "    &lt;piechart percentage=",B783," /&gt;")</f>
        <v xml:space="preserve">    &lt;piechart percentage=0 /&gt;</v>
      </c>
    </row>
    <row r="791" spans="1:3" ht="15.75" x14ac:dyDescent="0.25">
      <c r="A791" s="15"/>
      <c r="C791" s="3" t="str">
        <f>"  &lt;/Genotype&gt;"</f>
        <v xml:space="preserve">  &lt;/Genotype&gt;</v>
      </c>
    </row>
    <row r="792" spans="1:3" ht="15.75" x14ac:dyDescent="0.25">
      <c r="A792" s="15" t="s">
        <v>76</v>
      </c>
      <c r="B792" s="9">
        <f>W17</f>
        <v>0</v>
      </c>
      <c r="C792" s="3" t="str">
        <f>CONCATENATE("  &lt;Genotype hgvs=",CHAR(34),B778,B779,";",B779,CHAR(34)," name=",CHAR(34),B514,CHAR(34),"&gt; ")</f>
        <v xml:space="preserve">  &lt;Genotype hgvs="00;0" name=""&gt; </v>
      </c>
    </row>
    <row r="793" spans="1:3" ht="15.75" x14ac:dyDescent="0.25">
      <c r="A793" s="8" t="s">
        <v>77</v>
      </c>
      <c r="B793" s="9">
        <f t="shared" ref="B793:B794" si="44">W18</f>
        <v>0</v>
      </c>
      <c r="C793" s="3" t="s">
        <v>38</v>
      </c>
    </row>
    <row r="794" spans="1:3" ht="15.75" x14ac:dyDescent="0.25">
      <c r="A794" s="8" t="s">
        <v>73</v>
      </c>
      <c r="B794" s="9">
        <f t="shared" si="44"/>
        <v>0</v>
      </c>
      <c r="C794" s="3" t="s">
        <v>70</v>
      </c>
    </row>
    <row r="795" spans="1:3" ht="15.75" x14ac:dyDescent="0.25">
      <c r="A795" s="8"/>
    </row>
    <row r="796" spans="1:3" ht="15.75" x14ac:dyDescent="0.25">
      <c r="A796" s="15"/>
      <c r="C796" s="3" t="str">
        <f>CONCATENATE("    ",B792)</f>
        <v xml:space="preserve">    0</v>
      </c>
    </row>
    <row r="797" spans="1:3" ht="15.75" x14ac:dyDescent="0.25">
      <c r="A797" s="8"/>
    </row>
    <row r="798" spans="1:3" ht="15.75" x14ac:dyDescent="0.25">
      <c r="A798" s="8"/>
      <c r="C798" s="3" t="s">
        <v>74</v>
      </c>
    </row>
    <row r="799" spans="1:3" ht="15.75" x14ac:dyDescent="0.25">
      <c r="A799" s="8"/>
    </row>
    <row r="800" spans="1:3" ht="15.75" x14ac:dyDescent="0.25">
      <c r="A800" s="8"/>
      <c r="C800" s="3" t="str">
        <f>CONCATENATE("    ",B793)</f>
        <v xml:space="preserve">    0</v>
      </c>
    </row>
    <row r="801" spans="1:3" ht="15.75" x14ac:dyDescent="0.25">
      <c r="A801" s="8"/>
    </row>
    <row r="802" spans="1:3" ht="15.75" x14ac:dyDescent="0.25">
      <c r="A802" s="15"/>
      <c r="C802" s="3" t="s">
        <v>75</v>
      </c>
    </row>
    <row r="803" spans="1:3" ht="15.75" x14ac:dyDescent="0.25">
      <c r="A803" s="15"/>
    </row>
    <row r="804" spans="1:3" ht="15.75" x14ac:dyDescent="0.25">
      <c r="A804" s="15"/>
      <c r="C804" s="3" t="str">
        <f>CONCATENATE( "    &lt;piechart percentage=",B794," /&gt;")</f>
        <v xml:space="preserve">    &lt;piechart percentage=0 /&gt;</v>
      </c>
    </row>
    <row r="805" spans="1:3" ht="15.75" x14ac:dyDescent="0.25">
      <c r="A805" s="15"/>
      <c r="C805" s="3" t="str">
        <f>"  &lt;/Genotype&gt;"</f>
        <v xml:space="preserve">  &lt;/Genotype&gt;</v>
      </c>
    </row>
    <row r="806" spans="1:3" ht="15.75" x14ac:dyDescent="0.25">
      <c r="A806" s="15" t="s">
        <v>78</v>
      </c>
      <c r="B806" s="9">
        <f>W20</f>
        <v>0</v>
      </c>
      <c r="C806" s="3" t="str">
        <f>CONCATENATE("  &lt;Genotype hgvs=",CHAR(34),B778,B780,";",B780,CHAR(34)," name=",CHAR(34),B514,CHAR(34),"&gt; ")</f>
        <v xml:space="preserve">  &lt;Genotype hgvs="00;0" name=""&gt; </v>
      </c>
    </row>
    <row r="807" spans="1:3" ht="15.75" x14ac:dyDescent="0.25">
      <c r="A807" s="8" t="s">
        <v>79</v>
      </c>
      <c r="B807" s="9">
        <f t="shared" ref="B807:B808" si="45">W21</f>
        <v>0</v>
      </c>
      <c r="C807" s="3" t="s">
        <v>38</v>
      </c>
    </row>
    <row r="808" spans="1:3" ht="15.75" x14ac:dyDescent="0.25">
      <c r="A808" s="8" t="s">
        <v>73</v>
      </c>
      <c r="B808" s="9">
        <f t="shared" si="45"/>
        <v>0</v>
      </c>
      <c r="C808" s="3" t="s">
        <v>70</v>
      </c>
    </row>
    <row r="809" spans="1:3" ht="15.75" x14ac:dyDescent="0.25">
      <c r="A809" s="15"/>
    </row>
    <row r="810" spans="1:3" ht="15.75" x14ac:dyDescent="0.25">
      <c r="A810" s="8"/>
      <c r="C810" s="3" t="str">
        <f>CONCATENATE("    ",B806)</f>
        <v xml:space="preserve">    0</v>
      </c>
    </row>
    <row r="811" spans="1:3" ht="15.75" x14ac:dyDescent="0.25">
      <c r="A811" s="8"/>
    </row>
    <row r="812" spans="1:3" ht="15.75" x14ac:dyDescent="0.25">
      <c r="A812" s="8"/>
      <c r="C812" s="3" t="s">
        <v>74</v>
      </c>
    </row>
    <row r="813" spans="1:3" ht="15.75" x14ac:dyDescent="0.25">
      <c r="A813" s="8"/>
    </row>
    <row r="814" spans="1:3" ht="15.75" x14ac:dyDescent="0.25">
      <c r="A814" s="8"/>
      <c r="C814" s="3" t="str">
        <f>CONCATENATE("    ",B807)</f>
        <v xml:space="preserve">    0</v>
      </c>
    </row>
    <row r="815" spans="1:3" ht="15.75" x14ac:dyDescent="0.25">
      <c r="A815" s="15"/>
    </row>
    <row r="816" spans="1:3" ht="15.75" x14ac:dyDescent="0.25">
      <c r="A816" s="15"/>
      <c r="C816" s="3" t="s">
        <v>75</v>
      </c>
    </row>
    <row r="817" spans="1:3" ht="15.75" x14ac:dyDescent="0.25">
      <c r="A817" s="15"/>
    </row>
    <row r="818" spans="1:3" ht="15.75" x14ac:dyDescent="0.25">
      <c r="A818" s="15"/>
      <c r="C818" s="3" t="str">
        <f>CONCATENATE( "    &lt;piechart percentage=",B808," /&gt;")</f>
        <v xml:space="preserve">    &lt;piechart percentage=0 /&gt;</v>
      </c>
    </row>
    <row r="819" spans="1:3" ht="15.75" x14ac:dyDescent="0.25">
      <c r="A819" s="15"/>
      <c r="C819" s="3" t="str">
        <f>"  &lt;/Genotype&gt;"</f>
        <v xml:space="preserve">  &lt;/Genotype&gt;</v>
      </c>
    </row>
    <row r="820" spans="1:3" ht="15.75" x14ac:dyDescent="0.25">
      <c r="A820" s="15"/>
      <c r="C820" s="3" t="str">
        <f>C113</f>
        <v>&lt;# G70820112A #&gt;</v>
      </c>
    </row>
    <row r="821" spans="1:3" ht="15.75" x14ac:dyDescent="0.25">
      <c r="A821" s="15" t="s">
        <v>69</v>
      </c>
      <c r="B821" s="21">
        <f>X11</f>
        <v>0</v>
      </c>
      <c r="C821" s="3" t="str">
        <f>CONCATENATE("  &lt;Genotype hgvs=",CHAR(34),B821,B822,";",B823,CHAR(34)," name=",CHAR(34),B514,CHAR(34),"&gt; ")</f>
        <v xml:space="preserve">  &lt;Genotype hgvs="00;0" name=""&gt; </v>
      </c>
    </row>
    <row r="822" spans="1:3" ht="15.75" x14ac:dyDescent="0.25">
      <c r="A822" s="15" t="s">
        <v>47</v>
      </c>
      <c r="B822" s="21">
        <f t="shared" ref="B822:B826" si="46">X12</f>
        <v>0</v>
      </c>
    </row>
    <row r="823" spans="1:3" ht="15.75" x14ac:dyDescent="0.25">
      <c r="A823" s="15" t="s">
        <v>43</v>
      </c>
      <c r="B823" s="21">
        <f t="shared" si="46"/>
        <v>0</v>
      </c>
      <c r="C823" s="3" t="s">
        <v>70</v>
      </c>
    </row>
    <row r="824" spans="1:3" ht="15.75" x14ac:dyDescent="0.25">
      <c r="A824" s="15" t="s">
        <v>71</v>
      </c>
      <c r="B824" s="21">
        <f t="shared" si="46"/>
        <v>0</v>
      </c>
      <c r="C824" s="3" t="s">
        <v>38</v>
      </c>
    </row>
    <row r="825" spans="1:3" ht="15.75" x14ac:dyDescent="0.25">
      <c r="A825" s="8" t="s">
        <v>72</v>
      </c>
      <c r="B825" s="21">
        <f t="shared" si="46"/>
        <v>0</v>
      </c>
      <c r="C825" s="3" t="str">
        <f>CONCATENATE("    ",B824)</f>
        <v xml:space="preserve">    0</v>
      </c>
    </row>
    <row r="826" spans="1:3" ht="15.75" x14ac:dyDescent="0.25">
      <c r="A826" s="8" t="s">
        <v>73</v>
      </c>
      <c r="B826" s="21">
        <f t="shared" si="46"/>
        <v>0</v>
      </c>
    </row>
    <row r="827" spans="1:3" ht="15.75" x14ac:dyDescent="0.25">
      <c r="A827" s="15"/>
      <c r="C827" s="3" t="s">
        <v>74</v>
      </c>
    </row>
    <row r="828" spans="1:3" ht="15.75" x14ac:dyDescent="0.25">
      <c r="A828" s="8"/>
    </row>
    <row r="829" spans="1:3" ht="15.75" x14ac:dyDescent="0.25">
      <c r="A829" s="8"/>
      <c r="C829" s="3" t="str">
        <f>CONCATENATE("    ",B825)</f>
        <v xml:space="preserve">    0</v>
      </c>
    </row>
    <row r="830" spans="1:3" ht="15.75" x14ac:dyDescent="0.25">
      <c r="A830" s="8"/>
    </row>
    <row r="831" spans="1:3" ht="15.75" x14ac:dyDescent="0.25">
      <c r="A831" s="8"/>
      <c r="C831" s="3" t="s">
        <v>75</v>
      </c>
    </row>
    <row r="832" spans="1:3" ht="15.75" x14ac:dyDescent="0.25">
      <c r="A832" s="15"/>
    </row>
    <row r="833" spans="1:3" ht="15.75" x14ac:dyDescent="0.25">
      <c r="A833" s="15"/>
      <c r="C833" s="3" t="str">
        <f>CONCATENATE( "    &lt;piechart percentage=",B826," /&gt;")</f>
        <v xml:space="preserve">    &lt;piechart percentage=0 /&gt;</v>
      </c>
    </row>
    <row r="834" spans="1:3" ht="15.75" x14ac:dyDescent="0.25">
      <c r="A834" s="15"/>
      <c r="C834" s="3" t="str">
        <f>"  &lt;/Genotype&gt;"</f>
        <v xml:space="preserve">  &lt;/Genotype&gt;</v>
      </c>
    </row>
    <row r="835" spans="1:3" ht="15.75" x14ac:dyDescent="0.25">
      <c r="A835" s="15" t="s">
        <v>76</v>
      </c>
      <c r="B835" s="9">
        <f>X17</f>
        <v>0</v>
      </c>
      <c r="C835" s="3" t="str">
        <f>CONCATENATE("  &lt;Genotype hgvs=",CHAR(34),B821,B822,";",B822,CHAR(34)," name=",CHAR(34),B514,CHAR(34),"&gt; ")</f>
        <v xml:space="preserve">  &lt;Genotype hgvs="00;0" name=""&gt; </v>
      </c>
    </row>
    <row r="836" spans="1:3" ht="15.75" x14ac:dyDescent="0.25">
      <c r="A836" s="8" t="s">
        <v>77</v>
      </c>
      <c r="B836" s="9">
        <f t="shared" ref="B836:B837" si="47">X18</f>
        <v>0</v>
      </c>
      <c r="C836" s="3" t="s">
        <v>38</v>
      </c>
    </row>
    <row r="837" spans="1:3" ht="15.75" x14ac:dyDescent="0.25">
      <c r="A837" s="8" t="s">
        <v>73</v>
      </c>
      <c r="B837" s="9">
        <f t="shared" si="47"/>
        <v>0</v>
      </c>
      <c r="C837" s="3" t="s">
        <v>70</v>
      </c>
    </row>
    <row r="838" spans="1:3" ht="15.75" x14ac:dyDescent="0.25">
      <c r="A838" s="8"/>
    </row>
    <row r="839" spans="1:3" ht="15.75" x14ac:dyDescent="0.25">
      <c r="A839" s="15"/>
      <c r="C839" s="3" t="str">
        <f>CONCATENATE("    ",B835)</f>
        <v xml:space="preserve">    0</v>
      </c>
    </row>
    <row r="840" spans="1:3" ht="15.75" x14ac:dyDescent="0.25">
      <c r="A840" s="8"/>
    </row>
    <row r="841" spans="1:3" ht="15.75" x14ac:dyDescent="0.25">
      <c r="A841" s="8"/>
      <c r="C841" s="3" t="s">
        <v>74</v>
      </c>
    </row>
    <row r="842" spans="1:3" ht="15.75" x14ac:dyDescent="0.25">
      <c r="A842" s="8"/>
    </row>
    <row r="843" spans="1:3" ht="15.75" x14ac:dyDescent="0.25">
      <c r="A843" s="8"/>
      <c r="C843" s="3" t="str">
        <f>CONCATENATE("    ",B836)</f>
        <v xml:space="preserve">    0</v>
      </c>
    </row>
    <row r="844" spans="1:3" ht="15.75" x14ac:dyDescent="0.25">
      <c r="A844" s="8"/>
    </row>
    <row r="845" spans="1:3" ht="15.75" x14ac:dyDescent="0.25">
      <c r="A845" s="15"/>
      <c r="C845" s="3" t="s">
        <v>75</v>
      </c>
    </row>
    <row r="846" spans="1:3" ht="15.75" x14ac:dyDescent="0.25">
      <c r="A846" s="15"/>
    </row>
    <row r="847" spans="1:3" ht="15.75" x14ac:dyDescent="0.25">
      <c r="A847" s="15"/>
      <c r="C847" s="3" t="str">
        <f>CONCATENATE( "    &lt;piechart percentage=",B837," /&gt;")</f>
        <v xml:space="preserve">    &lt;piechart percentage=0 /&gt;</v>
      </c>
    </row>
    <row r="848" spans="1:3" ht="15.75" x14ac:dyDescent="0.25">
      <c r="A848" s="15"/>
      <c r="C848" s="3" t="str">
        <f>"  &lt;/Genotype&gt;"</f>
        <v xml:space="preserve">  &lt;/Genotype&gt;</v>
      </c>
    </row>
    <row r="849" spans="1:3" ht="15.75" x14ac:dyDescent="0.25">
      <c r="A849" s="15" t="s">
        <v>78</v>
      </c>
      <c r="B849" s="9">
        <f>X20</f>
        <v>0</v>
      </c>
      <c r="C849" s="3" t="str">
        <f>CONCATENATE("  &lt;Genotype hgvs=",CHAR(34),B821,B823,";",B823,CHAR(34)," name=",CHAR(34),B514,CHAR(34),"&gt; ")</f>
        <v xml:space="preserve">  &lt;Genotype hgvs="00;0" name=""&gt; </v>
      </c>
    </row>
    <row r="850" spans="1:3" ht="15.75" x14ac:dyDescent="0.25">
      <c r="A850" s="8" t="s">
        <v>79</v>
      </c>
      <c r="B850" s="9">
        <f t="shared" ref="B850:B851" si="48">X21</f>
        <v>0</v>
      </c>
      <c r="C850" s="3" t="s">
        <v>38</v>
      </c>
    </row>
    <row r="851" spans="1:3" ht="15.75" x14ac:dyDescent="0.25">
      <c r="A851" s="8" t="s">
        <v>73</v>
      </c>
      <c r="B851" s="9">
        <f t="shared" si="48"/>
        <v>0</v>
      </c>
      <c r="C851" s="3" t="s">
        <v>70</v>
      </c>
    </row>
    <row r="852" spans="1:3" ht="15.75" x14ac:dyDescent="0.25">
      <c r="A852" s="15"/>
    </row>
    <row r="853" spans="1:3" ht="15.75" x14ac:dyDescent="0.25">
      <c r="A853" s="8"/>
      <c r="C853" s="3" t="str">
        <f>CONCATENATE("    ",B849)</f>
        <v xml:space="preserve">    0</v>
      </c>
    </row>
    <row r="854" spans="1:3" ht="15.75" x14ac:dyDescent="0.25">
      <c r="A854" s="8"/>
    </row>
    <row r="855" spans="1:3" ht="15.75" x14ac:dyDescent="0.25">
      <c r="A855" s="8"/>
      <c r="C855" s="3" t="s">
        <v>74</v>
      </c>
    </row>
    <row r="856" spans="1:3" ht="15.75" x14ac:dyDescent="0.25">
      <c r="A856" s="8"/>
    </row>
    <row r="857" spans="1:3" ht="15.75" x14ac:dyDescent="0.25">
      <c r="A857" s="8"/>
      <c r="C857" s="3" t="str">
        <f>CONCATENATE("    ",B850)</f>
        <v xml:space="preserve">    0</v>
      </c>
    </row>
    <row r="858" spans="1:3" ht="15.75" x14ac:dyDescent="0.25">
      <c r="A858" s="15"/>
    </row>
    <row r="859" spans="1:3" ht="15.75" x14ac:dyDescent="0.25">
      <c r="A859" s="15"/>
      <c r="C859" s="3" t="s">
        <v>75</v>
      </c>
    </row>
    <row r="860" spans="1:3" ht="15.75" x14ac:dyDescent="0.25">
      <c r="A860" s="15"/>
    </row>
    <row r="861" spans="1:3" ht="15.75" x14ac:dyDescent="0.25">
      <c r="A861" s="15"/>
      <c r="C861" s="3" t="str">
        <f>CONCATENATE( "    &lt;piechart percentage=",B851," /&gt;")</f>
        <v xml:space="preserve">    &lt;piechart percentage=0 /&gt;</v>
      </c>
    </row>
    <row r="862" spans="1:3" ht="15.75" x14ac:dyDescent="0.25">
      <c r="A862" s="15"/>
      <c r="C862" s="3" t="str">
        <f>"  &lt;/Genotype&gt;"</f>
        <v xml:space="preserve">  &lt;/Genotype&gt;</v>
      </c>
    </row>
    <row r="863" spans="1:3" ht="15.75" x14ac:dyDescent="0.25">
      <c r="A863" s="15"/>
      <c r="C863" s="3" t="str">
        <f>C119</f>
        <v>&lt;# A70822908G #&gt;</v>
      </c>
    </row>
    <row r="864" spans="1:3" ht="15.75" x14ac:dyDescent="0.25">
      <c r="A864" s="15" t="s">
        <v>69</v>
      </c>
      <c r="B864" s="21">
        <f>Y11</f>
        <v>0</v>
      </c>
      <c r="C864" s="3" t="str">
        <f>CONCATENATE("  &lt;Genotype hgvs=",CHAR(34),B864,B865,";",B866,CHAR(34)," name=",CHAR(34),B558,CHAR(34),"&gt; ")</f>
        <v xml:space="preserve">  &lt;Genotype hgvs="00;0" name=""&gt; </v>
      </c>
    </row>
    <row r="865" spans="1:3" ht="15.75" x14ac:dyDescent="0.25">
      <c r="A865" s="15" t="s">
        <v>47</v>
      </c>
      <c r="B865" s="21">
        <f t="shared" ref="B865:B869" si="49">Y12</f>
        <v>0</v>
      </c>
    </row>
    <row r="866" spans="1:3" ht="15.75" x14ac:dyDescent="0.25">
      <c r="A866" s="15" t="s">
        <v>43</v>
      </c>
      <c r="B866" s="21">
        <f t="shared" si="49"/>
        <v>0</v>
      </c>
      <c r="C866" s="3" t="s">
        <v>70</v>
      </c>
    </row>
    <row r="867" spans="1:3" ht="15.75" x14ac:dyDescent="0.25">
      <c r="A867" s="15" t="s">
        <v>71</v>
      </c>
      <c r="B867" s="21">
        <f t="shared" si="49"/>
        <v>0</v>
      </c>
      <c r="C867" s="3" t="s">
        <v>38</v>
      </c>
    </row>
    <row r="868" spans="1:3" ht="15.75" x14ac:dyDescent="0.25">
      <c r="A868" s="8" t="s">
        <v>72</v>
      </c>
      <c r="B868" s="21">
        <f t="shared" si="49"/>
        <v>0</v>
      </c>
      <c r="C868" s="3" t="str">
        <f>CONCATENATE("    ",B867)</f>
        <v xml:space="preserve">    0</v>
      </c>
    </row>
    <row r="869" spans="1:3" ht="15.75" x14ac:dyDescent="0.25">
      <c r="A869" s="8" t="s">
        <v>73</v>
      </c>
      <c r="B869" s="21">
        <f t="shared" si="49"/>
        <v>0</v>
      </c>
    </row>
    <row r="870" spans="1:3" ht="15.75" x14ac:dyDescent="0.25">
      <c r="A870" s="15"/>
      <c r="C870" s="3" t="s">
        <v>74</v>
      </c>
    </row>
    <row r="871" spans="1:3" ht="15.75" x14ac:dyDescent="0.25">
      <c r="A871" s="8"/>
    </row>
    <row r="872" spans="1:3" ht="15.75" x14ac:dyDescent="0.25">
      <c r="A872" s="8"/>
      <c r="C872" s="3" t="str">
        <f>CONCATENATE("    ",B868)</f>
        <v xml:space="preserve">    0</v>
      </c>
    </row>
    <row r="873" spans="1:3" ht="15.75" x14ac:dyDescent="0.25">
      <c r="A873" s="8"/>
    </row>
    <row r="874" spans="1:3" ht="15.75" x14ac:dyDescent="0.25">
      <c r="A874" s="8"/>
      <c r="C874" s="3" t="s">
        <v>75</v>
      </c>
    </row>
    <row r="875" spans="1:3" ht="15.75" x14ac:dyDescent="0.25">
      <c r="A875" s="15"/>
    </row>
    <row r="876" spans="1:3" ht="15.75" x14ac:dyDescent="0.25">
      <c r="A876" s="15"/>
      <c r="C876" s="3" t="str">
        <f>CONCATENATE( "    &lt;piechart percentage=",B869," /&gt;")</f>
        <v xml:space="preserve">    &lt;piechart percentage=0 /&gt;</v>
      </c>
    </row>
    <row r="877" spans="1:3" ht="15.75" x14ac:dyDescent="0.25">
      <c r="A877" s="15"/>
      <c r="C877" s="3" t="str">
        <f>"  &lt;/Genotype&gt;"</f>
        <v xml:space="preserve">  &lt;/Genotype&gt;</v>
      </c>
    </row>
    <row r="878" spans="1:3" ht="15.75" x14ac:dyDescent="0.25">
      <c r="A878" s="15" t="s">
        <v>76</v>
      </c>
      <c r="B878" s="9">
        <f>Y17</f>
        <v>0</v>
      </c>
      <c r="C878" s="3" t="str">
        <f>CONCATENATE("  &lt;Genotype hgvs=",CHAR(34),B864,B865,";",B865,CHAR(34)," name=",CHAR(34),B558,CHAR(34),"&gt; ")</f>
        <v xml:space="preserve">  &lt;Genotype hgvs="00;0" name=""&gt; </v>
      </c>
    </row>
    <row r="879" spans="1:3" ht="15.75" x14ac:dyDescent="0.25">
      <c r="A879" s="8" t="s">
        <v>77</v>
      </c>
      <c r="B879" s="9">
        <f t="shared" ref="B879:B880" si="50">Y18</f>
        <v>0</v>
      </c>
      <c r="C879" s="3" t="s">
        <v>38</v>
      </c>
    </row>
    <row r="880" spans="1:3" ht="15.75" x14ac:dyDescent="0.25">
      <c r="A880" s="8" t="s">
        <v>73</v>
      </c>
      <c r="B880" s="9">
        <f t="shared" si="50"/>
        <v>0</v>
      </c>
      <c r="C880" s="3" t="s">
        <v>70</v>
      </c>
    </row>
    <row r="881" spans="1:3" ht="15.75" x14ac:dyDescent="0.25">
      <c r="A881" s="8"/>
    </row>
    <row r="882" spans="1:3" ht="15.75" x14ac:dyDescent="0.25">
      <c r="A882" s="15"/>
      <c r="C882" s="3" t="str">
        <f>CONCATENATE("    ",B878)</f>
        <v xml:space="preserve">    0</v>
      </c>
    </row>
    <row r="883" spans="1:3" ht="15.75" x14ac:dyDescent="0.25">
      <c r="A883" s="8"/>
    </row>
    <row r="884" spans="1:3" ht="15.75" x14ac:dyDescent="0.25">
      <c r="A884" s="8"/>
      <c r="C884" s="3" t="s">
        <v>74</v>
      </c>
    </row>
    <row r="885" spans="1:3" ht="15.75" x14ac:dyDescent="0.25">
      <c r="A885" s="8"/>
    </row>
    <row r="886" spans="1:3" ht="15.75" x14ac:dyDescent="0.25">
      <c r="A886" s="8"/>
      <c r="C886" s="3" t="str">
        <f>CONCATENATE("    ",B879)</f>
        <v xml:space="preserve">    0</v>
      </c>
    </row>
    <row r="887" spans="1:3" ht="15.75" x14ac:dyDescent="0.25">
      <c r="A887" s="8"/>
    </row>
    <row r="888" spans="1:3" ht="15.75" x14ac:dyDescent="0.25">
      <c r="A888" s="15"/>
      <c r="C888" s="3" t="s">
        <v>75</v>
      </c>
    </row>
    <row r="889" spans="1:3" ht="15.75" x14ac:dyDescent="0.25">
      <c r="A889" s="15"/>
    </row>
    <row r="890" spans="1:3" ht="15.75" x14ac:dyDescent="0.25">
      <c r="A890" s="15"/>
      <c r="C890" s="3" t="str">
        <f>CONCATENATE( "    &lt;piechart percentage=",B880," /&gt;")</f>
        <v xml:space="preserve">    &lt;piechart percentage=0 /&gt;</v>
      </c>
    </row>
    <row r="891" spans="1:3" ht="15.75" x14ac:dyDescent="0.25">
      <c r="A891" s="15"/>
      <c r="C891" s="3" t="str">
        <f>"  &lt;/Genotype&gt;"</f>
        <v xml:space="preserve">  &lt;/Genotype&gt;</v>
      </c>
    </row>
    <row r="892" spans="1:3" ht="15.75" x14ac:dyDescent="0.25">
      <c r="A892" s="15" t="s">
        <v>78</v>
      </c>
      <c r="B892" s="9">
        <f>Y20</f>
        <v>0</v>
      </c>
      <c r="C892" s="3" t="str">
        <f>CONCATENATE("  &lt;Genotype hgvs=",CHAR(34),B864,B866,";",B866,CHAR(34)," name=",CHAR(34),B558,CHAR(34),"&gt; ")</f>
        <v xml:space="preserve">  &lt;Genotype hgvs="00;0" name=""&gt; </v>
      </c>
    </row>
    <row r="893" spans="1:3" ht="15.75" x14ac:dyDescent="0.25">
      <c r="A893" s="8" t="s">
        <v>79</v>
      </c>
      <c r="B893" s="9">
        <f t="shared" ref="B893:B894" si="51">Y21</f>
        <v>0</v>
      </c>
      <c r="C893" s="3" t="s">
        <v>38</v>
      </c>
    </row>
    <row r="894" spans="1:3" ht="15.75" x14ac:dyDescent="0.25">
      <c r="A894" s="8" t="s">
        <v>73</v>
      </c>
      <c r="B894" s="9">
        <f t="shared" si="51"/>
        <v>0</v>
      </c>
      <c r="C894" s="3" t="s">
        <v>70</v>
      </c>
    </row>
    <row r="895" spans="1:3" ht="15.75" x14ac:dyDescent="0.25">
      <c r="A895" s="15"/>
    </row>
    <row r="896" spans="1:3" ht="15.75" x14ac:dyDescent="0.25">
      <c r="A896" s="8"/>
      <c r="C896" s="3" t="str">
        <f>CONCATENATE("    ",B892)</f>
        <v xml:space="preserve">    0</v>
      </c>
    </row>
    <row r="897" spans="1:3" ht="15.75" x14ac:dyDescent="0.25">
      <c r="A897" s="8"/>
    </row>
    <row r="898" spans="1:3" ht="15.75" x14ac:dyDescent="0.25">
      <c r="A898" s="8"/>
      <c r="C898" s="3" t="s">
        <v>74</v>
      </c>
    </row>
    <row r="899" spans="1:3" ht="15.75" x14ac:dyDescent="0.25">
      <c r="A899" s="8"/>
    </row>
    <row r="900" spans="1:3" ht="15.75" x14ac:dyDescent="0.25">
      <c r="A900" s="8"/>
      <c r="C900" s="3" t="str">
        <f>CONCATENATE("    ",B893)</f>
        <v xml:space="preserve">    0</v>
      </c>
    </row>
    <row r="901" spans="1:3" ht="15.75" x14ac:dyDescent="0.25">
      <c r="A901" s="15"/>
    </row>
    <row r="902" spans="1:3" ht="15.75" x14ac:dyDescent="0.25">
      <c r="A902" s="15"/>
      <c r="C902" s="3" t="s">
        <v>75</v>
      </c>
    </row>
    <row r="903" spans="1:3" ht="15.75" x14ac:dyDescent="0.25">
      <c r="A903" s="15"/>
    </row>
    <row r="904" spans="1:3" ht="15.75" x14ac:dyDescent="0.25">
      <c r="A904" s="15"/>
      <c r="C904" s="3" t="str">
        <f>CONCATENATE( "    &lt;piechart percentage=",B894," /&gt;")</f>
        <v xml:space="preserve">    &lt;piechart percentage=0 /&gt;</v>
      </c>
    </row>
    <row r="905" spans="1:3" ht="15.75" x14ac:dyDescent="0.25">
      <c r="A905" s="15"/>
      <c r="C905" s="3" t="str">
        <f>"  &lt;/Genotype&gt;"</f>
        <v xml:space="preserve">  &lt;/Genotype&gt;</v>
      </c>
    </row>
    <row r="906" spans="1:3" ht="15.75" x14ac:dyDescent="0.25">
      <c r="A906" s="15"/>
      <c r="C906" s="3" t="str">
        <f>C125</f>
        <v>&lt;# C37T #&gt;</v>
      </c>
    </row>
    <row r="907" spans="1:3" ht="15.75" x14ac:dyDescent="0.25">
      <c r="A907" s="15" t="s">
        <v>69</v>
      </c>
      <c r="B907" s="21">
        <f>Z11</f>
        <v>0</v>
      </c>
      <c r="C907" s="3" t="str">
        <f>CONCATENATE("  &lt;Genotype hgvs=",CHAR(34),B907,B908,";",B909,CHAR(34)," name=",CHAR(34),B558,CHAR(34),"&gt; ")</f>
        <v xml:space="preserve">  &lt;Genotype hgvs="00;0" name=""&gt; </v>
      </c>
    </row>
    <row r="908" spans="1:3" ht="15.75" x14ac:dyDescent="0.25">
      <c r="A908" s="15" t="s">
        <v>47</v>
      </c>
      <c r="B908" s="21">
        <f t="shared" ref="B908:B912" si="52">Z12</f>
        <v>0</v>
      </c>
    </row>
    <row r="909" spans="1:3" ht="15.75" x14ac:dyDescent="0.25">
      <c r="A909" s="15" t="s">
        <v>43</v>
      </c>
      <c r="B909" s="21">
        <f t="shared" si="52"/>
        <v>0</v>
      </c>
      <c r="C909" s="3" t="s">
        <v>70</v>
      </c>
    </row>
    <row r="910" spans="1:3" ht="15.75" x14ac:dyDescent="0.25">
      <c r="A910" s="15" t="s">
        <v>71</v>
      </c>
      <c r="B910" s="21">
        <f t="shared" si="52"/>
        <v>0</v>
      </c>
      <c r="C910" s="3" t="s">
        <v>38</v>
      </c>
    </row>
    <row r="911" spans="1:3" ht="15.75" x14ac:dyDescent="0.25">
      <c r="A911" s="8" t="s">
        <v>72</v>
      </c>
      <c r="B911" s="21">
        <f t="shared" si="52"/>
        <v>0</v>
      </c>
      <c r="C911" s="3" t="str">
        <f>CONCATENATE("    ",B910)</f>
        <v xml:space="preserve">    0</v>
      </c>
    </row>
    <row r="912" spans="1:3" ht="15.75" x14ac:dyDescent="0.25">
      <c r="A912" s="8" t="s">
        <v>73</v>
      </c>
      <c r="B912" s="21">
        <f t="shared" si="52"/>
        <v>0</v>
      </c>
    </row>
    <row r="913" spans="1:3" ht="15.75" x14ac:dyDescent="0.25">
      <c r="A913" s="15"/>
      <c r="C913" s="3" t="s">
        <v>74</v>
      </c>
    </row>
    <row r="914" spans="1:3" ht="15.75" x14ac:dyDescent="0.25">
      <c r="A914" s="8"/>
    </row>
    <row r="915" spans="1:3" ht="15.75" x14ac:dyDescent="0.25">
      <c r="A915" s="8"/>
      <c r="C915" s="3" t="str">
        <f>CONCATENATE("    ",B911)</f>
        <v xml:space="preserve">    0</v>
      </c>
    </row>
    <row r="916" spans="1:3" ht="15.75" x14ac:dyDescent="0.25">
      <c r="A916" s="8"/>
    </row>
    <row r="917" spans="1:3" ht="15.75" x14ac:dyDescent="0.25">
      <c r="A917" s="8"/>
      <c r="C917" s="3" t="s">
        <v>75</v>
      </c>
    </row>
    <row r="918" spans="1:3" ht="15.75" x14ac:dyDescent="0.25">
      <c r="A918" s="15"/>
    </row>
    <row r="919" spans="1:3" ht="15.75" x14ac:dyDescent="0.25">
      <c r="A919" s="15"/>
      <c r="C919" s="3" t="str">
        <f>CONCATENATE( "    &lt;piechart percentage=",B912," /&gt;")</f>
        <v xml:space="preserve">    &lt;piechart percentage=0 /&gt;</v>
      </c>
    </row>
    <row r="920" spans="1:3" ht="15.75" x14ac:dyDescent="0.25">
      <c r="A920" s="15"/>
      <c r="C920" s="3" t="str">
        <f>"  &lt;/Genotype&gt;"</f>
        <v xml:space="preserve">  &lt;/Genotype&gt;</v>
      </c>
    </row>
    <row r="921" spans="1:3" ht="15.75" x14ac:dyDescent="0.25">
      <c r="A921" s="15" t="s">
        <v>76</v>
      </c>
      <c r="B921" s="9">
        <f>Z17</f>
        <v>0</v>
      </c>
      <c r="C921" s="3" t="str">
        <f>CONCATENATE("  &lt;Genotype hgvs=",CHAR(34),B907,B908,";",B908,CHAR(34)," name=",CHAR(34),B558,CHAR(34),"&gt; ")</f>
        <v xml:space="preserve">  &lt;Genotype hgvs="00;0" name=""&gt; </v>
      </c>
    </row>
    <row r="922" spans="1:3" ht="15.75" x14ac:dyDescent="0.25">
      <c r="A922" s="8" t="s">
        <v>77</v>
      </c>
      <c r="B922" s="9">
        <f t="shared" ref="B922:B923" si="53">Z18</f>
        <v>0</v>
      </c>
      <c r="C922" s="3" t="s">
        <v>38</v>
      </c>
    </row>
    <row r="923" spans="1:3" ht="15.75" x14ac:dyDescent="0.25">
      <c r="A923" s="8" t="s">
        <v>73</v>
      </c>
      <c r="B923" s="9">
        <f t="shared" si="53"/>
        <v>0</v>
      </c>
      <c r="C923" s="3" t="s">
        <v>70</v>
      </c>
    </row>
    <row r="924" spans="1:3" ht="15.75" x14ac:dyDescent="0.25">
      <c r="A924" s="8"/>
    </row>
    <row r="925" spans="1:3" ht="15.75" x14ac:dyDescent="0.25">
      <c r="A925" s="15"/>
      <c r="C925" s="3" t="str">
        <f>CONCATENATE("    ",B921)</f>
        <v xml:space="preserve">    0</v>
      </c>
    </row>
    <row r="926" spans="1:3" ht="15.75" x14ac:dyDescent="0.25">
      <c r="A926" s="8"/>
    </row>
    <row r="927" spans="1:3" ht="15.75" x14ac:dyDescent="0.25">
      <c r="A927" s="8"/>
      <c r="C927" s="3" t="s">
        <v>74</v>
      </c>
    </row>
    <row r="928" spans="1:3" ht="15.75" x14ac:dyDescent="0.25">
      <c r="A928" s="8"/>
    </row>
    <row r="929" spans="1:3" ht="15.75" x14ac:dyDescent="0.25">
      <c r="A929" s="8"/>
      <c r="C929" s="3" t="str">
        <f>CONCATENATE("    ",B922)</f>
        <v xml:space="preserve">    0</v>
      </c>
    </row>
    <row r="930" spans="1:3" ht="15.75" x14ac:dyDescent="0.25">
      <c r="A930" s="8"/>
    </row>
    <row r="931" spans="1:3" ht="15.75" x14ac:dyDescent="0.25">
      <c r="A931" s="15"/>
      <c r="C931" s="3" t="s">
        <v>75</v>
      </c>
    </row>
    <row r="932" spans="1:3" ht="15.75" x14ac:dyDescent="0.25">
      <c r="A932" s="15"/>
    </row>
    <row r="933" spans="1:3" ht="15.75" x14ac:dyDescent="0.25">
      <c r="A933" s="15"/>
      <c r="C933" s="3" t="str">
        <f>CONCATENATE( "    &lt;piechart percentage=",B923," /&gt;")</f>
        <v xml:space="preserve">    &lt;piechart percentage=0 /&gt;</v>
      </c>
    </row>
    <row r="934" spans="1:3" ht="15.75" x14ac:dyDescent="0.25">
      <c r="A934" s="15"/>
      <c r="C934" s="3" t="str">
        <f>"  &lt;/Genotype&gt;"</f>
        <v xml:space="preserve">  &lt;/Genotype&gt;</v>
      </c>
    </row>
    <row r="935" spans="1:3" ht="15.75" x14ac:dyDescent="0.25">
      <c r="A935" s="15" t="s">
        <v>78</v>
      </c>
      <c r="B935" s="9">
        <f>Z20</f>
        <v>0</v>
      </c>
      <c r="C935" s="3" t="str">
        <f>CONCATENATE("  &lt;Genotype hgvs=",CHAR(34),B907,B909,";",B909,CHAR(34)," name=",CHAR(34),B558,CHAR(34),"&gt; ")</f>
        <v xml:space="preserve">  &lt;Genotype hgvs="00;0" name=""&gt; </v>
      </c>
    </row>
    <row r="936" spans="1:3" ht="15.75" x14ac:dyDescent="0.25">
      <c r="A936" s="8" t="s">
        <v>79</v>
      </c>
      <c r="B936" s="9">
        <f t="shared" ref="B936:B937" si="54">Z21</f>
        <v>0</v>
      </c>
      <c r="C936" s="3" t="s">
        <v>38</v>
      </c>
    </row>
    <row r="937" spans="1:3" ht="15.75" x14ac:dyDescent="0.25">
      <c r="A937" s="8" t="s">
        <v>73</v>
      </c>
      <c r="B937" s="9">
        <f t="shared" si="54"/>
        <v>0</v>
      </c>
      <c r="C937" s="3" t="s">
        <v>70</v>
      </c>
    </row>
    <row r="938" spans="1:3" ht="15.75" x14ac:dyDescent="0.25">
      <c r="A938" s="15"/>
    </row>
    <row r="939" spans="1:3" ht="15.75" x14ac:dyDescent="0.25">
      <c r="A939" s="8"/>
      <c r="C939" s="3" t="str">
        <f>CONCATENATE("    ",B935)</f>
        <v xml:space="preserve">    0</v>
      </c>
    </row>
    <row r="940" spans="1:3" ht="15.75" x14ac:dyDescent="0.25">
      <c r="A940" s="8"/>
    </row>
    <row r="941" spans="1:3" ht="15.75" x14ac:dyDescent="0.25">
      <c r="A941" s="8"/>
      <c r="C941" s="3" t="s">
        <v>74</v>
      </c>
    </row>
    <row r="942" spans="1:3" ht="15.75" x14ac:dyDescent="0.25">
      <c r="A942" s="8"/>
    </row>
    <row r="943" spans="1:3" ht="15.75" x14ac:dyDescent="0.25">
      <c r="A943" s="8"/>
      <c r="C943" s="3" t="str">
        <f>CONCATENATE("    ",B936)</f>
        <v xml:space="preserve">    0</v>
      </c>
    </row>
    <row r="944" spans="1:3" ht="15.75" x14ac:dyDescent="0.25">
      <c r="A944" s="15"/>
    </row>
    <row r="945" spans="1:3" ht="15.75" x14ac:dyDescent="0.25">
      <c r="A945" s="15"/>
      <c r="C945" s="3" t="s">
        <v>75</v>
      </c>
    </row>
    <row r="946" spans="1:3" ht="15.75" x14ac:dyDescent="0.25">
      <c r="A946" s="15"/>
    </row>
    <row r="947" spans="1:3" ht="15.75" x14ac:dyDescent="0.25">
      <c r="A947" s="15"/>
      <c r="C947" s="3" t="str">
        <f>CONCATENATE( "    &lt;piechart percentage=",B937," /&gt;")</f>
        <v xml:space="preserve">    &lt;piechart percentage=0 /&gt;</v>
      </c>
    </row>
    <row r="948" spans="1:3" ht="15.75" x14ac:dyDescent="0.25">
      <c r="A948" s="15"/>
      <c r="C948" s="3" t="str">
        <f>"  &lt;/Genotype&gt;"</f>
        <v xml:space="preserve">  &lt;/Genotype&gt;</v>
      </c>
    </row>
    <row r="949" spans="1:3" ht="15.75" x14ac:dyDescent="0.25">
      <c r="A949" s="15"/>
      <c r="C949" s="3" t="s">
        <v>80</v>
      </c>
    </row>
    <row r="950" spans="1:3" ht="15.75" x14ac:dyDescent="0.25">
      <c r="A950" s="15" t="s">
        <v>81</v>
      </c>
      <c r="B950" s="9" t="str">
        <f>CONCATENATE("Your ",B11," gene has an unknown variant.")</f>
        <v>Your HSD11B1 gene has an unknown variant.</v>
      </c>
      <c r="C950" s="3" t="str">
        <f>CONCATENATE("  &lt;Genotype hgvs=",CHAR(34),"unknown",CHAR(34),"&gt; ")</f>
        <v xml:space="preserve">  &lt;Genotype hgvs="unknown"&gt; </v>
      </c>
    </row>
    <row r="951" spans="1:3" ht="15.75" x14ac:dyDescent="0.25">
      <c r="A951" s="8" t="s">
        <v>81</v>
      </c>
      <c r="B951" s="9" t="s">
        <v>82</v>
      </c>
      <c r="C951" s="3" t="s">
        <v>38</v>
      </c>
    </row>
    <row r="952" spans="1:3" ht="15.75" x14ac:dyDescent="0.25">
      <c r="A952" s="8" t="s">
        <v>73</v>
      </c>
      <c r="C952" s="3" t="s">
        <v>70</v>
      </c>
    </row>
    <row r="953" spans="1:3" ht="15.75" x14ac:dyDescent="0.25">
      <c r="A953" s="8"/>
    </row>
    <row r="954" spans="1:3" ht="15.75" x14ac:dyDescent="0.25">
      <c r="A954" s="8"/>
      <c r="C954" s="3" t="str">
        <f>CONCATENATE("    ",B950)</f>
        <v xml:space="preserve">    Your HSD11B1 gene has an unknown variant.</v>
      </c>
    </row>
    <row r="955" spans="1:3" ht="15.75" x14ac:dyDescent="0.25">
      <c r="A955" s="8"/>
    </row>
    <row r="956" spans="1:3" ht="15.75" x14ac:dyDescent="0.25">
      <c r="A956" s="8"/>
      <c r="C956" s="3" t="s">
        <v>74</v>
      </c>
    </row>
    <row r="957" spans="1:3" ht="15.75" x14ac:dyDescent="0.25">
      <c r="A957" s="8"/>
    </row>
    <row r="958" spans="1:3" ht="15.75" x14ac:dyDescent="0.25">
      <c r="A958" s="15"/>
      <c r="C958" s="3" t="str">
        <f>CONCATENATE("    ",B951)</f>
        <v xml:space="preserve">    The effect is unknown.</v>
      </c>
    </row>
    <row r="959" spans="1:3" ht="15.75" x14ac:dyDescent="0.25">
      <c r="A959" s="8"/>
    </row>
    <row r="960" spans="1:3" ht="15.75" x14ac:dyDescent="0.25">
      <c r="A960" s="15"/>
      <c r="C960" s="3" t="s">
        <v>75</v>
      </c>
    </row>
    <row r="961" spans="1:3" ht="15.75" x14ac:dyDescent="0.25">
      <c r="A961" s="15"/>
    </row>
    <row r="962" spans="1:3" ht="15.75" x14ac:dyDescent="0.25">
      <c r="A962" s="15"/>
      <c r="C962" s="3" t="str">
        <f>CONCATENATE( "    &lt;piechart percentage=",B952," /&gt;")</f>
        <v xml:space="preserve">    &lt;piechart percentage= /&gt;</v>
      </c>
    </row>
    <row r="963" spans="1:3" ht="15.75" x14ac:dyDescent="0.25">
      <c r="A963" s="15"/>
      <c r="C963" s="3" t="str">
        <f>"  &lt;/Genotype&gt;"</f>
        <v xml:space="preserve">  &lt;/Genotype&gt;</v>
      </c>
    </row>
    <row r="964" spans="1:3" ht="15.75" x14ac:dyDescent="0.25">
      <c r="A964" s="15"/>
      <c r="C964" s="3" t="s">
        <v>83</v>
      </c>
    </row>
    <row r="965" spans="1:3" ht="15.75" x14ac:dyDescent="0.25">
      <c r="A965" s="15" t="s">
        <v>78</v>
      </c>
      <c r="B965" s="9" t="str">
        <f>CONCATENATE("Your ",B11," gene has no variants. A normal gene is referred to as a ",CHAR(34),"wild-type",CHAR(34)," gene.")</f>
        <v>Your HSD11B1 gene has no variants. A normal gene is referred to as a "wild-type" gene.</v>
      </c>
      <c r="C965" s="3" t="str">
        <f>CONCATENATE("  &lt;Genotype hgvs=",CHAR(34),"wildtype",CHAR(34),"&gt;")</f>
        <v xml:space="preserve">  &lt;Genotype hgvs="wildtype"&gt;</v>
      </c>
    </row>
    <row r="966" spans="1:3" ht="15.75" x14ac:dyDescent="0.25">
      <c r="A966" s="8" t="s">
        <v>79</v>
      </c>
      <c r="B966" s="9" t="s">
        <v>84</v>
      </c>
      <c r="C966" s="3" t="s">
        <v>38</v>
      </c>
    </row>
    <row r="967" spans="1:3" ht="15.75" x14ac:dyDescent="0.25">
      <c r="A967" s="8" t="s">
        <v>73</v>
      </c>
      <c r="C967" s="3" t="s">
        <v>70</v>
      </c>
    </row>
    <row r="968" spans="1:3" ht="15.75" x14ac:dyDescent="0.25">
      <c r="A968" s="8"/>
    </row>
    <row r="969" spans="1:3" ht="15.75" x14ac:dyDescent="0.25">
      <c r="A969" s="8"/>
      <c r="C969" s="3" t="str">
        <f>CONCATENATE("    ",B965)</f>
        <v xml:space="preserve">    Your HSD11B1 gene has no variants. A normal gene is referred to as a "wild-type" gene.</v>
      </c>
    </row>
    <row r="970" spans="1:3" ht="15.75" x14ac:dyDescent="0.25">
      <c r="A970" s="8"/>
    </row>
    <row r="971" spans="1:3" ht="15.75" x14ac:dyDescent="0.25">
      <c r="A971" s="8"/>
      <c r="C971" s="3" t="s">
        <v>74</v>
      </c>
    </row>
    <row r="972" spans="1:3" ht="15.75" x14ac:dyDescent="0.25">
      <c r="A972" s="8"/>
    </row>
    <row r="973" spans="1:3" ht="15.75" x14ac:dyDescent="0.25">
      <c r="A973" s="8"/>
      <c r="C973" s="3" t="str">
        <f>CONCATENATE("    ",B966)</f>
        <v xml:space="preserve">    Your variant is not associated with any loss of function.</v>
      </c>
    </row>
    <row r="974" spans="1:3" ht="15.75" x14ac:dyDescent="0.25">
      <c r="A974" s="8"/>
    </row>
    <row r="975" spans="1:3" ht="15.75" x14ac:dyDescent="0.25">
      <c r="A975" s="8"/>
      <c r="C975" s="3" t="s">
        <v>75</v>
      </c>
    </row>
    <row r="976" spans="1:3" ht="15.75" x14ac:dyDescent="0.25">
      <c r="A976" s="15"/>
    </row>
    <row r="977" spans="1:3" ht="15.75" x14ac:dyDescent="0.25">
      <c r="A977" s="8"/>
      <c r="C977" s="3" t="str">
        <f>CONCATENATE( "    &lt;piechart percentage=",B967," /&gt;")</f>
        <v xml:space="preserve">    &lt;piechart percentage= /&gt;</v>
      </c>
    </row>
    <row r="978" spans="1:3" ht="15.75" x14ac:dyDescent="0.25">
      <c r="A978" s="8"/>
      <c r="C978" s="3" t="str">
        <f>"  &lt;/Genotype&gt;"</f>
        <v xml:space="preserve">  &lt;/Genotype&gt;</v>
      </c>
    </row>
    <row r="979" spans="1:3" ht="15.75" x14ac:dyDescent="0.25">
      <c r="A979" s="8"/>
      <c r="C979" s="3" t="str">
        <f>"&lt;/GeneAnalysis&gt;"</f>
        <v>&lt;/GeneAnalysis&gt;</v>
      </c>
    </row>
    <row r="980" spans="1:3" s="18" customFormat="1" ht="15.75" x14ac:dyDescent="0.25">
      <c r="A980" s="27"/>
      <c r="B980" s="17"/>
    </row>
    <row r="981" spans="1:3" ht="15.75" x14ac:dyDescent="0.25">
      <c r="A981" s="15"/>
      <c r="C981" s="3" t="str">
        <f>CONCATENATE("# How do changes in ",B11," affect people?")</f>
        <v># How do changes in HSD11B1 affect people?</v>
      </c>
    </row>
    <row r="982" spans="1:3" ht="15.75" x14ac:dyDescent="0.25">
      <c r="A982" s="15"/>
    </row>
    <row r="983" spans="1:3" ht="15.75" x14ac:dyDescent="0.25">
      <c r="A983" s="15" t="s">
        <v>85</v>
      </c>
      <c r="B983"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983" s="3" t="str">
        <f>B983</f>
        <v>For the vast majority of people, the overall risk associated with the common HSD11B1 variants is small and does not impact treatment. It is possible that variants in this gene interact with other gene variants, which is the reason for our inclusion of this gene.</v>
      </c>
    </row>
    <row r="984" spans="1:3" ht="15.75" x14ac:dyDescent="0.25">
      <c r="A984" s="15"/>
    </row>
    <row r="985" spans="1:3" s="18" customFormat="1" ht="15.75" x14ac:dyDescent="0.25">
      <c r="A985" s="27"/>
      <c r="B985" s="17"/>
      <c r="C985" s="16" t="s">
        <v>86</v>
      </c>
    </row>
    <row r="986" spans="1:3" s="18" customFormat="1" ht="15.75" x14ac:dyDescent="0.25">
      <c r="A986" s="27"/>
      <c r="B986" s="17"/>
      <c r="C986" s="16"/>
    </row>
    <row r="987" spans="1:3" s="18" customFormat="1" ht="15.75" x14ac:dyDescent="0.25">
      <c r="A987" s="16"/>
      <c r="B987" s="17"/>
      <c r="C987" s="16" t="s">
        <v>87</v>
      </c>
    </row>
    <row r="988" spans="1:3" s="18" customFormat="1" ht="15.75" x14ac:dyDescent="0.25">
      <c r="A988" s="16"/>
      <c r="B988" s="17"/>
      <c r="C988" s="16"/>
    </row>
    <row r="989" spans="1:3" ht="15.75" x14ac:dyDescent="0.25">
      <c r="A989" s="15"/>
      <c r="C989" s="3" t="s">
        <v>88</v>
      </c>
    </row>
    <row r="990" spans="1:3" ht="15.75" x14ac:dyDescent="0.25">
      <c r="A990" s="15"/>
    </row>
    <row r="991" spans="1:3" ht="15.75" x14ac:dyDescent="0.25">
      <c r="A991" s="15" t="s">
        <v>38</v>
      </c>
      <c r="B991" s="3" t="s">
        <v>89</v>
      </c>
      <c r="C991" s="3"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ht="15.75" x14ac:dyDescent="0.25">
      <c r="A992" s="15"/>
    </row>
    <row r="993" spans="1:3" ht="15.75" x14ac:dyDescent="0.25">
      <c r="A993" s="15"/>
      <c r="C993" s="3" t="s">
        <v>90</v>
      </c>
    </row>
    <row r="994" spans="1:3" ht="15.75" x14ac:dyDescent="0.25">
      <c r="A994" s="15"/>
    </row>
    <row r="995" spans="1:3" ht="15.75" x14ac:dyDescent="0.25">
      <c r="B995" s="3" t="s">
        <v>91</v>
      </c>
      <c r="C995" s="3"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ht="15.75" x14ac:dyDescent="0.25">
      <c r="A996" s="15"/>
    </row>
    <row r="997" spans="1:3" s="18" customFormat="1" ht="15.75" x14ac:dyDescent="0.25">
      <c r="A997" s="27"/>
      <c r="B997" s="17"/>
      <c r="C997" s="16" t="s">
        <v>92</v>
      </c>
    </row>
    <row r="998" spans="1:3" s="18" customFormat="1" ht="15.75" x14ac:dyDescent="0.25">
      <c r="A998" s="27"/>
      <c r="B998" s="17"/>
      <c r="C998" s="16"/>
    </row>
    <row r="999" spans="1:3" s="18" customFormat="1" ht="15.75" x14ac:dyDescent="0.25">
      <c r="A999" s="16"/>
      <c r="B999" s="17"/>
      <c r="C999" s="16" t="s">
        <v>93</v>
      </c>
    </row>
    <row r="1000" spans="1:3" s="18" customFormat="1" ht="15.75" x14ac:dyDescent="0.25">
      <c r="A1000" s="16"/>
      <c r="B1000" s="17"/>
      <c r="C1000" s="16"/>
    </row>
    <row r="1001" spans="1:3" ht="15.75" x14ac:dyDescent="0.25">
      <c r="A1001" s="15"/>
      <c r="C1001" s="3" t="s">
        <v>88</v>
      </c>
    </row>
    <row r="1002" spans="1:3" ht="15.75" x14ac:dyDescent="0.25">
      <c r="A1002" s="15"/>
    </row>
    <row r="1003" spans="1:3" ht="15.75" x14ac:dyDescent="0.25">
      <c r="A1003" s="15" t="s">
        <v>38</v>
      </c>
      <c r="B1003" s="9" t="s">
        <v>94</v>
      </c>
      <c r="C1003" s="3"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ht="15.75" x14ac:dyDescent="0.25">
      <c r="A1004" s="15"/>
    </row>
    <row r="1005" spans="1:3" ht="15.75" x14ac:dyDescent="0.25">
      <c r="A1005" s="15"/>
      <c r="C1005" s="3" t="s">
        <v>90</v>
      </c>
    </row>
    <row r="1006" spans="1:3" ht="15.75" x14ac:dyDescent="0.25">
      <c r="A1006" s="15"/>
    </row>
    <row r="1007" spans="1:3" ht="15.75" x14ac:dyDescent="0.25">
      <c r="A1007" s="15"/>
      <c r="B1007" s="9" t="s">
        <v>95</v>
      </c>
      <c r="C1007" s="3" t="str">
        <f>B1007</f>
        <v>[Anti-CD20 intervention](https://www.ncbi.nlm.nih.gov/pubmed/27834303) may help CFS patients, and has shown to increase muscarinic antibody positivity and reduced symptoms.</v>
      </c>
    </row>
    <row r="1009" spans="1:3" s="18" customFormat="1" ht="15.75" x14ac:dyDescent="0.25">
      <c r="A1009" s="27"/>
      <c r="B1009" s="17"/>
      <c r="C1009" s="16" t="s">
        <v>96</v>
      </c>
    </row>
    <row r="1010" spans="1:3" s="18" customFormat="1" ht="15.75" x14ac:dyDescent="0.25">
      <c r="A1010" s="27"/>
      <c r="B1010" s="17"/>
      <c r="C1010" s="16"/>
    </row>
    <row r="1011" spans="1:3" s="18" customFormat="1" ht="15.75" x14ac:dyDescent="0.25">
      <c r="A1011" s="16"/>
      <c r="B1011" s="17"/>
      <c r="C1011" s="16" t="s">
        <v>97</v>
      </c>
    </row>
    <row r="1012" spans="1:3" s="18" customFormat="1" ht="15.75" x14ac:dyDescent="0.25">
      <c r="A1012" s="16"/>
      <c r="B1012" s="17"/>
      <c r="C1012" s="16"/>
    </row>
    <row r="1013" spans="1:3" ht="15.75" x14ac:dyDescent="0.25">
      <c r="A1013" s="15"/>
      <c r="C1013" s="3" t="s">
        <v>88</v>
      </c>
    </row>
    <row r="1014" spans="1:3" ht="15.75" x14ac:dyDescent="0.25">
      <c r="A1014" s="15"/>
    </row>
    <row r="1015" spans="1:3" ht="15.75" x14ac:dyDescent="0.25">
      <c r="A1015" s="15" t="s">
        <v>38</v>
      </c>
      <c r="B1015" s="3" t="s">
        <v>98</v>
      </c>
      <c r="C1015" s="3"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ht="15.75" x14ac:dyDescent="0.25">
      <c r="A1016" s="15"/>
    </row>
    <row r="1017" spans="1:3" ht="15.75" x14ac:dyDescent="0.25">
      <c r="A1017" s="15"/>
      <c r="C1017" s="3" t="s">
        <v>90</v>
      </c>
    </row>
    <row r="1018" spans="1:3" ht="15.75" x14ac:dyDescent="0.25">
      <c r="A1018" s="15"/>
    </row>
    <row r="1019" spans="1:3" ht="15.75" x14ac:dyDescent="0.25">
      <c r="A1019" s="15"/>
      <c r="B1019" s="3" t="s">
        <v>99</v>
      </c>
      <c r="C1019" s="3"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18" customFormat="1" ht="15.75" x14ac:dyDescent="0.25">
      <c r="A1021" s="27"/>
      <c r="B1021" s="17"/>
      <c r="C1021" s="16" t="s">
        <v>100</v>
      </c>
    </row>
    <row r="1022" spans="1:3" s="18" customFormat="1" ht="15.75" x14ac:dyDescent="0.25">
      <c r="A1022" s="27"/>
      <c r="B1022" s="17"/>
      <c r="C1022" s="16"/>
    </row>
    <row r="1023" spans="1:3" s="18" customFormat="1" ht="15.75" x14ac:dyDescent="0.25">
      <c r="A1023" s="16"/>
      <c r="B1023" s="17"/>
      <c r="C1023" s="16" t="s">
        <v>101</v>
      </c>
    </row>
    <row r="1024" spans="1:3" s="18" customFormat="1" ht="15.75" x14ac:dyDescent="0.25">
      <c r="A1024" s="16"/>
      <c r="B1024" s="17"/>
      <c r="C1024" s="16"/>
    </row>
    <row r="1025" spans="1:3" ht="15.75" x14ac:dyDescent="0.25">
      <c r="A1025" s="15"/>
      <c r="C1025" s="3" t="s">
        <v>102</v>
      </c>
    </row>
    <row r="1026" spans="1:3" ht="15.75" x14ac:dyDescent="0.25">
      <c r="A1026" s="15"/>
    </row>
    <row r="1027" spans="1:3" ht="15.75" x14ac:dyDescent="0.25">
      <c r="A1027" s="15" t="s">
        <v>38</v>
      </c>
      <c r="B1027" s="9" t="s">
        <v>103</v>
      </c>
      <c r="C1027" s="3"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ht="15.75" x14ac:dyDescent="0.25">
      <c r="A1028" s="15"/>
    </row>
    <row r="1029" spans="1:3" ht="15.75" x14ac:dyDescent="0.25">
      <c r="A1029" s="15"/>
      <c r="C1029" s="3" t="s">
        <v>90</v>
      </c>
    </row>
    <row r="1030" spans="1:3" ht="15.75" x14ac:dyDescent="0.25">
      <c r="A1030" s="15"/>
    </row>
    <row r="1031" spans="1:3" ht="15.75" x14ac:dyDescent="0.25">
      <c r="A1031" s="15"/>
      <c r="B1031" s="9" t="s">
        <v>104</v>
      </c>
      <c r="C1031" s="3" t="str">
        <f>B1031</f>
        <v>Symptoms may improve after removal of cataracts, and should be monitored carefully to prevent further lens and iris adhesion due to [incorrect surgery](https://www.ncbi.nlm.nih.gov/pubmed/19246951).</v>
      </c>
    </row>
    <row r="1033" spans="1:3" s="18" customFormat="1" ht="15.75" x14ac:dyDescent="0.25">
      <c r="B1033" s="17"/>
    </row>
    <row r="1035" spans="1:3" ht="15.75" x14ac:dyDescent="0.25">
      <c r="A1035" s="3" t="s">
        <v>105</v>
      </c>
      <c r="B1035" s="9" t="s">
        <v>106</v>
      </c>
      <c r="C1035" s="3" t="str">
        <f>CONCATENATE("&lt;symptoms ",B1035," /&gt;")</f>
        <v>&lt;symptoms  vision problems D014786 pain D010146 chills and night sweats D023341 multiple chemical sensitivity/allergies D018777 inflamation D007249 /&gt;</v>
      </c>
    </row>
    <row r="1707" spans="3:3" ht="15.75" x14ac:dyDescent="0.25">
      <c r="C1707" s="3"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ht="15.75" x14ac:dyDescent="0.25">
      <c r="C1713" s="3"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ht="15.75" x14ac:dyDescent="0.25">
      <c r="C1849" s="3"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ht="15.75" x14ac:dyDescent="0.25">
      <c r="C2257" s="3"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ht="15.75" x14ac:dyDescent="0.25">
      <c r="C2393" s="3"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ht="15.75" x14ac:dyDescent="0.25">
      <c r="C2529" s="3"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ht="15.75" x14ac:dyDescent="0.25">
      <c r="C2659" s="3"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ht="15.75" x14ac:dyDescent="0.25">
      <c r="C2665" s="3"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ht="15.75" x14ac:dyDescent="0.25">
      <c r="C2795" s="3"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ht="15.75" x14ac:dyDescent="0.25">
      <c r="C2801" s="3"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ht="15.75" x14ac:dyDescent="0.25">
      <c r="C2931" s="3"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ht="15.75" x14ac:dyDescent="0.25">
      <c r="C2937" s="3"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ht="15.75" x14ac:dyDescent="0.25">
      <c r="C3067" s="3"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ht="15.75" x14ac:dyDescent="0.25">
      <c r="C3073" s="3"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ht="15.75" x14ac:dyDescent="0.25">
      <c r="C3203" s="3"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ht="15.75" x14ac:dyDescent="0.25">
      <c r="C3209" s="3"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3209"/>
  <sheetViews>
    <sheetView topLeftCell="I7" workbookViewId="0">
      <selection activeCell="O10" sqref="O10:O22"/>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5</v>
      </c>
      <c r="B2" s="9" t="s">
        <v>181</v>
      </c>
      <c r="C2" s="3" t="str">
        <f>CONCATENATE("# What does the ",B2," gene do?")</f>
        <v># What does the DRD2 gene do?</v>
      </c>
      <c r="H2" s="4"/>
      <c r="I2" s="5"/>
      <c r="J2" s="4"/>
      <c r="K2" s="4"/>
      <c r="L2" s="4"/>
      <c r="Y2" s="10"/>
      <c r="Z2" s="10"/>
      <c r="AA2" s="10"/>
      <c r="AC2" s="10"/>
      <c r="AF2" s="7"/>
      <c r="AJ2" s="7"/>
    </row>
    <row r="3" spans="1:36" ht="15.75" x14ac:dyDescent="0.25">
      <c r="A3" s="8"/>
      <c r="H3" s="3" t="s">
        <v>8</v>
      </c>
      <c r="I3" s="11" t="s">
        <v>9</v>
      </c>
      <c r="J3" s="3">
        <v>0.47</v>
      </c>
      <c r="K3" s="3">
        <v>0.33300000000000002</v>
      </c>
      <c r="L3" s="3">
        <f t="shared" ref="L3:L9" si="0">J3/K3</f>
        <v>1.4114114114114114</v>
      </c>
      <c r="Y3" s="10"/>
      <c r="Z3" s="10"/>
      <c r="AA3" s="10"/>
      <c r="AC3" s="10"/>
      <c r="AF3" s="7"/>
      <c r="AJ3" s="7"/>
    </row>
    <row r="4" spans="1:36" ht="15.75" x14ac:dyDescent="0.25">
      <c r="A4" s="8" t="s">
        <v>13</v>
      </c>
      <c r="B4" s="12"/>
      <c r="C4" s="3">
        <f>B4</f>
        <v>0</v>
      </c>
      <c r="H4" s="3" t="s">
        <v>14</v>
      </c>
      <c r="I4" s="11" t="s">
        <v>15</v>
      </c>
      <c r="J4" s="3">
        <v>0.24</v>
      </c>
      <c r="K4" s="3">
        <v>0.13700000000000001</v>
      </c>
      <c r="L4" s="3">
        <f t="shared" si="0"/>
        <v>1.751824817518248</v>
      </c>
      <c r="X4" s="13"/>
      <c r="Y4" s="10"/>
      <c r="Z4" s="10"/>
      <c r="AA4" s="10"/>
      <c r="AC4" s="10"/>
    </row>
    <row r="5" spans="1:36" ht="15.75" x14ac:dyDescent="0.25">
      <c r="A5" s="8"/>
      <c r="B5" s="14"/>
      <c r="H5" s="3" t="s">
        <v>17</v>
      </c>
      <c r="I5" s="11" t="s">
        <v>18</v>
      </c>
      <c r="J5" s="3">
        <v>0.24</v>
      </c>
      <c r="K5" s="3">
        <v>0.13700000000000001</v>
      </c>
      <c r="L5" s="3">
        <f t="shared" si="0"/>
        <v>1.751824817518248</v>
      </c>
      <c r="Y5" s="10"/>
      <c r="Z5" s="10"/>
      <c r="AA5" s="10"/>
      <c r="AC5" s="10"/>
    </row>
    <row r="6" spans="1:36" ht="15.75" x14ac:dyDescent="0.25">
      <c r="A6" s="8" t="s">
        <v>20</v>
      </c>
      <c r="B6" s="9">
        <v>11</v>
      </c>
      <c r="C6" s="3" t="str">
        <f>CONCATENATE("This gene is located on chromosome ",B6,". The ",B7," it creates acts in your ",B8)</f>
        <v>This gene is located on chromosome 11. The protein it creates acts in your adrenal glands, endometrium, testis, salivary gland, and prostate.</v>
      </c>
      <c r="H6" s="3" t="s">
        <v>21</v>
      </c>
      <c r="I6" s="11" t="s">
        <v>12</v>
      </c>
      <c r="J6" s="3">
        <v>0.44</v>
      </c>
      <c r="K6" s="3">
        <v>0.316</v>
      </c>
      <c r="L6" s="3">
        <f t="shared" si="0"/>
        <v>1.3924050632911393</v>
      </c>
      <c r="Y6" s="10"/>
      <c r="Z6" s="10"/>
      <c r="AA6" s="10"/>
      <c r="AC6" s="10"/>
    </row>
    <row r="7" spans="1:36" ht="15.75" x14ac:dyDescent="0.25">
      <c r="A7" s="8" t="s">
        <v>23</v>
      </c>
      <c r="B7" s="9" t="s">
        <v>24</v>
      </c>
      <c r="H7" s="3" t="s">
        <v>25</v>
      </c>
      <c r="I7" s="11" t="s">
        <v>26</v>
      </c>
      <c r="J7" s="3">
        <v>0.45</v>
      </c>
      <c r="K7" s="3">
        <v>0.33100000000000002</v>
      </c>
      <c r="L7" s="3">
        <f t="shared" si="0"/>
        <v>1.3595166163141994</v>
      </c>
      <c r="Y7" s="6"/>
      <c r="AC7" s="10"/>
    </row>
    <row r="8" spans="1:36" ht="15.75" x14ac:dyDescent="0.25">
      <c r="A8" s="8" t="s">
        <v>28</v>
      </c>
      <c r="B8" s="9" t="s">
        <v>183</v>
      </c>
      <c r="H8" s="3" t="s">
        <v>29</v>
      </c>
      <c r="I8" s="11" t="s">
        <v>30</v>
      </c>
      <c r="J8" s="3">
        <v>0.17299999999999999</v>
      </c>
      <c r="K8" s="3">
        <v>0.1</v>
      </c>
      <c r="L8" s="3">
        <f t="shared" si="0"/>
        <v>1.7299999999999998</v>
      </c>
      <c r="Y8" s="6"/>
      <c r="AC8" s="10"/>
    </row>
    <row r="9" spans="1:36" ht="15.75" x14ac:dyDescent="0.25">
      <c r="A9" s="15" t="s">
        <v>31</v>
      </c>
      <c r="B9" s="9" t="s">
        <v>184</v>
      </c>
      <c r="C9" s="3" t="str">
        <f>CONCATENATE("&lt;TissueList ",B9," /&gt;")</f>
        <v>&lt;TissueList male tissue D005837  skin D012867  endocrine tissues D004703 /&gt;</v>
      </c>
      <c r="H9" s="3" t="s">
        <v>32</v>
      </c>
      <c r="I9" s="11" t="s">
        <v>33</v>
      </c>
      <c r="J9" s="3">
        <v>0.435</v>
      </c>
      <c r="K9" s="3">
        <v>0.33500000000000002</v>
      </c>
      <c r="L9" s="3">
        <f t="shared" si="0"/>
        <v>1.2985074626865671</v>
      </c>
      <c r="Y9" s="6"/>
      <c r="AC9" s="10"/>
    </row>
    <row r="10" spans="1:36" s="18" customFormat="1" ht="15.75"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ht="15.75" x14ac:dyDescent="0.25">
      <c r="A11" s="8" t="s">
        <v>5</v>
      </c>
      <c r="B11" s="9" t="s">
        <v>181</v>
      </c>
      <c r="C11" s="3" t="str">
        <f>CONCATENATE("&lt;GeneAnalysis gene=",CHAR(34),B11,CHAR(34)," interval=",CHAR(34),B12,CHAR(34),"&gt; ")</f>
        <v xml:space="preserve">&lt;GeneAnalysis gene="DRD2" interval="NC_000011.10:g.113409595_113475279"&gt; </v>
      </c>
      <c r="H11" s="19" t="s">
        <v>206</v>
      </c>
      <c r="I11" s="19" t="s">
        <v>206</v>
      </c>
      <c r="J11" s="19" t="s">
        <v>217</v>
      </c>
      <c r="K11" s="19" t="s">
        <v>206</v>
      </c>
      <c r="L11" s="19" t="s">
        <v>206</v>
      </c>
      <c r="M11" s="19" t="s">
        <v>206</v>
      </c>
      <c r="N11" s="19" t="s">
        <v>206</v>
      </c>
      <c r="O11" s="25" t="s">
        <v>206</v>
      </c>
      <c r="P11" s="20"/>
      <c r="Q11" s="20"/>
      <c r="R11" s="20"/>
      <c r="S11" s="20"/>
      <c r="T11" s="20"/>
      <c r="U11" s="20"/>
      <c r="V11" s="20"/>
      <c r="W11" s="20"/>
      <c r="X11" s="20"/>
      <c r="Y11" s="20"/>
      <c r="Z11" s="20"/>
    </row>
    <row r="12" spans="1:36" ht="15.75" x14ac:dyDescent="0.25">
      <c r="A12" s="8" t="s">
        <v>36</v>
      </c>
      <c r="B12" s="9" t="s">
        <v>185</v>
      </c>
      <c r="H12" s="9" t="s">
        <v>222</v>
      </c>
      <c r="I12" s="9" t="s">
        <v>220</v>
      </c>
      <c r="J12" s="9" t="s">
        <v>218</v>
      </c>
      <c r="K12" s="9" t="s">
        <v>215</v>
      </c>
      <c r="L12" s="9" t="s">
        <v>213</v>
      </c>
      <c r="M12" s="9" t="s">
        <v>211</v>
      </c>
      <c r="N12" s="9" t="s">
        <v>209</v>
      </c>
      <c r="O12" s="9" t="s">
        <v>207</v>
      </c>
      <c r="P12" s="9"/>
      <c r="Q12" s="9"/>
      <c r="R12" s="9"/>
      <c r="S12" s="9"/>
      <c r="T12" s="9"/>
      <c r="U12" s="9"/>
      <c r="V12" s="9"/>
      <c r="W12" s="9"/>
      <c r="X12" s="9"/>
      <c r="Y12" s="9"/>
      <c r="Z12" s="9"/>
    </row>
    <row r="13" spans="1:36" ht="15.75" x14ac:dyDescent="0.25">
      <c r="A13" s="8" t="s">
        <v>37</v>
      </c>
      <c r="B13" s="9" t="s">
        <v>182</v>
      </c>
      <c r="C13" s="3" t="str">
        <f>CONCATENATE("# What are some common mutations of ",B11,"?")</f>
        <v># What are some common mutations of DRD2?</v>
      </c>
      <c r="H13" s="9" t="s">
        <v>223</v>
      </c>
      <c r="I13" s="9" t="s">
        <v>221</v>
      </c>
      <c r="J13" s="9" t="s">
        <v>219</v>
      </c>
      <c r="K13" s="9" t="s">
        <v>216</v>
      </c>
      <c r="L13" s="9" t="s">
        <v>214</v>
      </c>
      <c r="M13" s="9" t="s">
        <v>212</v>
      </c>
      <c r="N13" s="9" t="s">
        <v>210</v>
      </c>
      <c r="O13" s="9" t="s">
        <v>208</v>
      </c>
      <c r="P13" s="9"/>
      <c r="Q13" s="9"/>
      <c r="R13" s="9"/>
      <c r="S13" s="9"/>
      <c r="T13" s="9"/>
      <c r="U13" s="9"/>
      <c r="V13" s="9"/>
      <c r="W13" s="9"/>
      <c r="X13" s="9"/>
      <c r="Y13" s="9"/>
      <c r="Z13" s="9"/>
    </row>
    <row r="14" spans="1:36" ht="15.75" x14ac:dyDescent="0.25">
      <c r="A14" s="8"/>
      <c r="C14" s="3" t="s">
        <v>38</v>
      </c>
      <c r="H14" s="9" t="s">
        <v>40</v>
      </c>
      <c r="I14" s="9" t="str">
        <f>CONCATENATE("People with this variant have one copy of the ",B28)</f>
        <v>People with this variant have one copy of the [G811-83T](https://www.ncbi.nlm.nih.gov/clinvar/variation/375655/)</v>
      </c>
      <c r="J14" s="9" t="str">
        <f>CONCATENATE("People with this variant have one copy of the ",B34)</f>
        <v>People with this variant have one copy of the [C113282275A](https://www.ncbi.nlm.nih.gov/SNP/snp_ref.cgi?rs=rs1124492)</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f>
        <v>People with this variant have one copy of the [G2137A (p.Glu713Lys)](https://www.ncbi.nlm.nih.gov/clinvar/variation/2105/)</v>
      </c>
      <c r="M14" s="9" t="str">
        <f>CONCATENATE("People with this variant have one copy of the ",B52)</f>
        <v>People with this variant have one copy of the [C113411553A](https://www.ncbi.nlm.nih.gov/projects/SNP/snp_ref.cgi?rs=rs46220755)</v>
      </c>
      <c r="N14" s="9" t="str">
        <f>CONCATENATE("People with this variant have one copy of the ",B58)</f>
        <v>People with this variant have one copy of the [G113460810A](https://www.ncbi.nlm.nih.gov/projects/SNP/snp_ref.cgi?rs=rs4648317)</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ht="15.75" x14ac:dyDescent="0.25">
      <c r="C15" s="3" t="str">
        <f>CONCATENATE("There are ",B13," variants in ",B11,": ",B22,", ",B28,", ",B34,", ",B40,", ",B46,", ",B52,", ",B58,", ",B64,", ",B70,", ",B76,", ",B82,", ",B88,", ",B94,", ",B100,", ",B106,", ",B112,", ",B118,", ",B124,", and ",B130,".")</f>
        <v>There are eight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[C957T (p.Pro319=)](https://www.ncbi.nlm.nih.gov/clinvar/variation/198436/),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9" t="s">
        <v>40</v>
      </c>
      <c r="I15" s="9" t="s">
        <v>40</v>
      </c>
      <c r="J15" s="9" t="s">
        <v>39</v>
      </c>
      <c r="K15" s="9" t="s">
        <v>40</v>
      </c>
      <c r="L15" s="9"/>
      <c r="M15" s="9" t="s">
        <v>39</v>
      </c>
      <c r="N15" s="9" t="s">
        <v>40</v>
      </c>
      <c r="O15" s="9" t="s">
        <v>40</v>
      </c>
      <c r="P15" s="9"/>
      <c r="Q15" s="9"/>
      <c r="R15" s="9"/>
      <c r="S15" s="9"/>
      <c r="T15" s="9"/>
      <c r="U15" s="9"/>
      <c r="V15" s="9"/>
      <c r="W15" s="9"/>
      <c r="X15" s="9"/>
      <c r="Y15" s="9"/>
      <c r="Z15" s="9"/>
    </row>
    <row r="16" spans="1:36" ht="15.75"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ht="15.75"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ht="15.75" x14ac:dyDescent="0.25">
      <c r="A18" s="8" t="s">
        <v>41</v>
      </c>
      <c r="B18" s="19" t="s">
        <v>187</v>
      </c>
      <c r="C18" s="3" t="str">
        <f>CONCATENATE("  &lt;Variant hgvs=",CHAR(34),B18,CHAR(34)," name=",CHAR(34),B19,CHAR(34),"&gt; ")</f>
        <v xml:space="preserve">  &lt;Variant hgvs="NC_000011.10:g.113412762G&gt;C" name="C932G"&gt; </v>
      </c>
      <c r="H18" s="9" t="s">
        <v>40</v>
      </c>
      <c r="I18" s="9" t="s">
        <v>39</v>
      </c>
      <c r="J18" s="9" t="s">
        <v>39</v>
      </c>
      <c r="K18" s="9" t="s">
        <v>39</v>
      </c>
      <c r="L18" s="9"/>
      <c r="M18" s="9" t="s">
        <v>39</v>
      </c>
      <c r="N18" s="9" t="s">
        <v>39</v>
      </c>
      <c r="O18" s="9" t="s">
        <v>39</v>
      </c>
      <c r="P18" s="9"/>
      <c r="Q18" s="9"/>
      <c r="R18" s="9"/>
      <c r="S18" s="9"/>
      <c r="T18" s="9"/>
      <c r="U18" s="9"/>
      <c r="V18" s="9"/>
      <c r="W18" s="9"/>
      <c r="X18" s="9"/>
      <c r="Y18" s="9"/>
      <c r="Z18" s="9"/>
    </row>
    <row r="19" spans="1:26" ht="15.75" x14ac:dyDescent="0.25">
      <c r="A19" s="15" t="s">
        <v>42</v>
      </c>
      <c r="B19" s="21" t="s">
        <v>188</v>
      </c>
      <c r="H19" s="9">
        <v>1.9</v>
      </c>
      <c r="I19" s="9">
        <v>14.1</v>
      </c>
      <c r="J19" s="9">
        <v>19.5</v>
      </c>
      <c r="K19" s="9">
        <v>15</v>
      </c>
      <c r="L19" s="9">
        <v>22.6</v>
      </c>
      <c r="M19" s="9">
        <v>6.8</v>
      </c>
      <c r="N19" s="9">
        <v>13.4</v>
      </c>
      <c r="O19" s="9">
        <v>29.4</v>
      </c>
      <c r="P19" s="9"/>
      <c r="Q19" s="9"/>
      <c r="R19" s="9"/>
      <c r="S19" s="9"/>
      <c r="T19" s="9"/>
      <c r="U19" s="9"/>
      <c r="V19" s="9"/>
      <c r="W19" s="9"/>
      <c r="X19" s="9"/>
      <c r="Y19" s="9"/>
      <c r="Z19" s="9"/>
    </row>
    <row r="20" spans="1:26" ht="15.75" x14ac:dyDescent="0.25">
      <c r="A20" s="15" t="s">
        <v>43</v>
      </c>
      <c r="B20" s="9" t="s">
        <v>126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DRD2 gene from cytosine (C) to guanine (G) resulting in incorrect protein function. This substitution of a single nucleotide is known as a missense variant.</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ht="15.75" x14ac:dyDescent="0.25">
      <c r="A21" s="15" t="s">
        <v>45</v>
      </c>
      <c r="B21" s="9" t="s">
        <v>46</v>
      </c>
      <c r="H21" s="9" t="s">
        <v>39</v>
      </c>
      <c r="I21" s="9" t="s">
        <v>40</v>
      </c>
      <c r="J21" s="9" t="s">
        <v>40</v>
      </c>
      <c r="K21" s="9" t="s">
        <v>40</v>
      </c>
      <c r="L21" s="9"/>
      <c r="M21" s="9" t="s">
        <v>40</v>
      </c>
      <c r="N21" s="9" t="s">
        <v>40</v>
      </c>
      <c r="O21" s="9" t="s">
        <v>40</v>
      </c>
      <c r="P21" s="9"/>
      <c r="Q21" s="9"/>
      <c r="R21" s="9"/>
      <c r="S21" s="9"/>
      <c r="T21" s="9"/>
      <c r="U21" s="9"/>
      <c r="V21" s="9"/>
      <c r="W21" s="9"/>
      <c r="X21" s="9"/>
      <c r="Y21" s="9"/>
      <c r="Z21" s="9"/>
    </row>
    <row r="22" spans="1:26" ht="15.75" x14ac:dyDescent="0.25">
      <c r="A22" s="15" t="s">
        <v>47</v>
      </c>
      <c r="B22" s="9" t="s">
        <v>186</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ht="15.75" x14ac:dyDescent="0.25">
      <c r="A23" s="15"/>
      <c r="C23" s="3" t="str">
        <f>CONCATENATE("&lt;# ",B25," #&gt;")</f>
        <v>&lt;# G811-83T #&gt;</v>
      </c>
    </row>
    <row r="24" spans="1:26" ht="15.75" x14ac:dyDescent="0.25">
      <c r="A24" s="8" t="s">
        <v>41</v>
      </c>
      <c r="B24" s="28" t="s">
        <v>191</v>
      </c>
      <c r="C24" s="3" t="str">
        <f>CONCATENATE("  &lt;Variant hgvs=",CHAR(34),B24,CHAR(34)," name=",CHAR(34),B25,CHAR(34),"&gt; ")</f>
        <v xml:space="preserve">  &lt;Variant hgvs="NC_000011.10:g.113412966C&gt;A" name="G811-83T"&gt; </v>
      </c>
    </row>
    <row r="25" spans="1:26" ht="15.75" x14ac:dyDescent="0.25">
      <c r="A25" s="15" t="s">
        <v>42</v>
      </c>
      <c r="B25" s="9" t="s">
        <v>189</v>
      </c>
    </row>
    <row r="26" spans="1:26" ht="15.75" x14ac:dyDescent="0.25">
      <c r="A26" s="15" t="s">
        <v>43</v>
      </c>
      <c r="B26" s="9" t="s">
        <v>46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DRD2 gene from guanine (G) to thymine (T) resulting in incorrect protein function. This substitution of a single nucleotide is known as a missense variant.</v>
      </c>
    </row>
    <row r="27" spans="1:26" ht="15.75" x14ac:dyDescent="0.25">
      <c r="A27" s="15" t="s">
        <v>45</v>
      </c>
      <c r="B27" s="9" t="s">
        <v>48</v>
      </c>
    </row>
    <row r="28" spans="1:26" ht="15.75" x14ac:dyDescent="0.25">
      <c r="A28" s="15" t="s">
        <v>47</v>
      </c>
      <c r="B28" s="9" t="s">
        <v>190</v>
      </c>
      <c r="C28" s="3" t="str">
        <f>"  &lt;/Variant&gt;"</f>
        <v xml:space="preserve">  &lt;/Variant&gt;</v>
      </c>
    </row>
    <row r="29" spans="1:26" ht="15.75" x14ac:dyDescent="0.25">
      <c r="A29" s="8"/>
      <c r="C29" s="3" t="str">
        <f>CONCATENATE("&lt;# ",B31," #&gt;")</f>
        <v>&lt;# C113282275A #&gt;</v>
      </c>
    </row>
    <row r="30" spans="1:26" ht="15.75" x14ac:dyDescent="0.25">
      <c r="A30" s="8" t="s">
        <v>41</v>
      </c>
      <c r="B30" s="19" t="s">
        <v>192</v>
      </c>
      <c r="C30" s="3" t="str">
        <f>CONCATENATE("  &lt;Variant hgvs=",CHAR(34),B30,CHAR(34)," name=",CHAR(34),B31,CHAR(34),"&gt; ")</f>
        <v xml:space="preserve">  &lt;Variant hgvs="NC_000011.9:g.113282275C&gt;A" name="C113282275A"&gt; </v>
      </c>
    </row>
    <row r="31" spans="1:26" ht="15.75" x14ac:dyDescent="0.25">
      <c r="A31" s="15" t="s">
        <v>42</v>
      </c>
      <c r="B31" s="9" t="s">
        <v>224</v>
      </c>
    </row>
    <row r="32" spans="1:26" ht="15.75" x14ac:dyDescent="0.25">
      <c r="A32" s="15" t="s">
        <v>43</v>
      </c>
      <c r="B32" s="9" t="s">
        <v>126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33" spans="1:3" ht="15.75" x14ac:dyDescent="0.25">
      <c r="A33" s="15" t="s">
        <v>45</v>
      </c>
      <c r="B33" s="9" t="s">
        <v>44</v>
      </c>
    </row>
    <row r="34" spans="1:3" ht="15.75" x14ac:dyDescent="0.25">
      <c r="A34" s="15" t="s">
        <v>47</v>
      </c>
      <c r="B34" s="9" t="s">
        <v>225</v>
      </c>
      <c r="C34" s="3" t="str">
        <f>"  &lt;/Variant&gt;"</f>
        <v xml:space="preserve">  &lt;/Variant&gt;</v>
      </c>
    </row>
    <row r="35" spans="1:3" ht="15.75" x14ac:dyDescent="0.25">
      <c r="A35" s="15"/>
      <c r="C35" s="3" t="str">
        <f>CONCATENATE("&lt;# ",B37," #&gt;")</f>
        <v>&lt;# 113475530insA #&gt;</v>
      </c>
    </row>
    <row r="36" spans="1:3" ht="15.75" x14ac:dyDescent="0.25">
      <c r="A36" s="8" t="s">
        <v>41</v>
      </c>
      <c r="B36" s="19" t="s">
        <v>193</v>
      </c>
      <c r="C36" s="3" t="str">
        <f>CONCATENATE("  &lt;Variant hgvs=",CHAR(34),B36,CHAR(34)," name=",CHAR(34),B37,CHAR(34),"&gt; ")</f>
        <v xml:space="preserve">  &lt;Variant hgvs="NC_000011.10:g.113475529_113475530insA" name="113475530insA"&gt; </v>
      </c>
    </row>
    <row r="37" spans="1:3" ht="15.75" x14ac:dyDescent="0.25">
      <c r="A37" s="15" t="s">
        <v>42</v>
      </c>
      <c r="B37" s="9" t="s">
        <v>226</v>
      </c>
    </row>
    <row r="38" spans="1:3" ht="15.75" x14ac:dyDescent="0.25">
      <c r="A38" s="15" t="s">
        <v>43</v>
      </c>
      <c r="B38" s="9" t="s">
        <v>44</v>
      </c>
      <c r="C38" s="3" t="str">
        <f>CONCATENATE("    This variant is a change at a specific point in the ",B11," gene to add ",B38," resulting in incorrect ",B7," function. Adding a single nucleotide is known as an insertion variant.")</f>
        <v xml:space="preserve">    This variant is a change at a specific point in the DRD2 gene to add adenine (A) resulting in incorrect protein function. Adding a single nucleotide is known as an insertion variant.</v>
      </c>
    </row>
    <row r="39" spans="1:3" ht="15.75" x14ac:dyDescent="0.25">
      <c r="A39" s="15" t="s">
        <v>45</v>
      </c>
    </row>
    <row r="40" spans="1:3" ht="15.75" x14ac:dyDescent="0.25">
      <c r="A40" s="15" t="s">
        <v>47</v>
      </c>
      <c r="B40" s="9" t="s">
        <v>227</v>
      </c>
      <c r="C40" s="3" t="str">
        <f>"  &lt;/Variant&gt;"</f>
        <v xml:space="preserve">  &lt;/Variant&gt;</v>
      </c>
    </row>
    <row r="41" spans="1:3" ht="15.75" x14ac:dyDescent="0.25">
      <c r="A41" s="15"/>
      <c r="C41" s="3" t="str">
        <f>CONCATENATE("&lt;# ",B43," #&gt;")</f>
        <v>&lt;# G2137A #&gt;</v>
      </c>
    </row>
    <row r="42" spans="1:3" ht="15.75" x14ac:dyDescent="0.25">
      <c r="A42" s="8" t="s">
        <v>41</v>
      </c>
      <c r="B42" s="19" t="s">
        <v>196</v>
      </c>
      <c r="C42" s="3" t="str">
        <f>CONCATENATE("  &lt;Variant hgvs=",CHAR(34),B42,CHAR(34)," name=",CHAR(34),B43,CHAR(34),"&gt; ")</f>
        <v xml:space="preserve">  &lt;Variant hgvs="NC_000011.10:g.113400106G&gt;A" name="G2137A"&gt; </v>
      </c>
    </row>
    <row r="43" spans="1:3" ht="15.75" x14ac:dyDescent="0.25">
      <c r="A43" s="15" t="s">
        <v>42</v>
      </c>
      <c r="B43" s="9" t="s">
        <v>195</v>
      </c>
    </row>
    <row r="44" spans="1:3" ht="15.75" x14ac:dyDescent="0.25">
      <c r="A44" s="15" t="s">
        <v>43</v>
      </c>
      <c r="B44" s="9" t="s">
        <v>46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45" spans="1:3" ht="15.75" x14ac:dyDescent="0.25">
      <c r="A45" s="15" t="s">
        <v>45</v>
      </c>
      <c r="B45" s="9" t="s">
        <v>44</v>
      </c>
    </row>
    <row r="46" spans="1:3" ht="15.75" x14ac:dyDescent="0.25">
      <c r="A46" s="15" t="s">
        <v>47</v>
      </c>
      <c r="B46" s="9" t="s">
        <v>194</v>
      </c>
      <c r="C46" s="3" t="str">
        <f>"  &lt;/Variant&gt;"</f>
        <v xml:space="preserve">  &lt;/Variant&gt;</v>
      </c>
    </row>
    <row r="47" spans="1:3" ht="15.75" x14ac:dyDescent="0.25">
      <c r="A47" s="15"/>
      <c r="C47" s="3" t="str">
        <f>CONCATENATE("&lt;# ",B49," #&gt;")</f>
        <v>&lt;# C113411553A #&gt;</v>
      </c>
    </row>
    <row r="48" spans="1:3" ht="15.75" x14ac:dyDescent="0.25">
      <c r="A48" s="8" t="s">
        <v>41</v>
      </c>
      <c r="B48" s="19" t="s">
        <v>197</v>
      </c>
      <c r="C48" s="3" t="str">
        <f>CONCATENATE("  &lt;Variant hgvs=",CHAR(34),B48,CHAR(34)," name=",CHAR(34),B49,CHAR(34),"&gt; ")</f>
        <v xml:space="preserve">  &lt;Variant hgvs="NC_000011.10:g.113411553C&gt;A" name="C113411553A"&gt; </v>
      </c>
    </row>
    <row r="49" spans="1:16" ht="15.75" x14ac:dyDescent="0.25">
      <c r="A49" s="15" t="s">
        <v>42</v>
      </c>
      <c r="B49" s="9" t="s">
        <v>198</v>
      </c>
    </row>
    <row r="50" spans="1:16" ht="15.75" x14ac:dyDescent="0.25">
      <c r="A50" s="15" t="s">
        <v>43</v>
      </c>
      <c r="B50" s="9" t="str">
        <f>"cytosine (C)"</f>
        <v>cytosine (C)</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51" spans="1:16" ht="15.75" x14ac:dyDescent="0.25">
      <c r="A51" s="15" t="s">
        <v>45</v>
      </c>
      <c r="B51" s="9" t="s">
        <v>44</v>
      </c>
    </row>
    <row r="52" spans="1:16" ht="15.75" x14ac:dyDescent="0.25">
      <c r="A52" s="15" t="s">
        <v>47</v>
      </c>
      <c r="B52" s="9" t="s">
        <v>199</v>
      </c>
      <c r="C52" s="3" t="str">
        <f>"  &lt;/Variant&gt;"</f>
        <v xml:space="preserve">  &lt;/Variant&gt;</v>
      </c>
    </row>
    <row r="53" spans="1:16" ht="15.75" x14ac:dyDescent="0.25">
      <c r="A53" s="15"/>
      <c r="C53" s="3" t="str">
        <f>CONCATENATE("&lt;# ",B55," #&gt;")</f>
        <v>&lt;# G113460810A #&gt;</v>
      </c>
    </row>
    <row r="54" spans="1:16" ht="15.75" x14ac:dyDescent="0.25">
      <c r="A54" s="8" t="s">
        <v>41</v>
      </c>
      <c r="B54" s="19" t="s">
        <v>200</v>
      </c>
      <c r="C54" s="3" t="str">
        <f>CONCATENATE("  &lt;Variant hgvs=",CHAR(34),B54,CHAR(34)," name=",CHAR(34),B55,CHAR(34),"&gt; ")</f>
        <v xml:space="preserve">  &lt;Variant hgvs="NC_000011.10:g.113460810G&gt;A" name="G113460810A"&gt; </v>
      </c>
    </row>
    <row r="55" spans="1:16" ht="15.75" x14ac:dyDescent="0.25">
      <c r="A55" s="15" t="s">
        <v>42</v>
      </c>
      <c r="B55" s="9" t="s">
        <v>201</v>
      </c>
    </row>
    <row r="56" spans="1:16" ht="15.75" x14ac:dyDescent="0.25">
      <c r="A56" s="15" t="s">
        <v>43</v>
      </c>
      <c r="B56" s="9" t="s">
        <v>46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57" spans="1:16" ht="15.75" x14ac:dyDescent="0.25">
      <c r="A57" s="15" t="s">
        <v>45</v>
      </c>
      <c r="B57" s="9" t="s">
        <v>44</v>
      </c>
    </row>
    <row r="58" spans="1:16" s="4" customFormat="1" ht="15.75" x14ac:dyDescent="0.25">
      <c r="A58" s="22" t="s">
        <v>47</v>
      </c>
      <c r="B58" s="23" t="s">
        <v>202</v>
      </c>
      <c r="C58" s="4" t="str">
        <f>"  &lt;/Variant&gt;"</f>
        <v xml:space="preserve">  &lt;/Variant&gt;</v>
      </c>
    </row>
    <row r="59" spans="1:16" s="4" customFormat="1" ht="15.75" x14ac:dyDescent="0.25">
      <c r="A59" s="24"/>
      <c r="B59" s="23"/>
      <c r="C59" s="4" t="str">
        <f>CONCATENATE("&lt;# ",B61," #&gt;")</f>
        <v>&lt;# C957T #&gt;</v>
      </c>
    </row>
    <row r="60" spans="1:16" s="4" customFormat="1" ht="15.75" x14ac:dyDescent="0.25">
      <c r="A60" s="24" t="s">
        <v>41</v>
      </c>
      <c r="B60" s="25" t="s">
        <v>205</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ht="15.75" x14ac:dyDescent="0.25">
      <c r="A61" s="22" t="s">
        <v>42</v>
      </c>
      <c r="B61" s="23" t="s">
        <v>204</v>
      </c>
      <c r="H61" s="23"/>
      <c r="I61" s="23"/>
      <c r="J61" s="23"/>
      <c r="K61" s="23"/>
      <c r="L61" s="23"/>
      <c r="M61" s="23"/>
      <c r="N61" s="23"/>
      <c r="O61" s="23"/>
      <c r="P61" s="23"/>
    </row>
    <row r="62" spans="1:16" ht="15.75" x14ac:dyDescent="0.25">
      <c r="A62" s="15" t="s">
        <v>43</v>
      </c>
      <c r="B62" s="9" t="str">
        <f>"cytosine (C)"</f>
        <v>cytosine (C)</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45</v>
      </c>
      <c r="B63" s="9" t="s">
        <v>48</v>
      </c>
      <c r="C63" s="3" t="s">
        <v>38</v>
      </c>
      <c r="H63" s="9"/>
      <c r="I63" s="9"/>
      <c r="J63" s="9"/>
      <c r="K63" s="9"/>
      <c r="L63" s="9"/>
      <c r="M63" s="9"/>
      <c r="N63" s="9"/>
      <c r="O63" s="9"/>
      <c r="P63" s="9"/>
    </row>
    <row r="64" spans="1:16" ht="15.75" x14ac:dyDescent="0.25">
      <c r="A64" s="15" t="s">
        <v>47</v>
      </c>
      <c r="B64" s="9" t="s">
        <v>203</v>
      </c>
      <c r="C64" s="3" t="str">
        <f>"  &lt;/Variant&gt;"</f>
        <v xml:space="preserve">  &lt;/Variant&gt;</v>
      </c>
      <c r="H64" s="9"/>
      <c r="I64" s="9"/>
      <c r="J64" s="9"/>
      <c r="K64" s="9"/>
      <c r="L64" s="9"/>
      <c r="M64" s="9"/>
      <c r="N64" s="9"/>
      <c r="O64" s="9"/>
      <c r="P64" s="9"/>
    </row>
    <row r="65" spans="1:16" ht="15.75" x14ac:dyDescent="0.25">
      <c r="C65" s="3" t="str">
        <f>CONCATENATE("&lt;# ",B67," #&gt;")</f>
        <v>&lt;# T70790948C #&gt;</v>
      </c>
      <c r="H65" s="9"/>
      <c r="I65" s="9"/>
      <c r="J65" s="9"/>
      <c r="K65" s="9"/>
      <c r="L65" s="9"/>
      <c r="M65" s="9"/>
      <c r="N65" s="9"/>
      <c r="O65" s="9"/>
      <c r="P65" s="9"/>
    </row>
    <row r="66" spans="1:16" ht="15.75" x14ac:dyDescent="0.25">
      <c r="A66" s="8" t="s">
        <v>41</v>
      </c>
      <c r="B66" s="21"/>
      <c r="C66" s="3" t="str">
        <f>CONCATENATE("  &lt;Variant hgvs=",CHAR(34),B66,CHAR(34)," name=",CHAR(34),B67,CHAR(34),"&gt; ")</f>
        <v xml:space="preserve">  &lt;Variant hgvs="" name="T70790948C"&gt; </v>
      </c>
      <c r="H66" s="9"/>
      <c r="I66" s="9"/>
      <c r="J66" s="9"/>
      <c r="K66" s="9"/>
      <c r="L66" s="9"/>
      <c r="M66" s="9"/>
      <c r="N66" s="9"/>
      <c r="O66" s="9"/>
      <c r="P66" s="9"/>
    </row>
    <row r="67" spans="1:16" ht="15.75" x14ac:dyDescent="0.25">
      <c r="A67" s="15" t="s">
        <v>42</v>
      </c>
      <c r="B67" s="9" t="s">
        <v>27</v>
      </c>
      <c r="H67" s="9"/>
      <c r="I67" s="9"/>
      <c r="J67" s="9"/>
      <c r="K67" s="9"/>
      <c r="L67" s="9"/>
      <c r="M67" s="9"/>
      <c r="N67" s="9"/>
      <c r="O67" s="9"/>
      <c r="P67" s="9"/>
    </row>
    <row r="68" spans="1:16" ht="15.75" x14ac:dyDescent="0.25">
      <c r="A68" s="15" t="s">
        <v>43</v>
      </c>
      <c r="B68" s="9" t="s">
        <v>48</v>
      </c>
      <c r="C68" s="3" t="str">
        <f>CONCATENATE("    This variant is a change at a specific point in the ",B11," gene from ",B68," to ",B69," resulting in incorrect ",B7," function. This substitution of a single nucleotide is known as a missense variant.")</f>
        <v xml:space="preserve">    This variant is a change at a specific point in the DRD2 gene from thymine (T) to cytosine (C) resulting in incorrect protein function. This substitution of a single nucleotide is known as a missense variant.</v>
      </c>
      <c r="H68" s="9"/>
      <c r="I68" s="9"/>
      <c r="J68" s="9"/>
      <c r="K68" s="9"/>
      <c r="L68" s="9"/>
      <c r="M68" s="9"/>
      <c r="N68" s="9"/>
      <c r="O68" s="9"/>
      <c r="P68" s="9"/>
    </row>
    <row r="69" spans="1:16" ht="15.75" x14ac:dyDescent="0.25">
      <c r="A69" s="15" t="s">
        <v>45</v>
      </c>
      <c r="B69" s="9" t="str">
        <f>"cytosine (C)"</f>
        <v>cytosine (C)</v>
      </c>
      <c r="H69" s="9"/>
      <c r="I69" s="9"/>
      <c r="J69" s="9"/>
      <c r="K69" s="9"/>
      <c r="L69" s="9"/>
      <c r="M69" s="9"/>
      <c r="N69" s="9"/>
      <c r="O69" s="9"/>
      <c r="P69" s="9"/>
    </row>
    <row r="70" spans="1:16" ht="15.75" x14ac:dyDescent="0.25">
      <c r="A70" s="8" t="s">
        <v>47</v>
      </c>
      <c r="B70" s="9" t="s">
        <v>50</v>
      </c>
      <c r="C70" s="3" t="str">
        <f>"  &lt;/Variant&gt;"</f>
        <v xml:space="preserve">  &lt;/Variant&gt;</v>
      </c>
      <c r="H70" s="9"/>
      <c r="I70" s="9"/>
      <c r="J70" s="9"/>
      <c r="K70" s="9"/>
      <c r="L70" s="9"/>
      <c r="M70" s="9"/>
      <c r="N70" s="9"/>
      <c r="O70" s="9"/>
      <c r="P70" s="9"/>
    </row>
    <row r="71" spans="1:16" ht="15.75" x14ac:dyDescent="0.25">
      <c r="A71" s="15"/>
      <c r="C71" s="3" t="str">
        <f>CONCATENATE("&lt;# ",B73," #&gt;")</f>
        <v>&lt;# C71402258T #&gt;</v>
      </c>
    </row>
    <row r="72" spans="1:16" ht="15.75" x14ac:dyDescent="0.25">
      <c r="A72" s="8" t="s">
        <v>41</v>
      </c>
      <c r="B72" s="21"/>
      <c r="C72" s="3" t="str">
        <f>CONCATENATE("  &lt;Variant hgvs=",CHAR(34),B72,CHAR(34)," name=",CHAR(34),B73,CHAR(34),"&gt; ")</f>
        <v xml:space="preserve">  &lt;Variant hgvs="" name="C71402258T"&gt; </v>
      </c>
    </row>
    <row r="73" spans="1:16" ht="15.75" x14ac:dyDescent="0.25">
      <c r="A73" s="15" t="s">
        <v>42</v>
      </c>
      <c r="B73" s="9" t="s">
        <v>16</v>
      </c>
    </row>
    <row r="74" spans="1:16" ht="15.75" x14ac:dyDescent="0.25">
      <c r="A74" s="15" t="s">
        <v>43</v>
      </c>
      <c r="B74" s="9" t="str">
        <f>"cytosine (C)"</f>
        <v>cytosine (C)</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row>
    <row r="75" spans="1:16" ht="15.75" x14ac:dyDescent="0.25">
      <c r="A75" s="15" t="s">
        <v>45</v>
      </c>
      <c r="B75" s="9" t="s">
        <v>48</v>
      </c>
    </row>
    <row r="76" spans="1:16" ht="15.75" x14ac:dyDescent="0.25">
      <c r="A76" s="15" t="s">
        <v>47</v>
      </c>
      <c r="B76" s="9" t="s">
        <v>51</v>
      </c>
      <c r="C76" s="3" t="str">
        <f>"  &lt;/Variant&gt;"</f>
        <v xml:space="preserve">  &lt;/Variant&gt;</v>
      </c>
    </row>
    <row r="77" spans="1:16" ht="15.75" x14ac:dyDescent="0.25">
      <c r="A77" s="8"/>
      <c r="C77" s="3" t="str">
        <f>CONCATENATE("&lt;# ",B79," #&gt;")</f>
        <v>&lt;# C70616746T #&gt;</v>
      </c>
    </row>
    <row r="78" spans="1:16" ht="15.75" x14ac:dyDescent="0.25">
      <c r="A78" s="8" t="s">
        <v>41</v>
      </c>
      <c r="B78" s="21"/>
      <c r="C78" s="3" t="str">
        <f>CONCATENATE("  &lt;Variant hgvs=",CHAR(34),B78,CHAR(34)," name=",CHAR(34),B79,CHAR(34),"&gt; ")</f>
        <v xml:space="preserve">  &lt;Variant hgvs="" name="C70616746T"&gt; </v>
      </c>
    </row>
    <row r="79" spans="1:16" ht="15.75" x14ac:dyDescent="0.25">
      <c r="A79" s="15" t="s">
        <v>42</v>
      </c>
      <c r="B79" s="9" t="s">
        <v>7</v>
      </c>
    </row>
    <row r="80" spans="1:16" ht="15.75" x14ac:dyDescent="0.25">
      <c r="A80" s="15" t="s">
        <v>43</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row>
    <row r="81" spans="1:3" ht="15.75" x14ac:dyDescent="0.25">
      <c r="A81" s="15" t="s">
        <v>45</v>
      </c>
      <c r="B81" s="9" t="s">
        <v>48</v>
      </c>
    </row>
    <row r="82" spans="1:3" s="4" customFormat="1" ht="15.75" x14ac:dyDescent="0.25">
      <c r="A82" s="22" t="s">
        <v>47</v>
      </c>
      <c r="B82" s="23" t="s">
        <v>52</v>
      </c>
      <c r="C82" s="4" t="str">
        <f>"  &lt;/Variant&gt;"</f>
        <v xml:space="preserve">  &lt;/Variant&gt;</v>
      </c>
    </row>
    <row r="83" spans="1:3" s="4" customFormat="1" ht="15.75" x14ac:dyDescent="0.25">
      <c r="A83" s="22"/>
      <c r="B83" s="23"/>
      <c r="C83" s="4" t="str">
        <f>CONCATENATE("&lt;# ",B85," #&gt;")</f>
        <v>&lt;# T71417232G #&gt;</v>
      </c>
    </row>
    <row r="84" spans="1:3" s="4" customFormat="1" ht="15.75" x14ac:dyDescent="0.25">
      <c r="A84" s="24" t="s">
        <v>41</v>
      </c>
      <c r="B84" s="25" t="s">
        <v>53</v>
      </c>
      <c r="C84" s="4" t="str">
        <f>CONCATENATE("  &lt;Variant hgvs=",CHAR(34),B84,CHAR(34)," name=",CHAR(34),B85,CHAR(34),"&gt; ")</f>
        <v xml:space="preserve">  &lt;Variant hgvs="NC_000009.12:g.71417232T&gt;G" name="T71417232G"&gt; </v>
      </c>
    </row>
    <row r="85" spans="1:3" s="4" customFormat="1" ht="15.75" x14ac:dyDescent="0.25">
      <c r="A85" s="22" t="s">
        <v>42</v>
      </c>
      <c r="B85" s="23" t="s">
        <v>22</v>
      </c>
    </row>
    <row r="86" spans="1:3" ht="15.75" x14ac:dyDescent="0.25">
      <c r="A86" s="15" t="s">
        <v>43</v>
      </c>
      <c r="B86" s="9" t="s">
        <v>48</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DRD2 gene from thymine (T) to guanine (G) resulting in incorrect protein function. This substitution of a single nucleotide is known as a missense variant.</v>
      </c>
    </row>
    <row r="87" spans="1:3" ht="15.75" x14ac:dyDescent="0.25">
      <c r="A87" s="15" t="s">
        <v>45</v>
      </c>
      <c r="B87" s="9" t="s">
        <v>46</v>
      </c>
    </row>
    <row r="88" spans="1:3" ht="15.75" x14ac:dyDescent="0.25">
      <c r="A88" s="15" t="s">
        <v>47</v>
      </c>
      <c r="B88" s="9" t="s">
        <v>54</v>
      </c>
      <c r="C88" s="3" t="str">
        <f>"  &lt;/Variant&gt;"</f>
        <v xml:space="preserve">  &lt;/Variant&gt;</v>
      </c>
    </row>
    <row r="89" spans="1:3" ht="15.75" x14ac:dyDescent="0.25">
      <c r="A89" s="15"/>
      <c r="C89" s="3" t="str">
        <f>CONCATENATE("&lt;# ",B91," #&gt;")</f>
        <v>&lt;# A70605775G #&gt;</v>
      </c>
    </row>
    <row r="90" spans="1:3" ht="15.75" x14ac:dyDescent="0.25">
      <c r="A90" s="8" t="s">
        <v>41</v>
      </c>
      <c r="B90" s="21" t="s">
        <v>55</v>
      </c>
      <c r="C90" s="3" t="str">
        <f>CONCATENATE("  &lt;Variant hgvs=",CHAR(34),B90,CHAR(34)," name=",CHAR(34),B91,CHAR(34),"&gt; ")</f>
        <v xml:space="preserve">  &lt;Variant hgvs="NC_000009.12:g.70605775A&gt;G" name="A70605775G"&gt; </v>
      </c>
    </row>
    <row r="91" spans="1:3" ht="15.75" x14ac:dyDescent="0.25">
      <c r="A91" s="15" t="s">
        <v>42</v>
      </c>
      <c r="B91" s="9" t="s">
        <v>4</v>
      </c>
    </row>
    <row r="92" spans="1:3" ht="15.75" x14ac:dyDescent="0.25">
      <c r="A92" s="15" t="s">
        <v>43</v>
      </c>
      <c r="B92" s="9" t="s">
        <v>44</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DRD2 gene from adenine (A) to guanine (G) resulting in incorrect protein function. This substitution of a single nucleotide is known as a missense variant.</v>
      </c>
    </row>
    <row r="93" spans="1:3" ht="15.75" x14ac:dyDescent="0.25">
      <c r="A93" s="15" t="s">
        <v>45</v>
      </c>
      <c r="B93" s="9" t="s">
        <v>46</v>
      </c>
    </row>
    <row r="94" spans="1:3" ht="15.75" x14ac:dyDescent="0.25">
      <c r="A94" s="15" t="s">
        <v>47</v>
      </c>
      <c r="B94" s="9" t="s">
        <v>56</v>
      </c>
      <c r="C94" s="3" t="str">
        <f>"  &lt;/Variant&gt;"</f>
        <v xml:space="preserve">  &lt;/Variant&gt;</v>
      </c>
    </row>
    <row r="95" spans="1:3" ht="15.75" x14ac:dyDescent="0.25">
      <c r="A95" s="15"/>
      <c r="C95" s="3" t="str">
        <f>CONCATENATE("&lt;# ",B97," #&gt;")</f>
        <v>&lt;# C71403580T #&gt;</v>
      </c>
    </row>
    <row r="96" spans="1:3" ht="15.75" x14ac:dyDescent="0.25">
      <c r="A96" s="8" t="s">
        <v>41</v>
      </c>
      <c r="B96" s="21" t="s">
        <v>57</v>
      </c>
      <c r="C96" s="3" t="str">
        <f>CONCATENATE("  &lt;Variant hgvs=",CHAR(34),B96,CHAR(34)," name=",CHAR(34),B97,CHAR(34),"&gt; ")</f>
        <v xml:space="preserve">  &lt;Variant hgvs="NC_000009.12:g.71403580C&gt;T" name="C71403580T"&gt; </v>
      </c>
    </row>
    <row r="97" spans="1:3" ht="15.75" x14ac:dyDescent="0.25">
      <c r="A97" s="15" t="s">
        <v>42</v>
      </c>
      <c r="B97" s="9" t="s">
        <v>19</v>
      </c>
    </row>
    <row r="98" spans="1:3" ht="15.75" x14ac:dyDescent="0.25">
      <c r="A98" s="15" t="s">
        <v>43</v>
      </c>
      <c r="B98" s="9" t="str">
        <f>"cytosine (C)"</f>
        <v>cytosine (C)</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row>
    <row r="99" spans="1:3" ht="15.75" x14ac:dyDescent="0.25">
      <c r="A99" s="15" t="s">
        <v>45</v>
      </c>
      <c r="B99" s="9" t="s">
        <v>48</v>
      </c>
    </row>
    <row r="100" spans="1:3" ht="15.75" x14ac:dyDescent="0.25">
      <c r="A100" s="15" t="s">
        <v>47</v>
      </c>
      <c r="B100" s="9" t="s">
        <v>58</v>
      </c>
      <c r="C100" s="3" t="str">
        <f>"  &lt;/Variant&gt;"</f>
        <v xml:space="preserve">  &lt;/Variant&gt;</v>
      </c>
    </row>
    <row r="101" spans="1:3" ht="15.75" x14ac:dyDescent="0.25">
      <c r="A101" s="15"/>
      <c r="C101" s="3" t="str">
        <f>CONCATENATE("&lt;# ",B103," #&gt;")</f>
        <v>&lt;# T70610886A #&gt;</v>
      </c>
    </row>
    <row r="102" spans="1:3" ht="15.75" x14ac:dyDescent="0.25">
      <c r="A102" s="8" t="s">
        <v>41</v>
      </c>
      <c r="B102" s="21" t="s">
        <v>35</v>
      </c>
      <c r="C102" s="3" t="str">
        <f>CONCATENATE("  &lt;Variant hgvs=",CHAR(34),B102,CHAR(34)," name=",CHAR(34),B103,CHAR(34),"&gt; ")</f>
        <v xml:space="preserve">  &lt;Variant hgvs="NC_000009.12:g.70610886T&gt;A" name="T70610886A"&gt; </v>
      </c>
    </row>
    <row r="103" spans="1:3" ht="15.75" x14ac:dyDescent="0.25">
      <c r="A103" s="15" t="s">
        <v>42</v>
      </c>
      <c r="B103" s="9" t="s">
        <v>11</v>
      </c>
    </row>
    <row r="104" spans="1:3" ht="15.75" x14ac:dyDescent="0.25">
      <c r="A104" s="15" t="s">
        <v>43</v>
      </c>
      <c r="B104" s="9" t="s">
        <v>48</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DRD2 gene from thymine (T) to adenine (A) resulting in incorrect protein function. This substitution of a single nucleotide is known as a missense variant.</v>
      </c>
    </row>
    <row r="105" spans="1:3" ht="15.75" x14ac:dyDescent="0.25">
      <c r="A105" s="15" t="s">
        <v>45</v>
      </c>
      <c r="B105" s="9" t="s">
        <v>44</v>
      </c>
    </row>
    <row r="106" spans="1:3" ht="15.75" x14ac:dyDescent="0.25">
      <c r="A106" s="15" t="s">
        <v>47</v>
      </c>
      <c r="B106" s="9" t="s">
        <v>59</v>
      </c>
      <c r="C106" s="3" t="str">
        <f>"  &lt;/Variant&gt;"</f>
        <v xml:space="preserve">  &lt;/Variant&gt;</v>
      </c>
    </row>
    <row r="107" spans="1:3" ht="15.75" x14ac:dyDescent="0.25">
      <c r="A107" s="15"/>
      <c r="C107" s="3" t="str">
        <f>CONCATENATE("&lt;# ",B109," #&gt;")</f>
        <v>&lt;# T71365306C #&gt;</v>
      </c>
    </row>
    <row r="108" spans="1:3" ht="15.75" x14ac:dyDescent="0.25">
      <c r="A108" s="8" t="s">
        <v>41</v>
      </c>
      <c r="B108" s="21" t="s">
        <v>60</v>
      </c>
      <c r="C108" s="3" t="str">
        <f>CONCATENATE("  &lt;Variant hgvs=",CHAR(34),B108,CHAR(34)," name=",CHAR(34),B109,CHAR(34),"&gt; ")</f>
        <v xml:space="preserve">  &lt;Variant hgvs="NC_000009.12:g.71365306T&gt;C" name="T71365306C"&gt; </v>
      </c>
    </row>
    <row r="109" spans="1:3" ht="15.75" x14ac:dyDescent="0.25">
      <c r="A109" s="15" t="s">
        <v>42</v>
      </c>
      <c r="B109" s="9" t="s">
        <v>6</v>
      </c>
    </row>
    <row r="110" spans="1:3" ht="15.75" x14ac:dyDescent="0.25">
      <c r="A110" s="15" t="s">
        <v>43</v>
      </c>
      <c r="B110" s="9" t="s">
        <v>48</v>
      </c>
      <c r="C110" s="3" t="str">
        <f>CONCATENATE("    This variant is a change at a specific point in the ",B11," gene from ",B110," to ",B111," resulting in incorrect ",B7," function. This substitution of a single nucleotide is known as a missense variant.")</f>
        <v xml:space="preserve">    This variant is a change at a specific point in the DRD2 gene from thymine (T) to cytosine (C) resulting in incorrect protein function. This substitution of a single nucleotide is known as a missense variant.</v>
      </c>
    </row>
    <row r="111" spans="1:3" ht="15.75" x14ac:dyDescent="0.25">
      <c r="A111" s="15" t="s">
        <v>45</v>
      </c>
      <c r="B111" s="9" t="str">
        <f>"cytosine (C)"</f>
        <v>cytosine (C)</v>
      </c>
    </row>
    <row r="112" spans="1:3" ht="15.75" x14ac:dyDescent="0.25">
      <c r="A112" s="15" t="s">
        <v>47</v>
      </c>
      <c r="B112" s="9" t="s">
        <v>61</v>
      </c>
      <c r="C112" s="3" t="str">
        <f>"  &lt;/Variant&gt;"</f>
        <v xml:space="preserve">  &lt;/Variant&gt;</v>
      </c>
    </row>
    <row r="113" spans="1:3" ht="15.75" x14ac:dyDescent="0.25">
      <c r="A113" s="15"/>
      <c r="C113" s="3" t="str">
        <f>CONCATENATE("&lt;# ",B115," #&gt;")</f>
        <v>&lt;# G70820112A #&gt;</v>
      </c>
    </row>
    <row r="114" spans="1:3" ht="15.75" x14ac:dyDescent="0.25">
      <c r="A114" s="8" t="s">
        <v>41</v>
      </c>
      <c r="B114" s="21" t="s">
        <v>62</v>
      </c>
      <c r="C114" s="3" t="str">
        <f>CONCATENATE("  &lt;Variant hgvs=",CHAR(34),B114,CHAR(34)," name=",CHAR(34),B115,CHAR(34),"&gt; ")</f>
        <v xml:space="preserve">  &lt;Variant hgvs="NC_000009.12:g.70820112G&gt;A" name="G70820112A"&gt; </v>
      </c>
    </row>
    <row r="115" spans="1:3" ht="15.75" x14ac:dyDescent="0.25">
      <c r="A115" s="15" t="s">
        <v>42</v>
      </c>
      <c r="B115" s="9" t="s">
        <v>34</v>
      </c>
    </row>
    <row r="116" spans="1:3" ht="15.75" x14ac:dyDescent="0.25">
      <c r="A116" s="15" t="s">
        <v>43</v>
      </c>
      <c r="B116" s="9" t="s">
        <v>46</v>
      </c>
      <c r="C116" s="3" t="str">
        <f>CONCATENATE("    This variant is a change at a specific point in the ",B11," gene from ",B116," to ",B117,"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117" spans="1:3" ht="15.75" x14ac:dyDescent="0.25">
      <c r="A117" s="15" t="s">
        <v>45</v>
      </c>
      <c r="B117" s="9" t="s">
        <v>44</v>
      </c>
    </row>
    <row r="118" spans="1:3" ht="15.75" x14ac:dyDescent="0.25">
      <c r="A118" s="15" t="s">
        <v>47</v>
      </c>
      <c r="B118" s="9" t="s">
        <v>63</v>
      </c>
      <c r="C118" s="3" t="str">
        <f>"  &lt;/Variant&gt;"</f>
        <v xml:space="preserve">  &lt;/Variant&gt;</v>
      </c>
    </row>
    <row r="119" spans="1:3" ht="15.75" x14ac:dyDescent="0.25">
      <c r="A119" s="15"/>
      <c r="C119" s="3" t="str">
        <f>CONCATENATE("&lt;# ",B121," #&gt;")</f>
        <v>&lt;# A70822908G #&gt;</v>
      </c>
    </row>
    <row r="120" spans="1:3" ht="15.75" x14ac:dyDescent="0.25">
      <c r="A120" s="8" t="s">
        <v>41</v>
      </c>
      <c r="B120" s="21" t="s">
        <v>64</v>
      </c>
      <c r="C120" s="3" t="str">
        <f>CONCATENATE("  &lt;Variant hgvs=",CHAR(34),B120,CHAR(34)," name=",CHAR(34),B121,CHAR(34),"&gt; ")</f>
        <v xml:space="preserve">  &lt;Variant hgvs="NC_000009.12:g.70822908A&gt;G" name="A70822908G"&gt; </v>
      </c>
    </row>
    <row r="121" spans="1:3" ht="15.75" x14ac:dyDescent="0.25">
      <c r="A121" s="15" t="s">
        <v>42</v>
      </c>
      <c r="B121" s="9" t="s">
        <v>3</v>
      </c>
    </row>
    <row r="122" spans="1:3" ht="15.75" x14ac:dyDescent="0.25">
      <c r="A122" s="15" t="s">
        <v>43</v>
      </c>
      <c r="B122" s="9" t="s">
        <v>44</v>
      </c>
      <c r="C122" s="3" t="str">
        <f>CONCATENATE("    This variant is a change at a specific point in the ",B11," gene from ",B122," to ",B123," resulting in incorrect ",B7," function. This substitution of a single nucleotide is known as a missense variant.")</f>
        <v xml:space="preserve">    This variant is a change at a specific point in the DRD2 gene from adenine (A) to guanine (G) resulting in incorrect protein function. This substitution of a single nucleotide is known as a missense variant.</v>
      </c>
    </row>
    <row r="123" spans="1:3" ht="15.75" x14ac:dyDescent="0.25">
      <c r="A123" s="15" t="s">
        <v>45</v>
      </c>
      <c r="B123" s="9" t="s">
        <v>46</v>
      </c>
    </row>
    <row r="124" spans="1:3" ht="15.75" x14ac:dyDescent="0.25">
      <c r="A124" s="15" t="s">
        <v>47</v>
      </c>
      <c r="B124" s="9" t="s">
        <v>65</v>
      </c>
      <c r="C124" s="3" t="str">
        <f>"  &lt;/Variant&gt;"</f>
        <v xml:space="preserve">  &lt;/Variant&gt;</v>
      </c>
    </row>
    <row r="125" spans="1:3" ht="15.75" x14ac:dyDescent="0.25">
      <c r="A125" s="15"/>
      <c r="C125" s="3" t="str">
        <f>CONCATENATE("&lt;# ",B127," #&gt;")</f>
        <v>&lt;# C37T #&gt;</v>
      </c>
    </row>
    <row r="126" spans="1:3" ht="15.75" x14ac:dyDescent="0.25">
      <c r="A126" s="8" t="s">
        <v>41</v>
      </c>
      <c r="B126" s="21" t="s">
        <v>66</v>
      </c>
      <c r="C126" s="3" t="str">
        <f>CONCATENATE("  &lt;Variant hgvs=",CHAR(34),B126,CHAR(34)," name=",CHAR(34),B127,CHAR(34),"&gt; ")</f>
        <v xml:space="preserve">  &lt;Variant hgvs="NC_000009.12:g.70810048G&gt;A" name="C37T"&gt; </v>
      </c>
    </row>
    <row r="127" spans="1:3" ht="15.75" x14ac:dyDescent="0.25">
      <c r="A127" s="15" t="s">
        <v>42</v>
      </c>
      <c r="B127" s="9" t="s">
        <v>67</v>
      </c>
    </row>
    <row r="128" spans="1:3" ht="15.75" x14ac:dyDescent="0.25">
      <c r="A128" s="15" t="s">
        <v>43</v>
      </c>
      <c r="B128" s="9" t="s">
        <v>46</v>
      </c>
      <c r="C128" s="3" t="str">
        <f>CONCATENATE("    This variant is a change at a specific point in the ",B11," gene from ",B128," to ",B129,"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129" spans="1:3" ht="15.75" x14ac:dyDescent="0.25">
      <c r="A129" s="15" t="s">
        <v>45</v>
      </c>
      <c r="B129" s="9" t="s">
        <v>44</v>
      </c>
    </row>
    <row r="130" spans="1:3" ht="15.75" x14ac:dyDescent="0.25">
      <c r="A130" s="15" t="s">
        <v>47</v>
      </c>
      <c r="B130" s="9" t="s">
        <v>68</v>
      </c>
      <c r="C130" s="3" t="str">
        <f>"  &lt;/Variant&gt;"</f>
        <v xml:space="preserve">  &lt;/Variant&gt;</v>
      </c>
    </row>
    <row r="131" spans="1:3" s="18" customFormat="1" ht="15.75" x14ac:dyDescent="0.25">
      <c r="A131" s="27"/>
      <c r="B131" s="17"/>
    </row>
    <row r="132" spans="1:3" s="18" customFormat="1" ht="15.75" x14ac:dyDescent="0.25">
      <c r="A132" s="27"/>
      <c r="B132" s="17"/>
      <c r="C132" s="18" t="str">
        <f>C17</f>
        <v>&lt;# C932G #&gt;</v>
      </c>
    </row>
    <row r="133" spans="1:3" ht="15.75" x14ac:dyDescent="0.25">
      <c r="A133" s="15" t="s">
        <v>69</v>
      </c>
      <c r="B133" s="21" t="str">
        <f>H11</f>
        <v>NC_000011.10:g.</v>
      </c>
      <c r="C133" s="3" t="str">
        <f>CONCATENATE("  &lt;Genotype hgvs=",CHAR(34),B133,B134,";",B135,CHAR(34)," name=",CHAR(34),B19,CHAR(34),"&gt; ")</f>
        <v xml:space="preserve">  &lt;Genotype hgvs="NC_000011.10:g.[113412762G&gt;C];[113412762=]" name="C932G"&gt; </v>
      </c>
    </row>
    <row r="134" spans="1:3" ht="15.75" x14ac:dyDescent="0.25">
      <c r="A134" s="15" t="s">
        <v>47</v>
      </c>
      <c r="B134" s="21" t="str">
        <f t="shared" ref="B134:B138" si="1">H12</f>
        <v>[113412762G&gt;C]</v>
      </c>
    </row>
    <row r="135" spans="1:3" ht="15.75" x14ac:dyDescent="0.25">
      <c r="A135" s="15" t="s">
        <v>43</v>
      </c>
      <c r="B135" s="21" t="str">
        <f t="shared" si="1"/>
        <v>[113412762=]</v>
      </c>
      <c r="C135" s="3" t="s">
        <v>70</v>
      </c>
    </row>
    <row r="136" spans="1:3" ht="15.75" x14ac:dyDescent="0.25">
      <c r="A136" s="15" t="s">
        <v>71</v>
      </c>
      <c r="B136" s="21" t="str">
        <f t="shared" si="1"/>
        <v>This variant is not associated with increased risk.</v>
      </c>
      <c r="C136" s="3" t="s">
        <v>38</v>
      </c>
    </row>
    <row r="137" spans="1:3" ht="15.75" x14ac:dyDescent="0.25">
      <c r="A137" s="8" t="s">
        <v>72</v>
      </c>
      <c r="B137" s="21" t="str">
        <f t="shared" si="1"/>
        <v>This variant is not associated with increased risk.</v>
      </c>
      <c r="C137" s="3" t="str">
        <f>CONCATENATE("    ",B136)</f>
        <v xml:space="preserve">    This variant is not associated with increased risk.</v>
      </c>
    </row>
    <row r="138" spans="1:3" ht="15.75" x14ac:dyDescent="0.25">
      <c r="A138" s="8" t="s">
        <v>73</v>
      </c>
      <c r="B138" s="21">
        <f t="shared" si="1"/>
        <v>5.0999999999999996</v>
      </c>
    </row>
    <row r="139" spans="1:3" ht="15.75" x14ac:dyDescent="0.25">
      <c r="A139" s="15"/>
      <c r="C139" s="3" t="s">
        <v>74</v>
      </c>
    </row>
    <row r="140" spans="1:3" ht="15.75" x14ac:dyDescent="0.25">
      <c r="A140" s="8"/>
    </row>
    <row r="141" spans="1:3" ht="15.75" x14ac:dyDescent="0.25">
      <c r="A141" s="8"/>
      <c r="C141" s="3" t="str">
        <f>CONCATENATE("    ",B137)</f>
        <v xml:space="preserve">    This variant is not associated with increased risk.</v>
      </c>
    </row>
    <row r="142" spans="1:3" ht="15.75" x14ac:dyDescent="0.25">
      <c r="A142" s="8"/>
    </row>
    <row r="143" spans="1:3" ht="15.75" x14ac:dyDescent="0.25">
      <c r="A143" s="8"/>
      <c r="C143" s="3" t="s">
        <v>75</v>
      </c>
    </row>
    <row r="144" spans="1:3" ht="15.75" x14ac:dyDescent="0.25">
      <c r="A144" s="15"/>
    </row>
    <row r="145" spans="1:3" ht="15.75" x14ac:dyDescent="0.25">
      <c r="A145" s="15"/>
      <c r="C145" s="3" t="str">
        <f>CONCATENATE( "    &lt;piechart percentage=",B138," /&gt;")</f>
        <v xml:space="preserve">    &lt;piechart percentage=5.1 /&gt;</v>
      </c>
    </row>
    <row r="146" spans="1:3" ht="15.75" x14ac:dyDescent="0.25">
      <c r="A146" s="15"/>
      <c r="C146" s="3" t="str">
        <f>"  &lt;/Genotype&gt;"</f>
        <v xml:space="preserve">  &lt;/Genotype&gt;</v>
      </c>
    </row>
    <row r="147" spans="1:3" ht="15.75" x14ac:dyDescent="0.25">
      <c r="A147" s="15" t="s">
        <v>76</v>
      </c>
      <c r="B147" s="9" t="str">
        <f>H17</f>
        <v>People with this variant have two copies of the [C932G (p.Ser311Cys](https://www.ncbi.nlm.nih.gov/clinvar/variation/256813/) variant. This substitution of a single nucleotide is known as a missense mutation.</v>
      </c>
      <c r="C147" s="3" t="str">
        <f>CONCATENATE("  &lt;Genotype hgvs=",CHAR(34),B133,B134,";",B134,CHAR(34)," name=",CHAR(34),B19,CHAR(34),"&gt; ")</f>
        <v xml:space="preserve">  &lt;Genotype hgvs="NC_000011.10:g.[113412762G&gt;C];[113412762G&gt;C]" name="C932G"&gt; </v>
      </c>
    </row>
    <row r="148" spans="1:3" ht="15.75" x14ac:dyDescent="0.25">
      <c r="A148" s="8" t="s">
        <v>77</v>
      </c>
      <c r="B148" s="9" t="str">
        <f t="shared" ref="B148:B149" si="2">H18</f>
        <v>This variant is not associated with increased risk.</v>
      </c>
      <c r="C148" s="3" t="s">
        <v>38</v>
      </c>
    </row>
    <row r="149" spans="1:3" ht="15.75" x14ac:dyDescent="0.25">
      <c r="A149" s="8" t="s">
        <v>73</v>
      </c>
      <c r="B149" s="9">
        <f t="shared" si="2"/>
        <v>1.9</v>
      </c>
      <c r="C149" s="3" t="s">
        <v>70</v>
      </c>
    </row>
    <row r="150" spans="1:3" ht="15.75" x14ac:dyDescent="0.25">
      <c r="A150" s="8"/>
    </row>
    <row r="151" spans="1:3" ht="15.75" x14ac:dyDescent="0.25">
      <c r="A151" s="15"/>
      <c r="C151" s="3" t="str">
        <f>CONCATENATE("    ",B147)</f>
        <v xml:space="preserve">    People with this variant have two copies of the [C932G (p.Ser311Cys](https://www.ncbi.nlm.nih.gov/clinvar/variation/256813/) variant. This substitution of a single nucleotide is known as a missense mutation.</v>
      </c>
    </row>
    <row r="152" spans="1:3" ht="15.75" x14ac:dyDescent="0.25">
      <c r="A152" s="8"/>
    </row>
    <row r="153" spans="1:3" ht="15.75" x14ac:dyDescent="0.25">
      <c r="A153" s="8"/>
      <c r="C153" s="3" t="s">
        <v>74</v>
      </c>
    </row>
    <row r="154" spans="1:3" ht="15.75" x14ac:dyDescent="0.25">
      <c r="A154" s="8"/>
    </row>
    <row r="155" spans="1:3" ht="15.75" x14ac:dyDescent="0.25">
      <c r="A155" s="8"/>
      <c r="C155" s="3" t="str">
        <f>CONCATENATE("    ",B148)</f>
        <v xml:space="preserve">    This variant is not associated with increased risk.</v>
      </c>
    </row>
    <row r="156" spans="1:3" ht="15.75" x14ac:dyDescent="0.25">
      <c r="A156" s="8"/>
    </row>
    <row r="157" spans="1:3" ht="15.75" x14ac:dyDescent="0.25">
      <c r="A157" s="15"/>
      <c r="C157" s="3" t="s">
        <v>75</v>
      </c>
    </row>
    <row r="158" spans="1:3" ht="15.75" x14ac:dyDescent="0.25">
      <c r="A158" s="15"/>
    </row>
    <row r="159" spans="1:3" ht="15.75" x14ac:dyDescent="0.25">
      <c r="A159" s="15"/>
      <c r="C159" s="3" t="str">
        <f>CONCATENATE( "    &lt;piechart percentage=",B149," /&gt;")</f>
        <v xml:space="preserve">    &lt;piechart percentage=1.9 /&gt;</v>
      </c>
    </row>
    <row r="160" spans="1:3" ht="15.75" x14ac:dyDescent="0.25">
      <c r="A160" s="15"/>
      <c r="C160" s="3" t="str">
        <f>"  &lt;/Genotype&gt;"</f>
        <v xml:space="preserve">  &lt;/Genotype&gt;</v>
      </c>
    </row>
    <row r="161" spans="1:3" ht="15.75" x14ac:dyDescent="0.25">
      <c r="A161" s="15" t="s">
        <v>78</v>
      </c>
      <c r="B161" s="9" t="str">
        <f>H20</f>
        <v>Your DRD2 gene has no variants. A normal gene is referred to as a "wild-type" gene.</v>
      </c>
      <c r="C161" s="3" t="str">
        <f>CONCATENATE("  &lt;Genotype hgvs=",CHAR(34),B133,B135,";",B135,CHAR(34)," name=",CHAR(34),B19,CHAR(34),"&gt; ")</f>
        <v xml:space="preserve">  &lt;Genotype hgvs="NC_000011.10:g.[113412762=];[113412762=]" name="C932G"&gt; </v>
      </c>
    </row>
    <row r="162" spans="1:3" ht="15.75" x14ac:dyDescent="0.25">
      <c r="A162" s="8" t="s">
        <v>79</v>
      </c>
      <c r="B162" s="9" t="str">
        <f t="shared" ref="B162:B163" si="3">H21</f>
        <v>You are in the Moderate Loss of Function category. See below for more information.</v>
      </c>
      <c r="C162" s="3" t="s">
        <v>38</v>
      </c>
    </row>
    <row r="163" spans="1:3" ht="15.75" x14ac:dyDescent="0.25">
      <c r="A163" s="8" t="s">
        <v>73</v>
      </c>
      <c r="B163" s="9">
        <f t="shared" si="3"/>
        <v>93</v>
      </c>
      <c r="C163" s="3" t="s">
        <v>70</v>
      </c>
    </row>
    <row r="164" spans="1:3" ht="15.75" x14ac:dyDescent="0.25">
      <c r="A164" s="15"/>
    </row>
    <row r="165" spans="1:3" ht="15.75" x14ac:dyDescent="0.25">
      <c r="A165" s="8"/>
      <c r="C165" s="3" t="str">
        <f>CONCATENATE("    ",B161)</f>
        <v xml:space="preserve">    Your DRD2 gene has no variants. A normal gene is referred to as a "wild-type" gene.</v>
      </c>
    </row>
    <row r="166" spans="1:3" ht="15.75" x14ac:dyDescent="0.25">
      <c r="A166" s="8"/>
    </row>
    <row r="167" spans="1:3" ht="15.75" x14ac:dyDescent="0.25">
      <c r="A167" s="8"/>
      <c r="C167" s="3" t="s">
        <v>74</v>
      </c>
    </row>
    <row r="168" spans="1:3" ht="15.75" x14ac:dyDescent="0.25">
      <c r="A168" s="8"/>
    </row>
    <row r="169" spans="1:3" ht="15.75" x14ac:dyDescent="0.25">
      <c r="A169" s="8"/>
      <c r="C169" s="3" t="str">
        <f>CONCATENATE("    ",B162)</f>
        <v xml:space="preserve">    You are in the Moderate Loss of Function category. See below for more information.</v>
      </c>
    </row>
    <row r="170" spans="1:3" ht="15.75" x14ac:dyDescent="0.25">
      <c r="A170" s="15"/>
    </row>
    <row r="171" spans="1:3" ht="15.75" x14ac:dyDescent="0.25">
      <c r="A171" s="15"/>
      <c r="C171" s="3" t="s">
        <v>75</v>
      </c>
    </row>
    <row r="172" spans="1:3" ht="15.75" x14ac:dyDescent="0.25">
      <c r="A172" s="15"/>
    </row>
    <row r="173" spans="1:3" ht="15.75" x14ac:dyDescent="0.25">
      <c r="A173" s="15"/>
      <c r="C173" s="3" t="str">
        <f>CONCATENATE( "    &lt;piechart percentage=",B163," /&gt;")</f>
        <v xml:space="preserve">    &lt;piechart percentage=93 /&gt;</v>
      </c>
    </row>
    <row r="174" spans="1:3" ht="15.75" x14ac:dyDescent="0.25">
      <c r="A174" s="15"/>
      <c r="C174" s="3" t="str">
        <f>"  &lt;/Genotype&gt;"</f>
        <v xml:space="preserve">  &lt;/Genotype&gt;</v>
      </c>
    </row>
    <row r="175" spans="1:3" ht="15.75" x14ac:dyDescent="0.25">
      <c r="A175" s="15"/>
      <c r="C175" s="3" t="str">
        <f>C23</f>
        <v>&lt;# G811-83T #&gt;</v>
      </c>
    </row>
    <row r="176" spans="1:3" ht="15.75" x14ac:dyDescent="0.25">
      <c r="A176" s="15" t="s">
        <v>69</v>
      </c>
      <c r="B176" s="21" t="str">
        <f>I11</f>
        <v>NC_000011.10:g.</v>
      </c>
      <c r="C176" s="3" t="str">
        <f>CONCATENATE("  &lt;Genotype hgvs=",CHAR(34),B176,B177,";",B178,CHAR(34)," name=",CHAR(34),B25,CHAR(34),"&gt; ")</f>
        <v xml:space="preserve">  &lt;Genotype hgvs="NC_000011.10:g.[113412966C&gt;A];[113412966=]" name="G811-83T"&gt; </v>
      </c>
    </row>
    <row r="177" spans="1:3" ht="15.75" x14ac:dyDescent="0.25">
      <c r="A177" s="15" t="s">
        <v>47</v>
      </c>
      <c r="B177" s="21" t="str">
        <f t="shared" ref="B177:B181" si="4">I12</f>
        <v>[113412966C&gt;A]</v>
      </c>
    </row>
    <row r="178" spans="1:3" ht="15.75" x14ac:dyDescent="0.25">
      <c r="A178" s="15" t="s">
        <v>43</v>
      </c>
      <c r="B178" s="21" t="str">
        <f t="shared" si="4"/>
        <v>[113412966=]</v>
      </c>
      <c r="C178" s="3" t="s">
        <v>70</v>
      </c>
    </row>
    <row r="179" spans="1:3" ht="15.75" x14ac:dyDescent="0.25">
      <c r="A179" s="15" t="s">
        <v>71</v>
      </c>
      <c r="B179" s="21" t="str">
        <f t="shared" si="4"/>
        <v>People with this variant have one copy of the [G811-83T](https://www.ncbi.nlm.nih.gov/clinvar/variation/375655/)</v>
      </c>
      <c r="C179" s="3" t="s">
        <v>38</v>
      </c>
    </row>
    <row r="180" spans="1:3" ht="15.75" x14ac:dyDescent="0.25">
      <c r="A180" s="8" t="s">
        <v>72</v>
      </c>
      <c r="B180" s="21" t="str">
        <f t="shared" si="4"/>
        <v>This variant is not associated with increased risk.</v>
      </c>
      <c r="C180" s="3" t="str">
        <f>CONCATENATE("    ",B179)</f>
        <v xml:space="preserve">    People with this variant have one copy of the [G811-83T](https://www.ncbi.nlm.nih.gov/clinvar/variation/375655/)</v>
      </c>
    </row>
    <row r="181" spans="1:3" ht="15.75" x14ac:dyDescent="0.25">
      <c r="A181" s="8" t="s">
        <v>73</v>
      </c>
      <c r="B181" s="21">
        <f t="shared" si="4"/>
        <v>35.4</v>
      </c>
    </row>
    <row r="182" spans="1:3" ht="15.75" x14ac:dyDescent="0.25">
      <c r="A182" s="15"/>
      <c r="C182" s="3" t="s">
        <v>74</v>
      </c>
    </row>
    <row r="183" spans="1:3" ht="15.75" x14ac:dyDescent="0.25">
      <c r="A183" s="8"/>
    </row>
    <row r="184" spans="1:3" ht="15.75" x14ac:dyDescent="0.25">
      <c r="A184" s="8"/>
      <c r="C184" s="3" t="str">
        <f>CONCATENATE("    ",B180)</f>
        <v xml:space="preserve">    This variant is not associated with increased risk.</v>
      </c>
    </row>
    <row r="185" spans="1:3" ht="15.75" x14ac:dyDescent="0.25">
      <c r="A185" s="8"/>
    </row>
    <row r="186" spans="1:3" ht="15.75" x14ac:dyDescent="0.25">
      <c r="A186" s="8"/>
      <c r="C186" s="3" t="s">
        <v>75</v>
      </c>
    </row>
    <row r="187" spans="1:3" ht="15.75" x14ac:dyDescent="0.25">
      <c r="A187" s="15"/>
    </row>
    <row r="188" spans="1:3" ht="15.75" x14ac:dyDescent="0.25">
      <c r="A188" s="15"/>
      <c r="C188" s="3" t="str">
        <f>CONCATENATE( "    &lt;piechart percentage=",B181," /&gt;")</f>
        <v xml:space="preserve">    &lt;piechart percentage=35.4 /&gt;</v>
      </c>
    </row>
    <row r="189" spans="1:3" ht="15.75" x14ac:dyDescent="0.25">
      <c r="A189" s="15"/>
      <c r="C189" s="3" t="str">
        <f>"  &lt;/Genotype&gt;"</f>
        <v xml:space="preserve">  &lt;/Genotype&gt;</v>
      </c>
    </row>
    <row r="190" spans="1:3" ht="15.75" x14ac:dyDescent="0.25">
      <c r="A190" s="15" t="s">
        <v>76</v>
      </c>
      <c r="B190" s="9" t="str">
        <f>I17</f>
        <v>People with this variant have two copies of the [G811-83T](https://www.ncbi.nlm.nih.gov/clinvar/variation/375655/) variant. This substitution of a single nucleotide is known as a missense mutation.</v>
      </c>
      <c r="C190" s="3" t="str">
        <f>CONCATENATE("  &lt;Genotype hgvs=",CHAR(34),B176,B177,";",B177,CHAR(34)," name=",CHAR(34),B25,CHAR(34),"&gt; ")</f>
        <v xml:space="preserve">  &lt;Genotype hgvs="NC_000011.10:g.[113412966C&gt;A];[113412966C&gt;A]" name="G811-83T"&gt; </v>
      </c>
    </row>
    <row r="191" spans="1:3" ht="15.75" x14ac:dyDescent="0.25">
      <c r="A191" s="8" t="s">
        <v>77</v>
      </c>
      <c r="B191" s="9" t="str">
        <f t="shared" ref="B191:B192" si="5">I18</f>
        <v>You are in the Moderate Loss of Function category. See below for more information.</v>
      </c>
      <c r="C191" s="3" t="s">
        <v>38</v>
      </c>
    </row>
    <row r="192" spans="1:3" ht="15.75" x14ac:dyDescent="0.25">
      <c r="A192" s="8" t="s">
        <v>73</v>
      </c>
      <c r="B192" s="9">
        <f t="shared" si="5"/>
        <v>14.1</v>
      </c>
      <c r="C192" s="3" t="s">
        <v>70</v>
      </c>
    </row>
    <row r="193" spans="1:3" ht="15.75" x14ac:dyDescent="0.25">
      <c r="A193" s="8"/>
    </row>
    <row r="194" spans="1:3" ht="15.75" x14ac:dyDescent="0.25">
      <c r="A194" s="15"/>
      <c r="C194" s="3" t="str">
        <f>CONCATENATE("    ",B190)</f>
        <v xml:space="preserve">    People with this variant have two copies of the [G811-83T](https://www.ncbi.nlm.nih.gov/clinvar/variation/375655/) variant. This substitution of a single nucleotide is known as a missense mutation.</v>
      </c>
    </row>
    <row r="195" spans="1:3" ht="15.75" x14ac:dyDescent="0.25">
      <c r="A195" s="8"/>
    </row>
    <row r="196" spans="1:3" ht="15.75" x14ac:dyDescent="0.25">
      <c r="A196" s="8"/>
      <c r="C196" s="3" t="s">
        <v>74</v>
      </c>
    </row>
    <row r="197" spans="1:3" ht="15.75" x14ac:dyDescent="0.25">
      <c r="A197" s="8"/>
    </row>
    <row r="198" spans="1:3" ht="15.75" x14ac:dyDescent="0.25">
      <c r="A198" s="8"/>
      <c r="C198" s="3" t="str">
        <f>CONCATENATE("    ",B191)</f>
        <v xml:space="preserve">    You are in the Moderate Loss of Function category. See below for more information.</v>
      </c>
    </row>
    <row r="199" spans="1:3" ht="15.75" x14ac:dyDescent="0.25">
      <c r="A199" s="8"/>
    </row>
    <row r="200" spans="1:3" ht="15.75" x14ac:dyDescent="0.25">
      <c r="A200" s="15"/>
      <c r="C200" s="3" t="s">
        <v>75</v>
      </c>
    </row>
    <row r="201" spans="1:3" ht="15.75" x14ac:dyDescent="0.25">
      <c r="A201" s="15"/>
    </row>
    <row r="202" spans="1:3" ht="15.75" x14ac:dyDescent="0.25">
      <c r="A202" s="15"/>
      <c r="C202" s="3" t="str">
        <f>CONCATENATE( "    &lt;piechart percentage=",B192," /&gt;")</f>
        <v xml:space="preserve">    &lt;piechart percentage=14.1 /&gt;</v>
      </c>
    </row>
    <row r="203" spans="1:3" ht="15.75" x14ac:dyDescent="0.25">
      <c r="A203" s="15"/>
      <c r="C203" s="3" t="str">
        <f>"  &lt;/Genotype&gt;"</f>
        <v xml:space="preserve">  &lt;/Genotype&gt;</v>
      </c>
    </row>
    <row r="204" spans="1:3" ht="15.75" x14ac:dyDescent="0.25">
      <c r="A204" s="15" t="s">
        <v>78</v>
      </c>
      <c r="B204" s="9" t="str">
        <f>I20</f>
        <v>Your DRD2 gene has no variants. A normal gene is referred to as a "wild-type" gene.</v>
      </c>
      <c r="C204" s="3" t="str">
        <f>CONCATENATE("  &lt;Genotype hgvs=",CHAR(34),B176,B178,";",B178,CHAR(34)," name=",CHAR(34),B25,CHAR(34),"&gt; ")</f>
        <v xml:space="preserve">  &lt;Genotype hgvs="NC_000011.10:g.[113412966=];[113412966=]" name="G811-83T"&gt; </v>
      </c>
    </row>
    <row r="205" spans="1:3" ht="15.75" x14ac:dyDescent="0.25">
      <c r="A205" s="8" t="s">
        <v>79</v>
      </c>
      <c r="B205" s="9" t="str">
        <f t="shared" ref="B205:B206" si="6">I21</f>
        <v>This variant is not associated with increased risk.</v>
      </c>
      <c r="C205" s="3" t="s">
        <v>38</v>
      </c>
    </row>
    <row r="206" spans="1:3" ht="15.75" x14ac:dyDescent="0.25">
      <c r="A206" s="8" t="s">
        <v>73</v>
      </c>
      <c r="B206" s="9">
        <f t="shared" si="6"/>
        <v>50.5</v>
      </c>
      <c r="C206" s="3" t="s">
        <v>70</v>
      </c>
    </row>
    <row r="207" spans="1:3" ht="15.75" x14ac:dyDescent="0.25">
      <c r="A207" s="15"/>
    </row>
    <row r="208" spans="1:3" ht="15.75" x14ac:dyDescent="0.25">
      <c r="A208" s="8"/>
      <c r="C208" s="3" t="str">
        <f>CONCATENATE("    ",B204)</f>
        <v xml:space="preserve">    Your DRD2 gene has no variants. A normal gene is referred to as a "wild-type" gene.</v>
      </c>
    </row>
    <row r="209" spans="1:3" ht="15.75" x14ac:dyDescent="0.25">
      <c r="A209" s="8"/>
    </row>
    <row r="210" spans="1:3" ht="15.75" x14ac:dyDescent="0.25">
      <c r="A210" s="8"/>
      <c r="C210" s="3" t="s">
        <v>74</v>
      </c>
    </row>
    <row r="211" spans="1:3" ht="15.75" x14ac:dyDescent="0.25">
      <c r="A211" s="8"/>
    </row>
    <row r="212" spans="1:3" ht="15.75" x14ac:dyDescent="0.25">
      <c r="A212" s="8"/>
      <c r="C212" s="3" t="str">
        <f>CONCATENATE("    ",B205)</f>
        <v xml:space="preserve">    This variant is not associated with increased risk.</v>
      </c>
    </row>
    <row r="213" spans="1:3" ht="15.75" x14ac:dyDescent="0.25">
      <c r="A213" s="15"/>
    </row>
    <row r="214" spans="1:3" ht="15.75" x14ac:dyDescent="0.25">
      <c r="A214" s="15"/>
      <c r="C214" s="3" t="s">
        <v>75</v>
      </c>
    </row>
    <row r="215" spans="1:3" ht="15.75" x14ac:dyDescent="0.25">
      <c r="A215" s="15"/>
    </row>
    <row r="216" spans="1:3" ht="15.75" x14ac:dyDescent="0.25">
      <c r="A216" s="15"/>
      <c r="C216" s="3" t="str">
        <f>CONCATENATE( "    &lt;piechart percentage=",B206," /&gt;")</f>
        <v xml:space="preserve">    &lt;piechart percentage=50.5 /&gt;</v>
      </c>
    </row>
    <row r="217" spans="1:3" ht="15.75" x14ac:dyDescent="0.25">
      <c r="A217" s="15"/>
      <c r="C217" s="3" t="str">
        <f>"  &lt;/Genotype&gt;"</f>
        <v xml:space="preserve">  &lt;/Genotype&gt;</v>
      </c>
    </row>
    <row r="218" spans="1:3" ht="15.75" x14ac:dyDescent="0.25">
      <c r="A218" s="15"/>
      <c r="C218" s="3" t="str">
        <f>C29</f>
        <v>&lt;# C113282275A #&gt;</v>
      </c>
    </row>
    <row r="219" spans="1:3" ht="15.75" x14ac:dyDescent="0.25">
      <c r="A219" s="15" t="s">
        <v>69</v>
      </c>
      <c r="B219" s="21" t="str">
        <f>J11</f>
        <v>NC_000011.9:g.</v>
      </c>
      <c r="C219" s="3" t="str">
        <f>CONCATENATE("  &lt;Genotype hgvs=",CHAR(34),B219,B220,";",B221,CHAR(34)," name=",CHAR(34),B31,CHAR(34),"&gt; ")</f>
        <v xml:space="preserve">  &lt;Genotype hgvs="NC_000011.9:g.[113282275C&gt;A];[113282275=]" name="C113282275A"&gt; </v>
      </c>
    </row>
    <row r="220" spans="1:3" ht="15.75" x14ac:dyDescent="0.25">
      <c r="A220" s="15" t="s">
        <v>47</v>
      </c>
      <c r="B220" s="21" t="str">
        <f t="shared" ref="B220:B224" si="7">J12</f>
        <v>[113282275C&gt;A]</v>
      </c>
    </row>
    <row r="221" spans="1:3" ht="15.75" x14ac:dyDescent="0.25">
      <c r="A221" s="15" t="s">
        <v>43</v>
      </c>
      <c r="B221" s="21" t="str">
        <f t="shared" si="7"/>
        <v>[113282275=]</v>
      </c>
      <c r="C221" s="3" t="s">
        <v>70</v>
      </c>
    </row>
    <row r="222" spans="1:3" ht="15.75" x14ac:dyDescent="0.25">
      <c r="A222" s="15" t="s">
        <v>71</v>
      </c>
      <c r="B222" s="21" t="str">
        <f t="shared" si="7"/>
        <v>People with this variant have one copy of the [C113282275A](https://www.ncbi.nlm.nih.gov/SNP/snp_ref.cgi?rs=rs1124492)</v>
      </c>
      <c r="C222" s="3" t="s">
        <v>38</v>
      </c>
    </row>
    <row r="223" spans="1:3" ht="15.75" x14ac:dyDescent="0.25">
      <c r="A223" s="8" t="s">
        <v>72</v>
      </c>
      <c r="B223" s="21" t="str">
        <f t="shared" si="7"/>
        <v>You are in the Moderate Loss of Function category. See below for more information.</v>
      </c>
      <c r="C223" s="3" t="str">
        <f>CONCATENATE("    ",B222)</f>
        <v xml:space="preserve">    People with this variant have one copy of the [C113282275A](https://www.ncbi.nlm.nih.gov/SNP/snp_ref.cgi?rs=rs1124492)</v>
      </c>
    </row>
    <row r="224" spans="1:3" ht="15.75" x14ac:dyDescent="0.25">
      <c r="A224" s="8" t="s">
        <v>73</v>
      </c>
      <c r="B224" s="21">
        <f t="shared" si="7"/>
        <v>42</v>
      </c>
    </row>
    <row r="225" spans="1:3" ht="15.75" x14ac:dyDescent="0.25">
      <c r="A225" s="15"/>
      <c r="C225" s="3" t="s">
        <v>74</v>
      </c>
    </row>
    <row r="226" spans="1:3" ht="15.75" x14ac:dyDescent="0.25">
      <c r="A226" s="8"/>
    </row>
    <row r="227" spans="1:3" ht="15.75" x14ac:dyDescent="0.25">
      <c r="A227" s="8"/>
      <c r="C227" s="3" t="str">
        <f>CONCATENATE("    ",B223)</f>
        <v xml:space="preserve">    You are in the Moderate Loss of Function category. See below for more information.</v>
      </c>
    </row>
    <row r="228" spans="1:3" ht="15.75" x14ac:dyDescent="0.25">
      <c r="A228" s="8"/>
    </row>
    <row r="229" spans="1:3" ht="15.75" x14ac:dyDescent="0.25">
      <c r="A229" s="8"/>
      <c r="C229" s="3" t="s">
        <v>75</v>
      </c>
    </row>
    <row r="230" spans="1:3" ht="15.75" x14ac:dyDescent="0.25">
      <c r="A230" s="15"/>
    </row>
    <row r="231" spans="1:3" ht="15.75" x14ac:dyDescent="0.25">
      <c r="A231" s="15"/>
      <c r="C231" s="3" t="str">
        <f>CONCATENATE( "    &lt;piechart percentage=",B224," /&gt;")</f>
        <v xml:space="preserve">    &lt;piechart percentage=42 /&gt;</v>
      </c>
    </row>
    <row r="232" spans="1:3" ht="15.75" x14ac:dyDescent="0.25">
      <c r="A232" s="15"/>
      <c r="C232" s="3" t="str">
        <f>"  &lt;/Genotype&gt;"</f>
        <v xml:space="preserve">  &lt;/Genotype&gt;</v>
      </c>
    </row>
    <row r="233" spans="1:3" ht="15.75" x14ac:dyDescent="0.25">
      <c r="A233" s="15" t="s">
        <v>76</v>
      </c>
      <c r="B233" s="9" t="str">
        <f>J17</f>
        <v>People with this variant have two copies of the [C113282275A](https://www.ncbi.nlm.nih.gov/SNP/snp_ref.cgi?rs=rs1124492) variant. This substitution of a single nucleotide is known as a missense mutation.</v>
      </c>
      <c r="C233" s="3" t="str">
        <f>CONCATENATE("  &lt;Genotype hgvs=",CHAR(34),B219,B220,";",B220,CHAR(34)," name=",CHAR(34),B31,CHAR(34),"&gt; ")</f>
        <v xml:space="preserve">  &lt;Genotype hgvs="NC_000011.9:g.[113282275C&gt;A];[113282275C&gt;A]" name="C113282275A"&gt; </v>
      </c>
    </row>
    <row r="234" spans="1:3" ht="15.75" x14ac:dyDescent="0.25">
      <c r="A234" s="8" t="s">
        <v>77</v>
      </c>
      <c r="B234" s="9" t="str">
        <f t="shared" ref="B234:B235" si="8">J18</f>
        <v>You are in the Moderate Loss of Function category. See below for more information.</v>
      </c>
      <c r="C234" s="3" t="s">
        <v>38</v>
      </c>
    </row>
    <row r="235" spans="1:3" ht="15.75" x14ac:dyDescent="0.25">
      <c r="A235" s="8" t="s">
        <v>73</v>
      </c>
      <c r="B235" s="9">
        <f t="shared" si="8"/>
        <v>19.5</v>
      </c>
      <c r="C235" s="3" t="s">
        <v>70</v>
      </c>
    </row>
    <row r="236" spans="1:3" ht="15.75" x14ac:dyDescent="0.25">
      <c r="A236" s="8"/>
    </row>
    <row r="237" spans="1:3" ht="15.75" x14ac:dyDescent="0.25">
      <c r="A237" s="15"/>
      <c r="C237" s="3" t="str">
        <f>CONCATENATE("    ",B233)</f>
        <v xml:space="preserve">    People with this variant have two copies of the [C113282275A](https://www.ncbi.nlm.nih.gov/SNP/snp_ref.cgi?rs=rs1124492) variant. This substitution of a single nucleotide is known as a missense mutation.</v>
      </c>
    </row>
    <row r="238" spans="1:3" ht="15.75" x14ac:dyDescent="0.25">
      <c r="A238" s="8"/>
    </row>
    <row r="239" spans="1:3" ht="15.75" x14ac:dyDescent="0.25">
      <c r="A239" s="8"/>
      <c r="C239" s="3" t="s">
        <v>74</v>
      </c>
    </row>
    <row r="240" spans="1:3" ht="15.75" x14ac:dyDescent="0.25">
      <c r="A240" s="8"/>
    </row>
    <row r="241" spans="1:3" ht="15.75" x14ac:dyDescent="0.25">
      <c r="A241" s="8"/>
      <c r="C241" s="3" t="str">
        <f>CONCATENATE("    ",B234)</f>
        <v xml:space="preserve">    You are in the Moderate Loss of Function category. See below for more information.</v>
      </c>
    </row>
    <row r="242" spans="1:3" ht="15.75" x14ac:dyDescent="0.25">
      <c r="A242" s="8"/>
    </row>
    <row r="243" spans="1:3" ht="15.75" x14ac:dyDescent="0.25">
      <c r="A243" s="15"/>
      <c r="C243" s="3" t="s">
        <v>75</v>
      </c>
    </row>
    <row r="244" spans="1:3" ht="15.75" x14ac:dyDescent="0.25">
      <c r="A244" s="15"/>
    </row>
    <row r="245" spans="1:3" ht="15.75" x14ac:dyDescent="0.25">
      <c r="A245" s="15"/>
      <c r="C245" s="3" t="str">
        <f>CONCATENATE( "    &lt;piechart percentage=",B235," /&gt;")</f>
        <v xml:space="preserve">    &lt;piechart percentage=19.5 /&gt;</v>
      </c>
    </row>
    <row r="246" spans="1:3" ht="15.75" x14ac:dyDescent="0.25">
      <c r="A246" s="15"/>
      <c r="C246" s="3" t="str">
        <f>"  &lt;/Genotype&gt;"</f>
        <v xml:space="preserve">  &lt;/Genotype&gt;</v>
      </c>
    </row>
    <row r="247" spans="1:3" ht="15.75" x14ac:dyDescent="0.25">
      <c r="A247" s="15" t="s">
        <v>78</v>
      </c>
      <c r="B247" s="9" t="str">
        <f>J20</f>
        <v>Your DRD2 gene has no variants. A normal gene is referred to as a "wild-type" gene.</v>
      </c>
      <c r="C247" s="3" t="str">
        <f>CONCATENATE("  &lt;Genotype hgvs=",CHAR(34),B219,B221,";",B221,CHAR(34)," name=",CHAR(34),B31,CHAR(34),"&gt; ")</f>
        <v xml:space="preserve">  &lt;Genotype hgvs="NC_000011.9:g.[113282275=];[113282275=]" name="C113282275A"&gt; </v>
      </c>
    </row>
    <row r="248" spans="1:3" ht="15.75" x14ac:dyDescent="0.25">
      <c r="A248" s="8" t="s">
        <v>79</v>
      </c>
      <c r="B248" s="9" t="str">
        <f t="shared" ref="B248:B249" si="9">J21</f>
        <v>This variant is not associated with increased risk.</v>
      </c>
      <c r="C248" s="3" t="s">
        <v>38</v>
      </c>
    </row>
    <row r="249" spans="1:3" ht="15.75" x14ac:dyDescent="0.25">
      <c r="A249" s="8" t="s">
        <v>73</v>
      </c>
      <c r="B249" s="9">
        <f t="shared" si="9"/>
        <v>38.5</v>
      </c>
      <c r="C249" s="3" t="s">
        <v>70</v>
      </c>
    </row>
    <row r="250" spans="1:3" ht="15.75" x14ac:dyDescent="0.25">
      <c r="A250" s="15"/>
    </row>
    <row r="251" spans="1:3" ht="15.75" x14ac:dyDescent="0.25">
      <c r="A251" s="8"/>
      <c r="C251" s="3" t="str">
        <f>CONCATENATE("    ",B247)</f>
        <v xml:space="preserve">    Your DRD2 gene has no variants. A normal gene is referred to as a "wild-type" gene.</v>
      </c>
    </row>
    <row r="252" spans="1:3" ht="15.75" x14ac:dyDescent="0.25">
      <c r="A252" s="8"/>
    </row>
    <row r="253" spans="1:3" ht="15.75" x14ac:dyDescent="0.25">
      <c r="A253" s="8"/>
      <c r="C253" s="3" t="s">
        <v>74</v>
      </c>
    </row>
    <row r="254" spans="1:3" ht="15.75" x14ac:dyDescent="0.25">
      <c r="A254" s="8"/>
    </row>
    <row r="255" spans="1:3" ht="15.75" x14ac:dyDescent="0.25">
      <c r="A255" s="8"/>
      <c r="C255" s="3" t="str">
        <f>CONCATENATE("    ",B248)</f>
        <v xml:space="preserve">    This variant is not associated with increased risk.</v>
      </c>
    </row>
    <row r="256" spans="1:3" ht="15.75" x14ac:dyDescent="0.25">
      <c r="A256" s="15"/>
    </row>
    <row r="257" spans="1:3" ht="15.75" x14ac:dyDescent="0.25">
      <c r="A257" s="15"/>
      <c r="C257" s="3" t="s">
        <v>75</v>
      </c>
    </row>
    <row r="258" spans="1:3" ht="15.75" x14ac:dyDescent="0.25">
      <c r="A258" s="15"/>
    </row>
    <row r="259" spans="1:3" ht="15.75" x14ac:dyDescent="0.25">
      <c r="A259" s="15"/>
      <c r="C259" s="3" t="str">
        <f>CONCATENATE( "    &lt;piechart percentage=",B249," /&gt;")</f>
        <v xml:space="preserve">    &lt;piechart percentage=38.5 /&gt;</v>
      </c>
    </row>
    <row r="260" spans="1:3" ht="15.75" x14ac:dyDescent="0.25">
      <c r="A260" s="15"/>
      <c r="C260" s="3" t="str">
        <f>"  &lt;/Genotype&gt;"</f>
        <v xml:space="preserve">  &lt;/Genotype&gt;</v>
      </c>
    </row>
    <row r="261" spans="1:3" ht="15.75" x14ac:dyDescent="0.25">
      <c r="A261" s="15"/>
      <c r="C261" s="3" t="str">
        <f>C35</f>
        <v>&lt;# 113475530insA #&gt;</v>
      </c>
    </row>
    <row r="262" spans="1:3" ht="15.75" x14ac:dyDescent="0.25">
      <c r="A262" s="15" t="s">
        <v>69</v>
      </c>
      <c r="B262" s="21" t="str">
        <f>K11</f>
        <v>NC_000011.10:g.</v>
      </c>
      <c r="C262" s="3" t="str">
        <f>CONCATENATE("  &lt;Genotype hgvs=",CHAR(34),B262,B263,";",B264,CHAR(34)," name=",CHAR(34),B37,CHAR(34),"&gt; ")</f>
        <v xml:space="preserve">  &lt;Genotype hgvs="NC_000011.10:g.[113475529_113475530insA];[113475529_113475530=]" name="113475530insA"&gt; </v>
      </c>
    </row>
    <row r="263" spans="1:3" ht="15.75" x14ac:dyDescent="0.25">
      <c r="A263" s="15" t="s">
        <v>47</v>
      </c>
      <c r="B263" s="21" t="str">
        <f t="shared" ref="B263:B267" si="10">K12</f>
        <v>[113475529_113475530insA]</v>
      </c>
    </row>
    <row r="264" spans="1:3" ht="15.75" x14ac:dyDescent="0.25">
      <c r="A264" s="15" t="s">
        <v>43</v>
      </c>
      <c r="B264" s="21" t="str">
        <f t="shared" si="10"/>
        <v>[113475529_113475530=]</v>
      </c>
      <c r="C264" s="3" t="s">
        <v>70</v>
      </c>
    </row>
    <row r="265" spans="1:3" ht="15.75" x14ac:dyDescent="0.25">
      <c r="A265" s="15" t="s">
        <v>71</v>
      </c>
      <c r="B265" s="21" t="str">
        <f t="shared" si="10"/>
        <v>People with this variant have one additional adenine (A) inserted, also known as the [113475530insA](https://www.ncbi.nlm.nih.gov/projects/SNP/snp_ref.cgi?rs=rs1799732) variant.</v>
      </c>
      <c r="C265" s="3" t="s">
        <v>38</v>
      </c>
    </row>
    <row r="266" spans="1:3" ht="15.75" x14ac:dyDescent="0.25">
      <c r="A266" s="8" t="s">
        <v>72</v>
      </c>
      <c r="B266" s="21" t="str">
        <f t="shared" si="10"/>
        <v>This variant is not associated with increased risk.</v>
      </c>
      <c r="C266" s="3" t="str">
        <f>CONCATENATE("    ",B265)</f>
        <v xml:space="preserve">    People with this variant have one additional adenine (A) inserted, also known as the [113475530insA](https://www.ncbi.nlm.nih.gov/projects/SNP/snp_ref.cgi?rs=rs1799732) variant.</v>
      </c>
    </row>
    <row r="267" spans="1:3" ht="15.75" x14ac:dyDescent="0.25">
      <c r="A267" s="8" t="s">
        <v>73</v>
      </c>
      <c r="B267" s="21">
        <f t="shared" si="10"/>
        <v>36.6</v>
      </c>
    </row>
    <row r="268" spans="1:3" ht="15.75" x14ac:dyDescent="0.25">
      <c r="A268" s="15"/>
      <c r="C268" s="3" t="s">
        <v>74</v>
      </c>
    </row>
    <row r="269" spans="1:3" ht="15.75" x14ac:dyDescent="0.25">
      <c r="A269" s="8"/>
    </row>
    <row r="270" spans="1:3" ht="15.75" x14ac:dyDescent="0.25">
      <c r="A270" s="8"/>
      <c r="C270" s="3" t="str">
        <f>CONCATENATE("    ",B266)</f>
        <v xml:space="preserve">    This variant is not associated with increased risk.</v>
      </c>
    </row>
    <row r="271" spans="1:3" ht="15.75" x14ac:dyDescent="0.25">
      <c r="A271" s="8"/>
    </row>
    <row r="272" spans="1:3" ht="15.75" x14ac:dyDescent="0.25">
      <c r="A272" s="8"/>
      <c r="C272" s="3" t="s">
        <v>75</v>
      </c>
    </row>
    <row r="273" spans="1:3" ht="15.75" x14ac:dyDescent="0.25">
      <c r="A273" s="15"/>
    </row>
    <row r="274" spans="1:3" ht="15.75" x14ac:dyDescent="0.25">
      <c r="A274" s="15"/>
      <c r="C274" s="3" t="str">
        <f>CONCATENATE( "    &lt;piechart percentage=",B267," /&gt;")</f>
        <v xml:space="preserve">    &lt;piechart percentage=36.6 /&gt;</v>
      </c>
    </row>
    <row r="275" spans="1:3" ht="15.75" x14ac:dyDescent="0.25">
      <c r="A275" s="15"/>
      <c r="C275" s="3" t="str">
        <f>"  &lt;/Genotype&gt;"</f>
        <v xml:space="preserve">  &lt;/Genotype&gt;</v>
      </c>
    </row>
    <row r="276" spans="1:3" ht="15.75" x14ac:dyDescent="0.25">
      <c r="A276" s="15" t="s">
        <v>76</v>
      </c>
      <c r="B276" s="9" t="str">
        <f>K17</f>
        <v>People with this variant have two additional adenine (A) inserted, also known as the [113475530insA](https://www.ncbi.nlm.nih.gov/projects/SNP/snp_ref.cgi?rs=rs1799732) variant.</v>
      </c>
      <c r="C276" s="3" t="str">
        <f>CONCATENATE("  &lt;Genotype hgvs=",CHAR(34),B262,B263,";",B263,CHAR(34)," name=",CHAR(34),B37,CHAR(34),"&gt; ")</f>
        <v xml:space="preserve">  &lt;Genotype hgvs="NC_000011.10:g.[113475529_113475530insA];[113475529_113475530insA]" name="113475530insA"&gt; </v>
      </c>
    </row>
    <row r="277" spans="1:3" ht="15.75" x14ac:dyDescent="0.25">
      <c r="A277" s="8" t="s">
        <v>77</v>
      </c>
      <c r="B277" s="9" t="str">
        <f t="shared" ref="B277:B278" si="11">K18</f>
        <v>You are in the Moderate Loss of Function category. See below for more information.</v>
      </c>
      <c r="C277" s="3" t="s">
        <v>38</v>
      </c>
    </row>
    <row r="278" spans="1:3" ht="15.75" x14ac:dyDescent="0.25">
      <c r="A278" s="8" t="s">
        <v>73</v>
      </c>
      <c r="B278" s="9">
        <f t="shared" si="11"/>
        <v>15</v>
      </c>
      <c r="C278" s="3" t="s">
        <v>70</v>
      </c>
    </row>
    <row r="279" spans="1:3" ht="15.75" x14ac:dyDescent="0.25">
      <c r="A279" s="8"/>
    </row>
    <row r="280" spans="1:3" ht="15.75" x14ac:dyDescent="0.25">
      <c r="A280" s="15"/>
      <c r="C280" s="3" t="str">
        <f>CONCATENATE("    ",B276)</f>
        <v xml:space="preserve">    People with this variant have two additional adenine (A) inserted, also known as the [113475530insA](https://www.ncbi.nlm.nih.gov/projects/SNP/snp_ref.cgi?rs=rs1799732) variant.</v>
      </c>
    </row>
    <row r="281" spans="1:3" ht="15.75" x14ac:dyDescent="0.25">
      <c r="A281" s="8"/>
    </row>
    <row r="282" spans="1:3" ht="15.75" x14ac:dyDescent="0.25">
      <c r="A282" s="8"/>
      <c r="C282" s="3" t="s">
        <v>74</v>
      </c>
    </row>
    <row r="283" spans="1:3" ht="15.75" x14ac:dyDescent="0.25">
      <c r="A283" s="8"/>
    </row>
    <row r="284" spans="1:3" ht="15.75" x14ac:dyDescent="0.25">
      <c r="A284" s="8"/>
      <c r="C284" s="3" t="str">
        <f>CONCATENATE("    ",B277)</f>
        <v xml:space="preserve">    You are in the Moderate Loss of Function category. See below for more information.</v>
      </c>
    </row>
    <row r="285" spans="1:3" ht="15.75" x14ac:dyDescent="0.25">
      <c r="A285" s="8"/>
    </row>
    <row r="286" spans="1:3" ht="15.75" x14ac:dyDescent="0.25">
      <c r="A286" s="15"/>
      <c r="C286" s="3" t="s">
        <v>75</v>
      </c>
    </row>
    <row r="287" spans="1:3" ht="15.75" x14ac:dyDescent="0.25">
      <c r="A287" s="15"/>
    </row>
    <row r="288" spans="1:3" ht="15.75" x14ac:dyDescent="0.25">
      <c r="A288" s="15"/>
      <c r="C288" s="3" t="str">
        <f>CONCATENATE( "    &lt;piechart percentage=",B278," /&gt;")</f>
        <v xml:space="preserve">    &lt;piechart percentage=15 /&gt;</v>
      </c>
    </row>
    <row r="289" spans="1:3" ht="15.75" x14ac:dyDescent="0.25">
      <c r="A289" s="15"/>
      <c r="C289" s="3" t="str">
        <f>"  &lt;/Genotype&gt;"</f>
        <v xml:space="preserve">  &lt;/Genotype&gt;</v>
      </c>
    </row>
    <row r="290" spans="1:3" ht="15.75" x14ac:dyDescent="0.25">
      <c r="A290" s="15" t="s">
        <v>78</v>
      </c>
      <c r="B290" s="9" t="str">
        <f>K20</f>
        <v>Your DRD2 gene has no variants. A normal gene is referred to as a "wild-type" gene.</v>
      </c>
      <c r="C290" s="3" t="str">
        <f>CONCATENATE("  &lt;Genotype hgvs=",CHAR(34),B262,B264,";",B264,CHAR(34)," name=",CHAR(34),B37,CHAR(34),"&gt; ")</f>
        <v xml:space="preserve">  &lt;Genotype hgvs="NC_000011.10:g.[113475529_113475530=];[113475529_113475530=]" name="113475530insA"&gt; </v>
      </c>
    </row>
    <row r="291" spans="1:3" ht="15.75" x14ac:dyDescent="0.25">
      <c r="A291" s="8" t="s">
        <v>79</v>
      </c>
      <c r="B291" s="9" t="str">
        <f t="shared" ref="B291:B292" si="12">K21</f>
        <v>This variant is not associated with increased risk.</v>
      </c>
      <c r="C291" s="3" t="s">
        <v>38</v>
      </c>
    </row>
    <row r="292" spans="1:3" ht="15.75" x14ac:dyDescent="0.25">
      <c r="A292" s="8" t="s">
        <v>73</v>
      </c>
      <c r="B292" s="9">
        <f t="shared" si="12"/>
        <v>48.4</v>
      </c>
      <c r="C292" s="3" t="s">
        <v>70</v>
      </c>
    </row>
    <row r="293" spans="1:3" ht="15.75" x14ac:dyDescent="0.25">
      <c r="A293" s="15"/>
    </row>
    <row r="294" spans="1:3" ht="15.75" x14ac:dyDescent="0.25">
      <c r="A294" s="8"/>
      <c r="C294" s="3" t="str">
        <f>CONCATENATE("    ",B290)</f>
        <v xml:space="preserve">    Your DRD2 gene has no variants. A normal gene is referred to as a "wild-type" gene.</v>
      </c>
    </row>
    <row r="295" spans="1:3" ht="15.75" x14ac:dyDescent="0.25">
      <c r="A295" s="8"/>
    </row>
    <row r="296" spans="1:3" ht="15.75" x14ac:dyDescent="0.25">
      <c r="A296" s="8"/>
      <c r="C296" s="3" t="s">
        <v>74</v>
      </c>
    </row>
    <row r="297" spans="1:3" ht="15.75" x14ac:dyDescent="0.25">
      <c r="A297" s="8"/>
    </row>
    <row r="298" spans="1:3" ht="15.75" x14ac:dyDescent="0.25">
      <c r="A298" s="8"/>
      <c r="C298" s="3" t="str">
        <f>CONCATENATE("    ",B291)</f>
        <v xml:space="preserve">    This variant is not associated with increased risk.</v>
      </c>
    </row>
    <row r="299" spans="1:3" ht="15.75" x14ac:dyDescent="0.25">
      <c r="A299" s="15"/>
    </row>
    <row r="300" spans="1:3" ht="15.75" x14ac:dyDescent="0.25">
      <c r="A300" s="15"/>
      <c r="C300" s="3" t="s">
        <v>75</v>
      </c>
    </row>
    <row r="301" spans="1:3" ht="15.75" x14ac:dyDescent="0.25">
      <c r="A301" s="15"/>
    </row>
    <row r="302" spans="1:3" ht="15.75" x14ac:dyDescent="0.25">
      <c r="A302" s="15"/>
      <c r="C302" s="3" t="str">
        <f>CONCATENATE( "    &lt;piechart percentage=",B292," /&gt;")</f>
        <v xml:space="preserve">    &lt;piechart percentage=48.4 /&gt;</v>
      </c>
    </row>
    <row r="303" spans="1:3" ht="15.75" x14ac:dyDescent="0.25">
      <c r="A303" s="15"/>
      <c r="C303" s="3" t="str">
        <f>"  &lt;/Genotype&gt;"</f>
        <v xml:space="preserve">  &lt;/Genotype&gt;</v>
      </c>
    </row>
    <row r="304" spans="1:3" ht="15.75" x14ac:dyDescent="0.25">
      <c r="A304" s="15"/>
      <c r="C304" s="3" t="str">
        <f>C41</f>
        <v>&lt;# G2137A #&gt;</v>
      </c>
    </row>
    <row r="305" spans="1:3" ht="15.75" x14ac:dyDescent="0.25">
      <c r="A305" s="15" t="s">
        <v>69</v>
      </c>
      <c r="B305" s="21" t="str">
        <f>L11</f>
        <v>NC_000011.10:g.</v>
      </c>
      <c r="C305" s="3" t="str">
        <f>CONCATENATE("  &lt;Genotype hgvs=",CHAR(34),B305,B306,";",B307,CHAR(34)," name=",CHAR(34),B43,CHAR(34),"&gt; ")</f>
        <v xml:space="preserve">  &lt;Genotype hgvs="NC_000011.10:g.[113400106G&gt;A];[113400106=]" name="G2137A"&gt; </v>
      </c>
    </row>
    <row r="306" spans="1:3" ht="15.75" x14ac:dyDescent="0.25">
      <c r="A306" s="15" t="s">
        <v>47</v>
      </c>
      <c r="B306" s="21" t="str">
        <f t="shared" ref="B306:B310" si="13">L12</f>
        <v>[113400106G&gt;A]</v>
      </c>
    </row>
    <row r="307" spans="1:3" ht="15.75" x14ac:dyDescent="0.25">
      <c r="A307" s="15" t="s">
        <v>43</v>
      </c>
      <c r="B307" s="21" t="str">
        <f t="shared" si="13"/>
        <v>[113400106=]</v>
      </c>
      <c r="C307" s="3" t="s">
        <v>70</v>
      </c>
    </row>
    <row r="308" spans="1:3" ht="15.75" x14ac:dyDescent="0.25">
      <c r="A308" s="15" t="s">
        <v>71</v>
      </c>
      <c r="B308" s="21" t="str">
        <f t="shared" si="13"/>
        <v>People with this variant have one copy of the [G2137A (p.Glu713Lys)](https://www.ncbi.nlm.nih.gov/clinvar/variation/2105/)</v>
      </c>
      <c r="C308" s="3" t="s">
        <v>38</v>
      </c>
    </row>
    <row r="309" spans="1:3" ht="15.75" x14ac:dyDescent="0.25">
      <c r="A309" s="8" t="s">
        <v>72</v>
      </c>
      <c r="B309" s="21">
        <f t="shared" si="13"/>
        <v>0</v>
      </c>
      <c r="C309" s="3" t="str">
        <f>CONCATENATE("    ",B308)</f>
        <v xml:space="preserve">    People with this variant have one copy of the [G2137A (p.Glu713Lys)](https://www.ncbi.nlm.nih.gov/clinvar/variation/2105/)</v>
      </c>
    </row>
    <row r="310" spans="1:3" ht="15.75" x14ac:dyDescent="0.25">
      <c r="A310" s="8" t="s">
        <v>73</v>
      </c>
      <c r="B310" s="21">
        <f t="shared" si="13"/>
        <v>40</v>
      </c>
    </row>
    <row r="311" spans="1:3" ht="15.75" x14ac:dyDescent="0.25">
      <c r="A311" s="15"/>
      <c r="C311" s="3" t="s">
        <v>74</v>
      </c>
    </row>
    <row r="312" spans="1:3" ht="15.75" x14ac:dyDescent="0.25">
      <c r="A312" s="8"/>
    </row>
    <row r="313" spans="1:3" ht="15.75" x14ac:dyDescent="0.25">
      <c r="A313" s="8"/>
      <c r="C313" s="3" t="str">
        <f>CONCATENATE("    ",B309)</f>
        <v xml:space="preserve">    0</v>
      </c>
    </row>
    <row r="314" spans="1:3" ht="15.75" x14ac:dyDescent="0.25">
      <c r="A314" s="8"/>
    </row>
    <row r="315" spans="1:3" ht="15.75" x14ac:dyDescent="0.25">
      <c r="A315" s="8"/>
      <c r="C315" s="3" t="s">
        <v>75</v>
      </c>
    </row>
    <row r="316" spans="1:3" ht="15.75" x14ac:dyDescent="0.25">
      <c r="A316" s="15"/>
    </row>
    <row r="317" spans="1:3" ht="15.75" x14ac:dyDescent="0.25">
      <c r="A317" s="15"/>
      <c r="C317" s="3" t="str">
        <f>CONCATENATE( "    &lt;piechart percentage=",B310," /&gt;")</f>
        <v xml:space="preserve">    &lt;piechart percentage=40 /&gt;</v>
      </c>
    </row>
    <row r="318" spans="1:3" ht="15.75" x14ac:dyDescent="0.25">
      <c r="A318" s="15"/>
      <c r="C318" s="3" t="str">
        <f>"  &lt;/Genotype&gt;"</f>
        <v xml:space="preserve">  &lt;/Genotype&gt;</v>
      </c>
    </row>
    <row r="319" spans="1:3" ht="15.75" x14ac:dyDescent="0.25">
      <c r="A319" s="15" t="s">
        <v>76</v>
      </c>
      <c r="B319" s="9" t="str">
        <f>L17</f>
        <v>People with this variant have two copies of the [G2137A (p.Glu713Lys)](https://www.ncbi.nlm.nih.gov/clinvar/variation/2105/) variant. This substitution of a single nucleotide is known as a missense mutation.</v>
      </c>
      <c r="C319" s="3" t="str">
        <f>CONCATENATE("  &lt;Genotype hgvs=",CHAR(34),B305,B306,";",B306,CHAR(34)," name=",CHAR(34),B43,CHAR(34),"&gt; ")</f>
        <v xml:space="preserve">  &lt;Genotype hgvs="NC_000011.10:g.[113400106G&gt;A];[113400106G&gt;A]" name="G2137A"&gt; </v>
      </c>
    </row>
    <row r="320" spans="1:3" ht="15.75" x14ac:dyDescent="0.25">
      <c r="A320" s="8" t="s">
        <v>77</v>
      </c>
      <c r="B320" s="9">
        <f t="shared" ref="B320:B321" si="14">L18</f>
        <v>0</v>
      </c>
      <c r="C320" s="3" t="s">
        <v>38</v>
      </c>
    </row>
    <row r="321" spans="1:3" ht="15.75" x14ac:dyDescent="0.25">
      <c r="A321" s="8" t="s">
        <v>73</v>
      </c>
      <c r="B321" s="9">
        <f t="shared" si="14"/>
        <v>22.6</v>
      </c>
      <c r="C321" s="3" t="s">
        <v>70</v>
      </c>
    </row>
    <row r="322" spans="1:3" ht="15.75" x14ac:dyDescent="0.25">
      <c r="A322" s="8"/>
    </row>
    <row r="323" spans="1:3" ht="15.75" x14ac:dyDescent="0.25">
      <c r="A323" s="15"/>
      <c r="C323" s="3" t="str">
        <f>CONCATENATE("    ",B319)</f>
        <v xml:space="preserve">    People with this variant have two copies of the [G2137A (p.Glu713Lys)](https://www.ncbi.nlm.nih.gov/clinvar/variation/2105/) variant. This substitution of a single nucleotide is known as a missense mutation.</v>
      </c>
    </row>
    <row r="324" spans="1:3" ht="15.75" x14ac:dyDescent="0.25">
      <c r="A324" s="8"/>
    </row>
    <row r="325" spans="1:3" ht="15.75" x14ac:dyDescent="0.25">
      <c r="A325" s="8"/>
      <c r="C325" s="3" t="s">
        <v>74</v>
      </c>
    </row>
    <row r="326" spans="1:3" ht="15.75" x14ac:dyDescent="0.25">
      <c r="A326" s="8"/>
    </row>
    <row r="327" spans="1:3" ht="15.75" x14ac:dyDescent="0.25">
      <c r="A327" s="8"/>
      <c r="C327" s="3" t="str">
        <f>CONCATENATE("    ",B320)</f>
        <v xml:space="preserve">    0</v>
      </c>
    </row>
    <row r="328" spans="1:3" ht="15.75" x14ac:dyDescent="0.25">
      <c r="A328" s="8"/>
    </row>
    <row r="329" spans="1:3" ht="15.75" x14ac:dyDescent="0.25">
      <c r="A329" s="15"/>
      <c r="C329" s="3" t="s">
        <v>75</v>
      </c>
    </row>
    <row r="330" spans="1:3" ht="15.75" x14ac:dyDescent="0.25">
      <c r="A330" s="15"/>
    </row>
    <row r="331" spans="1:3" ht="15.75" x14ac:dyDescent="0.25">
      <c r="A331" s="15"/>
      <c r="C331" s="3" t="str">
        <f>CONCATENATE( "    &lt;piechart percentage=",B321," /&gt;")</f>
        <v xml:space="preserve">    &lt;piechart percentage=22.6 /&gt;</v>
      </c>
    </row>
    <row r="332" spans="1:3" ht="15.75" x14ac:dyDescent="0.25">
      <c r="A332" s="15"/>
      <c r="C332" s="3" t="str">
        <f>"  &lt;/Genotype&gt;"</f>
        <v xml:space="preserve">  &lt;/Genotype&gt;</v>
      </c>
    </row>
    <row r="333" spans="1:3" ht="15.75" x14ac:dyDescent="0.25">
      <c r="A333" s="15" t="s">
        <v>78</v>
      </c>
      <c r="B333" s="9" t="str">
        <f>L20</f>
        <v>Your DRD2 gene has no variants. A normal gene is referred to as a "wild-type" gene.</v>
      </c>
      <c r="C333" s="3" t="str">
        <f>CONCATENATE("  &lt;Genotype hgvs=",CHAR(34),B305,B307,";",B307,CHAR(34)," name=",CHAR(34),B43,CHAR(34),"&gt; ")</f>
        <v xml:space="preserve">  &lt;Genotype hgvs="NC_000011.10:g.[113400106=];[113400106=]" name="G2137A"&gt; </v>
      </c>
    </row>
    <row r="334" spans="1:3" ht="15.75" x14ac:dyDescent="0.25">
      <c r="A334" s="8" t="s">
        <v>79</v>
      </c>
      <c r="B334" s="9">
        <f t="shared" ref="B334:B335" si="15">L21</f>
        <v>0</v>
      </c>
      <c r="C334" s="3" t="s">
        <v>38</v>
      </c>
    </row>
    <row r="335" spans="1:3" ht="15.75" x14ac:dyDescent="0.25">
      <c r="A335" s="8" t="s">
        <v>73</v>
      </c>
      <c r="B335" s="9">
        <f t="shared" si="15"/>
        <v>37.4</v>
      </c>
      <c r="C335" s="3" t="s">
        <v>70</v>
      </c>
    </row>
    <row r="336" spans="1:3" ht="15.75" x14ac:dyDescent="0.25">
      <c r="A336" s="15"/>
    </row>
    <row r="337" spans="1:3" ht="15.75" x14ac:dyDescent="0.25">
      <c r="A337" s="8"/>
      <c r="C337" s="3" t="str">
        <f>CONCATENATE("    ",B333)</f>
        <v xml:space="preserve">    Your DRD2 gene has no variants. A normal gene is referred to as a "wild-type" gene.</v>
      </c>
    </row>
    <row r="338" spans="1:3" ht="15.75" x14ac:dyDescent="0.25">
      <c r="A338" s="8"/>
    </row>
    <row r="339" spans="1:3" ht="15.75" x14ac:dyDescent="0.25">
      <c r="A339" s="8"/>
      <c r="C339" s="3" t="s">
        <v>74</v>
      </c>
    </row>
    <row r="340" spans="1:3" ht="15.75" x14ac:dyDescent="0.25">
      <c r="A340" s="8"/>
    </row>
    <row r="341" spans="1:3" ht="15.75" x14ac:dyDescent="0.25">
      <c r="A341" s="8"/>
      <c r="C341" s="3" t="str">
        <f>CONCATENATE("    ",B334)</f>
        <v xml:space="preserve">    0</v>
      </c>
    </row>
    <row r="342" spans="1:3" ht="15.75" x14ac:dyDescent="0.25">
      <c r="A342" s="15"/>
    </row>
    <row r="343" spans="1:3" ht="15.75" x14ac:dyDescent="0.25">
      <c r="A343" s="15"/>
      <c r="C343" s="3" t="s">
        <v>75</v>
      </c>
    </row>
    <row r="344" spans="1:3" ht="15.75" x14ac:dyDescent="0.25">
      <c r="A344" s="15"/>
    </row>
    <row r="345" spans="1:3" ht="15.75" x14ac:dyDescent="0.25">
      <c r="A345" s="15"/>
      <c r="C345" s="3" t="str">
        <f>CONCATENATE( "    &lt;piechart percentage=",B335," /&gt;")</f>
        <v xml:space="preserve">    &lt;piechart percentage=37.4 /&gt;</v>
      </c>
    </row>
    <row r="346" spans="1:3" ht="15.75" x14ac:dyDescent="0.25">
      <c r="A346" s="15"/>
      <c r="C346" s="3" t="str">
        <f>"  &lt;/Genotype&gt;"</f>
        <v xml:space="preserve">  &lt;/Genotype&gt;</v>
      </c>
    </row>
    <row r="347" spans="1:3" ht="15.75" x14ac:dyDescent="0.25">
      <c r="A347" s="15"/>
      <c r="C347" s="3" t="str">
        <f>C47</f>
        <v>&lt;# C113411553A #&gt;</v>
      </c>
    </row>
    <row r="348" spans="1:3" ht="15.75" x14ac:dyDescent="0.25">
      <c r="A348" s="15" t="s">
        <v>69</v>
      </c>
      <c r="B348" s="21" t="str">
        <f>M11</f>
        <v>NC_000011.10:g.</v>
      </c>
      <c r="C348" s="3" t="str">
        <f>CONCATENATE("  &lt;Genotype hgvs=",CHAR(34),B348,B349,";",B350,CHAR(34)," name=",CHAR(34),B49,CHAR(34),"&gt; ")</f>
        <v xml:space="preserve">  &lt;Genotype hgvs="NC_000011.10:g.[113411553C&gt;A];[113411553=]" name="C113411553A"&gt; </v>
      </c>
    </row>
    <row r="349" spans="1:3" ht="15.75" x14ac:dyDescent="0.25">
      <c r="A349" s="15" t="s">
        <v>47</v>
      </c>
      <c r="B349" s="21" t="str">
        <f t="shared" ref="B349:B353" si="16">M12</f>
        <v>[113411553C&gt;A]</v>
      </c>
    </row>
    <row r="350" spans="1:3" ht="15.75" x14ac:dyDescent="0.25">
      <c r="A350" s="15" t="s">
        <v>43</v>
      </c>
      <c r="B350" s="21" t="str">
        <f t="shared" si="16"/>
        <v>[113411553=]</v>
      </c>
      <c r="C350" s="3" t="s">
        <v>70</v>
      </c>
    </row>
    <row r="351" spans="1:3" ht="15.75" x14ac:dyDescent="0.25">
      <c r="A351" s="15" t="s">
        <v>71</v>
      </c>
      <c r="B351" s="21" t="str">
        <f t="shared" si="16"/>
        <v>People with this variant have one copy of the [C113411553A](https://www.ncbi.nlm.nih.gov/projects/SNP/snp_ref.cgi?rs=rs46220755)</v>
      </c>
      <c r="C351" s="3" t="s">
        <v>38</v>
      </c>
    </row>
    <row r="352" spans="1:3" ht="15.75" x14ac:dyDescent="0.25">
      <c r="A352" s="8" t="s">
        <v>72</v>
      </c>
      <c r="B352" s="21" t="str">
        <f t="shared" si="16"/>
        <v>You are in the Moderate Loss of Function category. See below for more information.</v>
      </c>
      <c r="C352" s="3" t="str">
        <f>CONCATENATE("    ",B351)</f>
        <v xml:space="preserve">    People with this variant have one copy of the [C113411553A](https://www.ncbi.nlm.nih.gov/projects/SNP/snp_ref.cgi?rs=rs46220755)</v>
      </c>
    </row>
    <row r="353" spans="1:3" ht="15.75" x14ac:dyDescent="0.25">
      <c r="A353" s="8" t="s">
        <v>73</v>
      </c>
      <c r="B353" s="21">
        <f t="shared" si="16"/>
        <v>34.299999999999997</v>
      </c>
    </row>
    <row r="354" spans="1:3" ht="15.75" x14ac:dyDescent="0.25">
      <c r="A354" s="15"/>
      <c r="C354" s="3" t="s">
        <v>74</v>
      </c>
    </row>
    <row r="355" spans="1:3" ht="15.75" x14ac:dyDescent="0.25">
      <c r="A355" s="8"/>
    </row>
    <row r="356" spans="1:3" ht="15.75" x14ac:dyDescent="0.25">
      <c r="A356" s="8"/>
      <c r="C356" s="3" t="str">
        <f>CONCATENATE("    ",B352)</f>
        <v xml:space="preserve">    You are in the Moderate Loss of Function category. See below for more information.</v>
      </c>
    </row>
    <row r="357" spans="1:3" ht="15.75" x14ac:dyDescent="0.25">
      <c r="A357" s="8"/>
    </row>
    <row r="358" spans="1:3" ht="15.75" x14ac:dyDescent="0.25">
      <c r="A358" s="8"/>
      <c r="C358" s="3" t="s">
        <v>75</v>
      </c>
    </row>
    <row r="359" spans="1:3" ht="15.75" x14ac:dyDescent="0.25">
      <c r="A359" s="15"/>
    </row>
    <row r="360" spans="1:3" ht="15.75" x14ac:dyDescent="0.25">
      <c r="A360" s="15"/>
      <c r="C360" s="3" t="str">
        <f>CONCATENATE( "    &lt;piechart percentage=",B353," /&gt;")</f>
        <v xml:space="preserve">    &lt;piechart percentage=34.3 /&gt;</v>
      </c>
    </row>
    <row r="361" spans="1:3" ht="15.75" x14ac:dyDescent="0.25">
      <c r="A361" s="15"/>
      <c r="C361" s="3" t="str">
        <f>"  &lt;/Genotype&gt;"</f>
        <v xml:space="preserve">  &lt;/Genotype&gt;</v>
      </c>
    </row>
    <row r="362" spans="1:3" ht="15.75" x14ac:dyDescent="0.25">
      <c r="A362" s="15" t="s">
        <v>76</v>
      </c>
      <c r="B362" s="9" t="str">
        <f>M17</f>
        <v>People with this variant have two copies of the [C113411553A](https://www.ncbi.nlm.nih.gov/projects/SNP/snp_ref.cgi?rs=rs46220755) variant. This substitution of a single nucleotide is known as a missense mutation.</v>
      </c>
      <c r="C362" s="3" t="str">
        <f>CONCATENATE("  &lt;Genotype hgvs=",CHAR(34),B348,B349,";",B349,CHAR(34)," name=",CHAR(34),B49,CHAR(34),"&gt; ")</f>
        <v xml:space="preserve">  &lt;Genotype hgvs="NC_000011.10:g.[113411553C&gt;A];[113411553C&gt;A]" name="C113411553A"&gt; </v>
      </c>
    </row>
    <row r="363" spans="1:3" ht="15.75" x14ac:dyDescent="0.25">
      <c r="A363" s="8" t="s">
        <v>77</v>
      </c>
      <c r="B363" s="9" t="str">
        <f t="shared" ref="B363:B364" si="17">M18</f>
        <v>You are in the Moderate Loss of Function category. See below for more information.</v>
      </c>
      <c r="C363" s="3" t="s">
        <v>38</v>
      </c>
    </row>
    <row r="364" spans="1:3" ht="15.75" x14ac:dyDescent="0.25">
      <c r="A364" s="8" t="s">
        <v>73</v>
      </c>
      <c r="B364" s="9">
        <f t="shared" si="17"/>
        <v>6.8</v>
      </c>
      <c r="C364" s="3" t="s">
        <v>70</v>
      </c>
    </row>
    <row r="365" spans="1:3" ht="15.75" x14ac:dyDescent="0.25">
      <c r="A365" s="8"/>
    </row>
    <row r="366" spans="1:3" ht="15.75" x14ac:dyDescent="0.25">
      <c r="A366" s="15"/>
      <c r="C366" s="3" t="str">
        <f>CONCATENATE("    ",B362)</f>
        <v xml:space="preserve">    People with this variant have two copies of the [C113411553A](https://www.ncbi.nlm.nih.gov/projects/SNP/snp_ref.cgi?rs=rs46220755) variant. This substitution of a single nucleotide is known as a missense mutation.</v>
      </c>
    </row>
    <row r="367" spans="1:3" ht="15.75" x14ac:dyDescent="0.25">
      <c r="A367" s="8"/>
    </row>
    <row r="368" spans="1:3" ht="15.75" x14ac:dyDescent="0.25">
      <c r="A368" s="8"/>
      <c r="C368" s="3" t="s">
        <v>74</v>
      </c>
    </row>
    <row r="369" spans="1:3" ht="15.75" x14ac:dyDescent="0.25">
      <c r="A369" s="8"/>
    </row>
    <row r="370" spans="1:3" ht="15.75" x14ac:dyDescent="0.25">
      <c r="A370" s="8"/>
      <c r="C370" s="3" t="str">
        <f>CONCATENATE("    ",B363)</f>
        <v xml:space="preserve">    You are in the Moderate Loss of Function category. See below for more information.</v>
      </c>
    </row>
    <row r="371" spans="1:3" ht="15.75" x14ac:dyDescent="0.25">
      <c r="A371" s="8"/>
    </row>
    <row r="372" spans="1:3" ht="15.75" x14ac:dyDescent="0.25">
      <c r="A372" s="15"/>
      <c r="C372" s="3" t="s">
        <v>75</v>
      </c>
    </row>
    <row r="373" spans="1:3" ht="15.75" x14ac:dyDescent="0.25">
      <c r="A373" s="15"/>
    </row>
    <row r="374" spans="1:3" ht="15.75" x14ac:dyDescent="0.25">
      <c r="A374" s="15"/>
      <c r="C374" s="3" t="str">
        <f>CONCATENATE( "    &lt;piechart percentage=",B364," /&gt;")</f>
        <v xml:space="preserve">    &lt;piechart percentage=6.8 /&gt;</v>
      </c>
    </row>
    <row r="375" spans="1:3" ht="15.75" x14ac:dyDescent="0.25">
      <c r="A375" s="15"/>
      <c r="C375" s="3" t="str">
        <f>"  &lt;/Genotype&gt;"</f>
        <v xml:space="preserve">  &lt;/Genotype&gt;</v>
      </c>
    </row>
    <row r="376" spans="1:3" ht="15.75" x14ac:dyDescent="0.25">
      <c r="A376" s="15" t="s">
        <v>78</v>
      </c>
      <c r="B376" s="9" t="str">
        <f>M20</f>
        <v>Your DRD2 gene has no variants. A normal gene is referred to as a "wild-type" gene.</v>
      </c>
      <c r="C376" s="3" t="str">
        <f>CONCATENATE("  &lt;Genotype hgvs=",CHAR(34),B348,B350,";",B350,CHAR(34)," name=",CHAR(34),B49,CHAR(34),"&gt; ")</f>
        <v xml:space="preserve">  &lt;Genotype hgvs="NC_000011.10:g.[113411553=];[113411553=]" name="C113411553A"&gt; </v>
      </c>
    </row>
    <row r="377" spans="1:3" ht="15.75" x14ac:dyDescent="0.25">
      <c r="A377" s="8" t="s">
        <v>79</v>
      </c>
      <c r="B377" s="9" t="str">
        <f t="shared" ref="B377:B378" si="18">M21</f>
        <v>This variant is not associated with increased risk.</v>
      </c>
      <c r="C377" s="3" t="s">
        <v>38</v>
      </c>
    </row>
    <row r="378" spans="1:3" ht="15.75" x14ac:dyDescent="0.25">
      <c r="A378" s="8" t="s">
        <v>73</v>
      </c>
      <c r="B378" s="9">
        <f t="shared" si="18"/>
        <v>58.9</v>
      </c>
      <c r="C378" s="3" t="s">
        <v>70</v>
      </c>
    </row>
    <row r="379" spans="1:3" ht="15.75" x14ac:dyDescent="0.25">
      <c r="A379" s="15"/>
    </row>
    <row r="380" spans="1:3" ht="15.75" x14ac:dyDescent="0.25">
      <c r="A380" s="8"/>
      <c r="C380" s="3" t="str">
        <f>CONCATENATE("    ",B376)</f>
        <v xml:space="preserve">    Your DRD2 gene has no variants. A normal gene is referred to as a "wild-type" gene.</v>
      </c>
    </row>
    <row r="381" spans="1:3" ht="15.75" x14ac:dyDescent="0.25">
      <c r="A381" s="8"/>
    </row>
    <row r="382" spans="1:3" ht="15.75" x14ac:dyDescent="0.25">
      <c r="A382" s="8"/>
      <c r="C382" s="3" t="s">
        <v>74</v>
      </c>
    </row>
    <row r="383" spans="1:3" ht="15.75" x14ac:dyDescent="0.25">
      <c r="A383" s="8"/>
    </row>
    <row r="384" spans="1:3" ht="15.75" x14ac:dyDescent="0.25">
      <c r="A384" s="8"/>
      <c r="C384" s="3" t="str">
        <f>CONCATENATE("    ",B377)</f>
        <v xml:space="preserve">    This variant is not associated with increased risk.</v>
      </c>
    </row>
    <row r="385" spans="1:3" ht="15.75" x14ac:dyDescent="0.25">
      <c r="A385" s="15"/>
    </row>
    <row r="386" spans="1:3" ht="15.75" x14ac:dyDescent="0.25">
      <c r="A386" s="15"/>
      <c r="C386" s="3" t="s">
        <v>75</v>
      </c>
    </row>
    <row r="387" spans="1:3" ht="15.75" x14ac:dyDescent="0.25">
      <c r="A387" s="15"/>
    </row>
    <row r="388" spans="1:3" ht="15.75" x14ac:dyDescent="0.25">
      <c r="A388" s="15"/>
      <c r="C388" s="3" t="str">
        <f>CONCATENATE( "    &lt;piechart percentage=",B378," /&gt;")</f>
        <v xml:space="preserve">    &lt;piechart percentage=58.9 /&gt;</v>
      </c>
    </row>
    <row r="389" spans="1:3" ht="15.75" x14ac:dyDescent="0.25">
      <c r="A389" s="15"/>
      <c r="C389" s="3" t="str">
        <f>"  &lt;/Genotype&gt;"</f>
        <v xml:space="preserve">  &lt;/Genotype&gt;</v>
      </c>
    </row>
    <row r="390" spans="1:3" ht="15.75" x14ac:dyDescent="0.25">
      <c r="A390" s="15"/>
      <c r="C390" s="3" t="str">
        <f>C53</f>
        <v>&lt;# G113460810A #&gt;</v>
      </c>
    </row>
    <row r="391" spans="1:3" ht="15.75" x14ac:dyDescent="0.25">
      <c r="A391" s="15" t="s">
        <v>69</v>
      </c>
      <c r="B391" s="21" t="str">
        <f>N11</f>
        <v>NC_000011.10:g.</v>
      </c>
      <c r="C391" s="3" t="str">
        <f>CONCATENATE("  &lt;Genotype hgvs=",CHAR(34),B391,B392,";",B393,CHAR(34)," name=",CHAR(34),B55,CHAR(34),"&gt; ")</f>
        <v xml:space="preserve">  &lt;Genotype hgvs="NC_000011.10:g.[113460810G&gt;A];[113460810=]" name="G113460810A"&gt; </v>
      </c>
    </row>
    <row r="392" spans="1:3" ht="15.75" x14ac:dyDescent="0.25">
      <c r="A392" s="15" t="s">
        <v>47</v>
      </c>
      <c r="B392" s="21" t="str">
        <f t="shared" ref="B392:B396" si="19">N12</f>
        <v>[113460810G&gt;A]</v>
      </c>
    </row>
    <row r="393" spans="1:3" ht="15.75" x14ac:dyDescent="0.25">
      <c r="A393" s="15" t="s">
        <v>43</v>
      </c>
      <c r="B393" s="21" t="str">
        <f t="shared" si="19"/>
        <v>[113460810=]</v>
      </c>
      <c r="C393" s="3" t="s">
        <v>70</v>
      </c>
    </row>
    <row r="394" spans="1:3" ht="15.75" x14ac:dyDescent="0.25">
      <c r="A394" s="15" t="s">
        <v>71</v>
      </c>
      <c r="B394" s="21" t="str">
        <f t="shared" si="19"/>
        <v>People with this variant have one copy of the [G113460810A](https://www.ncbi.nlm.nih.gov/projects/SNP/snp_ref.cgi?rs=rs4648317)</v>
      </c>
      <c r="C394" s="3" t="s">
        <v>38</v>
      </c>
    </row>
    <row r="395" spans="1:3" ht="15.75" x14ac:dyDescent="0.25">
      <c r="A395" s="8" t="s">
        <v>72</v>
      </c>
      <c r="B395" s="21" t="str">
        <f t="shared" si="19"/>
        <v>This variant is not associated with increased risk.</v>
      </c>
      <c r="C395" s="3" t="str">
        <f>CONCATENATE("    ",B394)</f>
        <v xml:space="preserve">    People with this variant have one copy of the [G113460810A](https://www.ncbi.nlm.nih.gov/projects/SNP/snp_ref.cgi?rs=rs4648317)</v>
      </c>
    </row>
    <row r="396" spans="1:3" ht="15.75" x14ac:dyDescent="0.25">
      <c r="A396" s="8" t="s">
        <v>73</v>
      </c>
      <c r="B396" s="21">
        <f t="shared" si="19"/>
        <v>34.299999999999997</v>
      </c>
    </row>
    <row r="397" spans="1:3" ht="15.75" x14ac:dyDescent="0.25">
      <c r="A397" s="15"/>
      <c r="C397" s="3" t="s">
        <v>74</v>
      </c>
    </row>
    <row r="398" spans="1:3" ht="15.75" x14ac:dyDescent="0.25">
      <c r="A398" s="8"/>
    </row>
    <row r="399" spans="1:3" ht="15.75" x14ac:dyDescent="0.25">
      <c r="A399" s="8"/>
      <c r="C399" s="3" t="str">
        <f>CONCATENATE("    ",B395)</f>
        <v xml:space="preserve">    This variant is not associated with increased risk.</v>
      </c>
    </row>
    <row r="400" spans="1:3" ht="15.75" x14ac:dyDescent="0.25">
      <c r="A400" s="8"/>
    </row>
    <row r="401" spans="1:3" ht="15.75" x14ac:dyDescent="0.25">
      <c r="A401" s="8"/>
      <c r="C401" s="3" t="s">
        <v>75</v>
      </c>
    </row>
    <row r="402" spans="1:3" ht="15.75" x14ac:dyDescent="0.25">
      <c r="A402" s="15"/>
    </row>
    <row r="403" spans="1:3" ht="15.75" x14ac:dyDescent="0.25">
      <c r="A403" s="15"/>
      <c r="C403" s="3" t="str">
        <f>CONCATENATE( "    &lt;piechart percentage=",B396," /&gt;")</f>
        <v xml:space="preserve">    &lt;piechart percentage=34.3 /&gt;</v>
      </c>
    </row>
    <row r="404" spans="1:3" ht="15.75" x14ac:dyDescent="0.25">
      <c r="A404" s="15"/>
      <c r="C404" s="3" t="str">
        <f>"  &lt;/Genotype&gt;"</f>
        <v xml:space="preserve">  &lt;/Genotype&gt;</v>
      </c>
    </row>
    <row r="405" spans="1:3" ht="15.75" x14ac:dyDescent="0.25">
      <c r="A405" s="15" t="s">
        <v>76</v>
      </c>
      <c r="B405" s="9" t="str">
        <f>N17</f>
        <v>People with this variant have two copies of the [G113460810A](https://www.ncbi.nlm.nih.gov/projects/SNP/snp_ref.cgi?rs=rs4648317) variant. This substitution of a single nucleotide is known as a missense mutation.</v>
      </c>
      <c r="C405" s="3" t="str">
        <f>CONCATENATE("  &lt;Genotype hgvs=",CHAR(34),B391,B392,";",B392,CHAR(34)," name=",CHAR(34),B55,CHAR(34),"&gt; ")</f>
        <v xml:space="preserve">  &lt;Genotype hgvs="NC_000011.10:g.[113460810G&gt;A];[113460810G&gt;A]" name="G113460810A"&gt; </v>
      </c>
    </row>
    <row r="406" spans="1:3" ht="15.75" x14ac:dyDescent="0.25">
      <c r="A406" s="8" t="s">
        <v>77</v>
      </c>
      <c r="B406" s="9" t="str">
        <f t="shared" ref="B406:B407" si="20">N18</f>
        <v>You are in the Moderate Loss of Function category. See below for more information.</v>
      </c>
      <c r="C406" s="3" t="s">
        <v>38</v>
      </c>
    </row>
    <row r="407" spans="1:3" ht="15.75" x14ac:dyDescent="0.25">
      <c r="A407" s="8" t="s">
        <v>73</v>
      </c>
      <c r="B407" s="9">
        <f t="shared" si="20"/>
        <v>13.4</v>
      </c>
      <c r="C407" s="3" t="s">
        <v>70</v>
      </c>
    </row>
    <row r="408" spans="1:3" ht="15.75" x14ac:dyDescent="0.25">
      <c r="A408" s="8"/>
    </row>
    <row r="409" spans="1:3" ht="15.75" x14ac:dyDescent="0.25">
      <c r="A409" s="15"/>
      <c r="C409" s="3" t="str">
        <f>CONCATENATE("    ",B405)</f>
        <v xml:space="preserve">    People with this variant have two copies of the [G113460810A](https://www.ncbi.nlm.nih.gov/projects/SNP/snp_ref.cgi?rs=rs4648317) variant. This substitution of a single nucleotide is known as a missense mutation.</v>
      </c>
    </row>
    <row r="410" spans="1:3" ht="15.75" x14ac:dyDescent="0.25">
      <c r="A410" s="8"/>
    </row>
    <row r="411" spans="1:3" ht="15.75" x14ac:dyDescent="0.25">
      <c r="A411" s="8"/>
      <c r="C411" s="3" t="s">
        <v>74</v>
      </c>
    </row>
    <row r="412" spans="1:3" ht="15.75" x14ac:dyDescent="0.25">
      <c r="A412" s="8"/>
    </row>
    <row r="413" spans="1:3" ht="15.75" x14ac:dyDescent="0.25">
      <c r="A413" s="8"/>
      <c r="C413" s="3" t="str">
        <f>CONCATENATE("    ",B406)</f>
        <v xml:space="preserve">    You are in the Moderate Loss of Function category. See below for more information.</v>
      </c>
    </row>
    <row r="414" spans="1:3" ht="15.75" x14ac:dyDescent="0.25">
      <c r="A414" s="8"/>
    </row>
    <row r="415" spans="1:3" ht="15.75" x14ac:dyDescent="0.25">
      <c r="A415" s="15"/>
      <c r="C415" s="3" t="s">
        <v>75</v>
      </c>
    </row>
    <row r="416" spans="1:3" ht="15.75" x14ac:dyDescent="0.25">
      <c r="A416" s="15"/>
    </row>
    <row r="417" spans="1:3" ht="15.75" x14ac:dyDescent="0.25">
      <c r="A417" s="15"/>
      <c r="C417" s="3" t="str">
        <f>CONCATENATE( "    &lt;piechart percentage=",B407," /&gt;")</f>
        <v xml:space="preserve">    &lt;piechart percentage=13.4 /&gt;</v>
      </c>
    </row>
    <row r="418" spans="1:3" ht="15.75" x14ac:dyDescent="0.25">
      <c r="A418" s="15"/>
      <c r="C418" s="3" t="str">
        <f>"  &lt;/Genotype&gt;"</f>
        <v xml:space="preserve">  &lt;/Genotype&gt;</v>
      </c>
    </row>
    <row r="419" spans="1:3" ht="15.75" x14ac:dyDescent="0.25">
      <c r="A419" s="15" t="s">
        <v>78</v>
      </c>
      <c r="B419" s="9" t="str">
        <f>N20</f>
        <v>Your DRD2 gene has no variants. A normal gene is referred to as a "wild-type" gene.</v>
      </c>
      <c r="C419" s="3" t="str">
        <f>CONCATENATE("  &lt;Genotype hgvs=",CHAR(34),B391,B393,";",B393,CHAR(34)," name=",CHAR(34),B55,CHAR(34),"&gt; ")</f>
        <v xml:space="preserve">  &lt;Genotype hgvs="NC_000011.10:g.[113460810=];[113460810=]" name="G113460810A"&gt; </v>
      </c>
    </row>
    <row r="420" spans="1:3" ht="15.75" x14ac:dyDescent="0.25">
      <c r="A420" s="8" t="s">
        <v>79</v>
      </c>
      <c r="B420" s="9" t="str">
        <f t="shared" ref="B420:B421" si="21">N21</f>
        <v>This variant is not associated with increased risk.</v>
      </c>
      <c r="C420" s="3" t="s">
        <v>38</v>
      </c>
    </row>
    <row r="421" spans="1:3" ht="15.75" x14ac:dyDescent="0.25">
      <c r="A421" s="8" t="s">
        <v>73</v>
      </c>
      <c r="B421" s="9">
        <f t="shared" si="21"/>
        <v>52.3</v>
      </c>
      <c r="C421" s="3" t="s">
        <v>70</v>
      </c>
    </row>
    <row r="422" spans="1:3" ht="15.75" x14ac:dyDescent="0.25">
      <c r="A422" s="15"/>
    </row>
    <row r="423" spans="1:3" ht="15.75" x14ac:dyDescent="0.25">
      <c r="A423" s="8"/>
      <c r="C423" s="3" t="str">
        <f>CONCATENATE("    ",B419)</f>
        <v xml:space="preserve">    Your DRD2 gene has no variants. A normal gene is referred to as a "wild-type" gene.</v>
      </c>
    </row>
    <row r="424" spans="1:3" ht="15.75" x14ac:dyDescent="0.25">
      <c r="A424" s="8"/>
    </row>
    <row r="425" spans="1:3" ht="15.75" x14ac:dyDescent="0.25">
      <c r="A425" s="8"/>
      <c r="C425" s="3" t="s">
        <v>74</v>
      </c>
    </row>
    <row r="426" spans="1:3" ht="15.75" x14ac:dyDescent="0.25">
      <c r="A426" s="8"/>
    </row>
    <row r="427" spans="1:3" ht="15.75" x14ac:dyDescent="0.25">
      <c r="A427" s="8"/>
      <c r="C427" s="3" t="str">
        <f>CONCATENATE("    ",B420)</f>
        <v xml:space="preserve">    This variant is not associated with increased risk.</v>
      </c>
    </row>
    <row r="428" spans="1:3" ht="15.75" x14ac:dyDescent="0.25">
      <c r="A428" s="15"/>
    </row>
    <row r="429" spans="1:3" ht="15.75" x14ac:dyDescent="0.25">
      <c r="A429" s="15"/>
      <c r="C429" s="3" t="s">
        <v>75</v>
      </c>
    </row>
    <row r="430" spans="1:3" ht="15.75" x14ac:dyDescent="0.25">
      <c r="A430" s="15"/>
    </row>
    <row r="431" spans="1:3" ht="15.75" x14ac:dyDescent="0.25">
      <c r="A431" s="15"/>
      <c r="C431" s="3" t="str">
        <f>CONCATENATE( "    &lt;piechart percentage=",B421," /&gt;")</f>
        <v xml:space="preserve">    &lt;piechart percentage=52.3 /&gt;</v>
      </c>
    </row>
    <row r="432" spans="1:3" ht="15.75" x14ac:dyDescent="0.25">
      <c r="A432" s="15"/>
      <c r="C432" s="3" t="str">
        <f>"  &lt;/Genotype&gt;"</f>
        <v xml:space="preserve">  &lt;/Genotype&gt;</v>
      </c>
    </row>
    <row r="433" spans="1:3" ht="15.75" x14ac:dyDescent="0.25">
      <c r="A433" s="27"/>
      <c r="B433" s="17"/>
      <c r="C433" s="3" t="str">
        <f>C59</f>
        <v>&lt;# C957T #&gt;</v>
      </c>
    </row>
    <row r="434" spans="1:3" ht="15.75" x14ac:dyDescent="0.25">
      <c r="A434" s="15" t="s">
        <v>69</v>
      </c>
      <c r="B434" s="21" t="str">
        <f>O11</f>
        <v>NC_000011.10:g.</v>
      </c>
      <c r="C434" s="3" t="str">
        <f>CONCATENATE("  &lt;Genotype hgvs=",CHAR(34),B434,B435,";",B436,CHAR(34)," name=",CHAR(34),B61,CHAR(34),"&gt; ")</f>
        <v xml:space="preserve">  &lt;Genotype hgvs="NC_000011.10:g.[113412737G&gt;A];[113412737=]" name="C957T"&gt; </v>
      </c>
    </row>
    <row r="435" spans="1:3" ht="15.75" x14ac:dyDescent="0.25">
      <c r="A435" s="15" t="s">
        <v>47</v>
      </c>
      <c r="B435" s="21" t="str">
        <f>O12</f>
        <v>[113412737G&gt;A]</v>
      </c>
    </row>
    <row r="436" spans="1:3" ht="15.75" x14ac:dyDescent="0.25">
      <c r="A436" s="15" t="s">
        <v>43</v>
      </c>
      <c r="B436" s="21" t="str">
        <f>O13</f>
        <v>[113412737=]</v>
      </c>
      <c r="C436" s="3" t="s">
        <v>70</v>
      </c>
    </row>
    <row r="437" spans="1:3" ht="15.75" x14ac:dyDescent="0.25">
      <c r="A437" s="15" t="s">
        <v>71</v>
      </c>
      <c r="B437" s="21" t="str">
        <f>O14</f>
        <v>People with this variant have one copy of the [C957T (p.Pro319=)](https://www.ncbi.nlm.nih.gov/clinvar/variation/198436/)</v>
      </c>
      <c r="C437" s="3" t="s">
        <v>38</v>
      </c>
    </row>
    <row r="438" spans="1:3" ht="15.75" x14ac:dyDescent="0.25">
      <c r="A438" s="8" t="s">
        <v>72</v>
      </c>
      <c r="B438" s="21" t="str">
        <f>O15</f>
        <v>This variant is not associated with increased risk.</v>
      </c>
      <c r="C438" s="3" t="str">
        <f>CONCATENATE("    ",B437)</f>
        <v xml:space="preserve">    People with this variant have one copy of the [C957T (p.Pro319=)](https://www.ncbi.nlm.nih.gov/clinvar/variation/198436/)</v>
      </c>
    </row>
    <row r="439" spans="1:3" ht="15.75" x14ac:dyDescent="0.25">
      <c r="A439" s="8" t="s">
        <v>73</v>
      </c>
      <c r="B439" s="21">
        <f>O16</f>
        <v>48.6</v>
      </c>
    </row>
    <row r="440" spans="1:3" ht="15.75" x14ac:dyDescent="0.25">
      <c r="A440" s="15"/>
      <c r="B440" s="21"/>
      <c r="C440" s="3" t="s">
        <v>74</v>
      </c>
    </row>
    <row r="441" spans="1:3" ht="15.75" x14ac:dyDescent="0.25">
      <c r="A441" s="8"/>
      <c r="B441" s="21"/>
    </row>
    <row r="442" spans="1:3" ht="15.75" x14ac:dyDescent="0.25">
      <c r="A442" s="8"/>
      <c r="B442" s="21"/>
      <c r="C442" s="3" t="str">
        <f>CONCATENATE("    ",B438)</f>
        <v xml:space="preserve">    This variant is not associated with increased risk.</v>
      </c>
    </row>
    <row r="443" spans="1:3" ht="15.75" x14ac:dyDescent="0.25">
      <c r="A443" s="8"/>
      <c r="B443" s="21"/>
    </row>
    <row r="444" spans="1:3" ht="15.75" x14ac:dyDescent="0.25">
      <c r="A444" s="8"/>
      <c r="B444" s="21"/>
      <c r="C444" s="3" t="s">
        <v>75</v>
      </c>
    </row>
    <row r="445" spans="1:3" ht="15.75" x14ac:dyDescent="0.25">
      <c r="A445" s="15"/>
      <c r="B445" s="21"/>
    </row>
    <row r="446" spans="1:3" ht="15.75" x14ac:dyDescent="0.25">
      <c r="A446" s="15"/>
      <c r="C446" s="3" t="str">
        <f>CONCATENATE( "    &lt;piechart percentage=",B439," /&gt;")</f>
        <v xml:space="preserve">    &lt;piechart percentage=48.6 /&gt;</v>
      </c>
    </row>
    <row r="447" spans="1:3" ht="15.75" x14ac:dyDescent="0.25">
      <c r="A447" s="15"/>
      <c r="C447" s="3" t="str">
        <f>"  &lt;/Genotype&gt;"</f>
        <v xml:space="preserve">  &lt;/Genotype&gt;</v>
      </c>
    </row>
    <row r="448" spans="1:3" ht="15.75" x14ac:dyDescent="0.25">
      <c r="A448" s="15" t="s">
        <v>76</v>
      </c>
      <c r="B448" s="9" t="str">
        <f>O17</f>
        <v>People with this variant have two copies of the [C957T (p.Pro319=)](https://www.ncbi.nlm.nih.gov/clinvar/variation/198436/) variant. This substitution of a single nucleotide is known as a missense mutation.</v>
      </c>
      <c r="C448" s="3" t="str">
        <f>CONCATENATE("  &lt;Genotype hgvs=",CHAR(34),B434,B435,";",B435,CHAR(34)," name=",CHAR(34),B61,CHAR(34),"&gt; ")</f>
        <v xml:space="preserve">  &lt;Genotype hgvs="NC_000011.10:g.[113412737G&gt;A];[113412737G&gt;A]" name="C957T"&gt; </v>
      </c>
    </row>
    <row r="449" spans="1:3" ht="15.75" x14ac:dyDescent="0.25">
      <c r="A449" s="8" t="s">
        <v>77</v>
      </c>
      <c r="B449" s="9" t="str">
        <f t="shared" ref="B449:B450" si="22">O18</f>
        <v>You are in the Moderate Loss of Function category. See below for more information.</v>
      </c>
      <c r="C449" s="3" t="s">
        <v>38</v>
      </c>
    </row>
    <row r="450" spans="1:3" ht="15.75" x14ac:dyDescent="0.25">
      <c r="A450" s="8" t="s">
        <v>73</v>
      </c>
      <c r="B450" s="9">
        <f t="shared" si="22"/>
        <v>29.4</v>
      </c>
      <c r="C450" s="3" t="s">
        <v>70</v>
      </c>
    </row>
    <row r="451" spans="1:3" ht="15.75" x14ac:dyDescent="0.25">
      <c r="A451" s="8"/>
    </row>
    <row r="452" spans="1:3" ht="15.75" x14ac:dyDescent="0.25">
      <c r="A452" s="15"/>
      <c r="C452" s="3" t="str">
        <f>CONCATENATE("    ",B448)</f>
        <v xml:space="preserve">    People with this variant have two copies of the [C957T (p.Pro319=)](https://www.ncbi.nlm.nih.gov/clinvar/variation/198436/) variant. This substitution of a single nucleotide is known as a missense mutation.</v>
      </c>
    </row>
    <row r="453" spans="1:3" ht="15.75" x14ac:dyDescent="0.25">
      <c r="A453" s="8"/>
    </row>
    <row r="454" spans="1:3" ht="15.75" x14ac:dyDescent="0.25">
      <c r="A454" s="8"/>
      <c r="C454" s="3" t="s">
        <v>74</v>
      </c>
    </row>
    <row r="455" spans="1:3" ht="15.75" x14ac:dyDescent="0.25">
      <c r="A455" s="8"/>
    </row>
    <row r="456" spans="1:3" ht="15.75" x14ac:dyDescent="0.25">
      <c r="A456" s="8"/>
      <c r="C456" s="3" t="str">
        <f>CONCATENATE("    ",B449)</f>
        <v xml:space="preserve">    You are in the Moderate Loss of Function category. See below for more information.</v>
      </c>
    </row>
    <row r="457" spans="1:3" ht="15.75" x14ac:dyDescent="0.25">
      <c r="A457" s="8"/>
    </row>
    <row r="458" spans="1:3" ht="15.75" x14ac:dyDescent="0.25">
      <c r="A458" s="15"/>
      <c r="C458" s="3" t="s">
        <v>75</v>
      </c>
    </row>
    <row r="459" spans="1:3" ht="15.75" x14ac:dyDescent="0.25">
      <c r="A459" s="15"/>
    </row>
    <row r="460" spans="1:3" ht="15.75" x14ac:dyDescent="0.25">
      <c r="A460" s="15"/>
      <c r="C460" s="3" t="str">
        <f>CONCATENATE( "    &lt;piechart percentage=",B450," /&gt;")</f>
        <v xml:space="preserve">    &lt;piechart percentage=29.4 /&gt;</v>
      </c>
    </row>
    <row r="461" spans="1:3" ht="15.75" x14ac:dyDescent="0.25">
      <c r="A461" s="15"/>
      <c r="C461" s="3" t="str">
        <f>"  &lt;/Genotype&gt;"</f>
        <v xml:space="preserve">  &lt;/Genotype&gt;</v>
      </c>
    </row>
    <row r="462" spans="1:3" ht="15.75" x14ac:dyDescent="0.25">
      <c r="A462" s="15" t="s">
        <v>78</v>
      </c>
      <c r="B462" s="9" t="str">
        <f>O20</f>
        <v>Your DRD2 gene has no variants. A normal gene is referred to as a "wild-type" gene.</v>
      </c>
      <c r="C462" s="3" t="str">
        <f>CONCATENATE("  &lt;Genotype hgvs=",CHAR(34),B434,B436,";",B436,CHAR(34)," name=",CHAR(34),B61,CHAR(34),"&gt; ")</f>
        <v xml:space="preserve">  &lt;Genotype hgvs="NC_000011.10:g.[113412737=];[113412737=]" name="C957T"&gt; </v>
      </c>
    </row>
    <row r="463" spans="1:3" ht="15.75" x14ac:dyDescent="0.25">
      <c r="A463" s="8" t="s">
        <v>79</v>
      </c>
      <c r="B463" s="9" t="str">
        <f t="shared" ref="B463:B464" si="23">O21</f>
        <v>This variant is not associated with increased risk.</v>
      </c>
      <c r="C463" s="3" t="s">
        <v>38</v>
      </c>
    </row>
    <row r="464" spans="1:3" ht="15.75" x14ac:dyDescent="0.25">
      <c r="A464" s="8" t="s">
        <v>73</v>
      </c>
      <c r="B464" s="9">
        <f t="shared" si="23"/>
        <v>22</v>
      </c>
      <c r="C464" s="3" t="s">
        <v>70</v>
      </c>
    </row>
    <row r="465" spans="1:3" ht="15.75" x14ac:dyDescent="0.25">
      <c r="A465" s="15"/>
    </row>
    <row r="466" spans="1:3" ht="15.75" x14ac:dyDescent="0.25">
      <c r="A466" s="8"/>
      <c r="C466" s="3" t="str">
        <f>CONCATENATE("    ",B462)</f>
        <v xml:space="preserve">    Your DRD2 gene has no variants. A normal gene is referred to as a "wild-type" gene.</v>
      </c>
    </row>
    <row r="467" spans="1:3" ht="15.75" x14ac:dyDescent="0.25">
      <c r="A467" s="8"/>
    </row>
    <row r="468" spans="1:3" ht="15.75" x14ac:dyDescent="0.25">
      <c r="A468" s="8"/>
      <c r="C468" s="3" t="s">
        <v>74</v>
      </c>
    </row>
    <row r="469" spans="1:3" ht="15.75" x14ac:dyDescent="0.25">
      <c r="A469" s="8"/>
    </row>
    <row r="470" spans="1:3" ht="15.75" x14ac:dyDescent="0.25">
      <c r="A470" s="8"/>
      <c r="C470" s="3" t="str">
        <f>CONCATENATE("    ",B463)</f>
        <v xml:space="preserve">    This variant is not associated with increased risk.</v>
      </c>
    </row>
    <row r="471" spans="1:3" ht="15.75" x14ac:dyDescent="0.25">
      <c r="A471" s="15"/>
    </row>
    <row r="472" spans="1:3" ht="15.75" x14ac:dyDescent="0.25">
      <c r="A472" s="15"/>
      <c r="C472" s="3" t="s">
        <v>75</v>
      </c>
    </row>
    <row r="473" spans="1:3" ht="15.75" x14ac:dyDescent="0.25">
      <c r="A473" s="15"/>
    </row>
    <row r="474" spans="1:3" ht="15.75" x14ac:dyDescent="0.25">
      <c r="A474" s="15"/>
      <c r="C474" s="3" t="str">
        <f>CONCATENATE( "    &lt;piechart percentage=",B464," /&gt;")</f>
        <v xml:space="preserve">    &lt;piechart percentage=22 /&gt;</v>
      </c>
    </row>
    <row r="475" spans="1:3" ht="15.75" x14ac:dyDescent="0.25">
      <c r="A475" s="15"/>
      <c r="C475" s="3" t="str">
        <f>"  &lt;/Genotype&gt;"</f>
        <v xml:space="preserve">  &lt;/Genotype&gt;</v>
      </c>
    </row>
    <row r="476" spans="1:3" ht="15.75" x14ac:dyDescent="0.25">
      <c r="A476" s="15"/>
      <c r="C476" s="3" t="str">
        <f>C65</f>
        <v>&lt;# T70790948C #&gt;</v>
      </c>
    </row>
    <row r="477" spans="1:3" ht="15.75" x14ac:dyDescent="0.25">
      <c r="A477" s="15" t="s">
        <v>69</v>
      </c>
      <c r="B477" s="21">
        <f>P11</f>
        <v>0</v>
      </c>
      <c r="C477" s="3" t="str">
        <f>CONCATENATE("  &lt;Genotype hgvs=",CHAR(34),B434,B435,";",B436,CHAR(34)," name=",CHAR(34),B67,CHAR(34),"&gt; ")</f>
        <v xml:space="preserve">  &lt;Genotype hgvs="NC_000011.10:g.[113412737G&gt;A];[113412737=]" name="T70790948C"&gt; </v>
      </c>
    </row>
    <row r="478" spans="1:3" ht="15.75" x14ac:dyDescent="0.25">
      <c r="A478" s="15" t="s">
        <v>47</v>
      </c>
      <c r="B478" s="21">
        <f>P12</f>
        <v>0</v>
      </c>
    </row>
    <row r="479" spans="1:3" ht="15.75" x14ac:dyDescent="0.25">
      <c r="A479" s="15" t="s">
        <v>43</v>
      </c>
      <c r="B479" s="21">
        <f>P13</f>
        <v>0</v>
      </c>
      <c r="C479" s="3" t="s">
        <v>70</v>
      </c>
    </row>
    <row r="480" spans="1:3" ht="15.75" x14ac:dyDescent="0.25">
      <c r="A480" s="15" t="s">
        <v>71</v>
      </c>
      <c r="B480" s="21">
        <f>P14</f>
        <v>0</v>
      </c>
      <c r="C480" s="3" t="s">
        <v>38</v>
      </c>
    </row>
    <row r="481" spans="1:3" ht="15.75" x14ac:dyDescent="0.25">
      <c r="A481" s="8" t="s">
        <v>72</v>
      </c>
      <c r="B481" s="21">
        <f>P15</f>
        <v>0</v>
      </c>
      <c r="C481" s="3" t="str">
        <f>CONCATENATE("    ",B480)</f>
        <v xml:space="preserve">    0</v>
      </c>
    </row>
    <row r="482" spans="1:3" ht="15.75" x14ac:dyDescent="0.25">
      <c r="A482" s="8" t="s">
        <v>73</v>
      </c>
      <c r="B482" s="21">
        <f>P16</f>
        <v>0</v>
      </c>
    </row>
    <row r="483" spans="1:3" ht="15.75" x14ac:dyDescent="0.25">
      <c r="A483" s="15"/>
      <c r="B483" s="21"/>
      <c r="C483" s="3" t="s">
        <v>74</v>
      </c>
    </row>
    <row r="484" spans="1:3" ht="15.75" x14ac:dyDescent="0.25">
      <c r="A484" s="8"/>
      <c r="B484" s="21"/>
    </row>
    <row r="485" spans="1:3" ht="15.75" x14ac:dyDescent="0.25">
      <c r="A485" s="8"/>
      <c r="B485" s="21"/>
      <c r="C485" s="3" t="str">
        <f>CONCATENATE("    ",B481)</f>
        <v xml:space="preserve">    0</v>
      </c>
    </row>
    <row r="486" spans="1:3" ht="15.75" x14ac:dyDescent="0.25">
      <c r="A486" s="8"/>
      <c r="B486" s="21"/>
    </row>
    <row r="487" spans="1:3" ht="15.75" x14ac:dyDescent="0.25">
      <c r="A487" s="8"/>
      <c r="B487" s="21"/>
      <c r="C487" s="3" t="s">
        <v>75</v>
      </c>
    </row>
    <row r="488" spans="1:3" ht="15.75" x14ac:dyDescent="0.25">
      <c r="A488" s="15"/>
      <c r="B488" s="21"/>
    </row>
    <row r="489" spans="1:3" ht="15.75" x14ac:dyDescent="0.25">
      <c r="A489" s="15"/>
      <c r="B489" s="21"/>
      <c r="C489" s="3" t="str">
        <f>CONCATENATE( "    &lt;piechart percentage=",B482," /&gt;")</f>
        <v xml:space="preserve">    &lt;piechart percentage=0 /&gt;</v>
      </c>
    </row>
    <row r="490" spans="1:3" ht="15.75" x14ac:dyDescent="0.25">
      <c r="A490" s="15"/>
      <c r="C490" s="3" t="str">
        <f>"  &lt;/Genotype&gt;"</f>
        <v xml:space="preserve">  &lt;/Genotype&gt;</v>
      </c>
    </row>
    <row r="491" spans="1:3" ht="15.75" x14ac:dyDescent="0.25">
      <c r="A491" s="15" t="s">
        <v>76</v>
      </c>
      <c r="B491" s="9">
        <f>P17</f>
        <v>0</v>
      </c>
      <c r="C491" s="3" t="str">
        <f>CONCATENATE("  &lt;Genotype hgvs=",CHAR(34),B477,B478,";",B478,CHAR(34)," name=",CHAR(34),B67,CHAR(34),"&gt; ")</f>
        <v xml:space="preserve">  &lt;Genotype hgvs="00;0" name="T70790948C"&gt; </v>
      </c>
    </row>
    <row r="492" spans="1:3" ht="15.75" x14ac:dyDescent="0.25">
      <c r="A492" s="8" t="s">
        <v>77</v>
      </c>
      <c r="B492" s="9">
        <f t="shared" ref="B492:B493" si="24">P18</f>
        <v>0</v>
      </c>
      <c r="C492" s="3" t="s">
        <v>38</v>
      </c>
    </row>
    <row r="493" spans="1:3" ht="15.75" x14ac:dyDescent="0.25">
      <c r="A493" s="8" t="s">
        <v>73</v>
      </c>
      <c r="B493" s="9">
        <f t="shared" si="24"/>
        <v>0</v>
      </c>
      <c r="C493" s="3" t="s">
        <v>70</v>
      </c>
    </row>
    <row r="494" spans="1:3" ht="15.75" x14ac:dyDescent="0.25">
      <c r="A494" s="8"/>
    </row>
    <row r="495" spans="1:3" ht="15.75" x14ac:dyDescent="0.25">
      <c r="A495" s="15"/>
      <c r="C495" s="3" t="str">
        <f>CONCATENATE("    ",B491)</f>
        <v xml:space="preserve">    0</v>
      </c>
    </row>
    <row r="496" spans="1:3" ht="15.75" x14ac:dyDescent="0.25">
      <c r="A496" s="8"/>
    </row>
    <row r="497" spans="1:3" ht="15.75" x14ac:dyDescent="0.25">
      <c r="A497" s="8"/>
      <c r="C497" s="3" t="s">
        <v>74</v>
      </c>
    </row>
    <row r="498" spans="1:3" ht="15.75" x14ac:dyDescent="0.25">
      <c r="A498" s="8"/>
    </row>
    <row r="499" spans="1:3" ht="15.75" x14ac:dyDescent="0.25">
      <c r="A499" s="8"/>
      <c r="C499" s="3" t="str">
        <f>CONCATENATE("    ",B492)</f>
        <v xml:space="preserve">    0</v>
      </c>
    </row>
    <row r="500" spans="1:3" ht="15.75" x14ac:dyDescent="0.25">
      <c r="A500" s="8"/>
    </row>
    <row r="501" spans="1:3" ht="15.75" x14ac:dyDescent="0.25">
      <c r="A501" s="15"/>
      <c r="C501" s="3" t="s">
        <v>75</v>
      </c>
    </row>
    <row r="502" spans="1:3" ht="15.75" x14ac:dyDescent="0.25">
      <c r="A502" s="15"/>
    </row>
    <row r="503" spans="1:3" ht="15.75" x14ac:dyDescent="0.25">
      <c r="A503" s="15"/>
      <c r="C503" s="3" t="str">
        <f>CONCATENATE( "    &lt;piechart percentage=",B493," /&gt;")</f>
        <v xml:space="preserve">    &lt;piechart percentage=0 /&gt;</v>
      </c>
    </row>
    <row r="504" spans="1:3" ht="15.75" x14ac:dyDescent="0.25">
      <c r="A504" s="15"/>
      <c r="C504" s="3" t="str">
        <f>"  &lt;/Genotype&gt;"</f>
        <v xml:space="preserve">  &lt;/Genotype&gt;</v>
      </c>
    </row>
    <row r="505" spans="1:3" ht="15.75" x14ac:dyDescent="0.25">
      <c r="A505" s="15" t="s">
        <v>78</v>
      </c>
      <c r="B505" s="9">
        <f>P20</f>
        <v>0</v>
      </c>
      <c r="C505" s="3" t="str">
        <f>CONCATENATE("  &lt;Genotype hgvs=",CHAR(34),B477,B479,";",B479,CHAR(34)," name=",CHAR(34),B67,CHAR(34),"&gt; ")</f>
        <v xml:space="preserve">  &lt;Genotype hgvs="00;0" name="T70790948C"&gt; </v>
      </c>
    </row>
    <row r="506" spans="1:3" ht="15.75" x14ac:dyDescent="0.25">
      <c r="A506" s="8" t="s">
        <v>79</v>
      </c>
      <c r="B506" s="9">
        <f>P21</f>
        <v>0</v>
      </c>
      <c r="C506" s="3" t="s">
        <v>38</v>
      </c>
    </row>
    <row r="507" spans="1:3" ht="15.75" x14ac:dyDescent="0.25">
      <c r="A507" s="8" t="s">
        <v>73</v>
      </c>
      <c r="B507" s="9">
        <f>P22</f>
        <v>0</v>
      </c>
      <c r="C507" s="3" t="s">
        <v>70</v>
      </c>
    </row>
    <row r="508" spans="1:3" ht="15.75" x14ac:dyDescent="0.25">
      <c r="A508" s="15"/>
    </row>
    <row r="509" spans="1:3" ht="15.75" x14ac:dyDescent="0.25">
      <c r="A509" s="8"/>
      <c r="C509" s="3" t="str">
        <f>CONCATENATE("    ",B505)</f>
        <v xml:space="preserve">    0</v>
      </c>
    </row>
    <row r="510" spans="1:3" ht="15.75" x14ac:dyDescent="0.25">
      <c r="A510" s="8"/>
    </row>
    <row r="511" spans="1:3" ht="15.75" x14ac:dyDescent="0.25">
      <c r="A511" s="8"/>
      <c r="C511" s="3" t="s">
        <v>74</v>
      </c>
    </row>
    <row r="512" spans="1:3" ht="15.75" x14ac:dyDescent="0.25">
      <c r="A512" s="8"/>
    </row>
    <row r="513" spans="1:17" ht="15.75" x14ac:dyDescent="0.25">
      <c r="A513" s="8"/>
      <c r="C513" s="3" t="str">
        <f>CONCATENATE("    ",B506)</f>
        <v xml:space="preserve">    0</v>
      </c>
    </row>
    <row r="514" spans="1:17" ht="15.75" x14ac:dyDescent="0.25">
      <c r="A514" s="15"/>
    </row>
    <row r="515" spans="1:17" ht="15.75" x14ac:dyDescent="0.25">
      <c r="A515" s="15"/>
      <c r="C515" s="3" t="s">
        <v>75</v>
      </c>
    </row>
    <row r="516" spans="1:17" ht="15.75" x14ac:dyDescent="0.25">
      <c r="A516" s="15"/>
    </row>
    <row r="517" spans="1:17" ht="15.75" x14ac:dyDescent="0.25">
      <c r="A517" s="15"/>
      <c r="C517" s="3" t="str">
        <f>CONCATENATE( "    &lt;piechart percentage=",B507," /&gt;")</f>
        <v xml:space="preserve">    &lt;piechart percentage=0 /&gt;</v>
      </c>
    </row>
    <row r="518" spans="1:17" ht="15.75" x14ac:dyDescent="0.25">
      <c r="A518" s="15"/>
      <c r="C518" s="3" t="str">
        <f>"  &lt;/Genotype&gt;"</f>
        <v xml:space="preserve">  &lt;/Genotype&gt;</v>
      </c>
    </row>
    <row r="519" spans="1:17" ht="15.75" x14ac:dyDescent="0.25">
      <c r="A519" s="15"/>
      <c r="C519" s="3" t="str">
        <f>C71</f>
        <v>&lt;# C71402258T #&gt;</v>
      </c>
    </row>
    <row r="520" spans="1:17" ht="15.75" x14ac:dyDescent="0.25">
      <c r="A520" s="15" t="s">
        <v>69</v>
      </c>
      <c r="B520" s="21">
        <f>Q11</f>
        <v>0</v>
      </c>
      <c r="C520" s="3" t="str">
        <f>CONCATENATE("  &lt;Genotype hgvs=",CHAR(34),B520,B521,";",B522,CHAR(34)," name=",CHAR(34),B73,CHAR(34),"&gt; ")</f>
        <v xml:space="preserve">  &lt;Genotype hgvs="00;0" name="C71402258T"&gt; </v>
      </c>
    </row>
    <row r="521" spans="1:17" ht="15.75" x14ac:dyDescent="0.25">
      <c r="A521" s="15" t="s">
        <v>47</v>
      </c>
      <c r="B521" s="21">
        <f t="shared" ref="B521:B525" si="25">Q12</f>
        <v>0</v>
      </c>
    </row>
    <row r="522" spans="1:17" ht="15.75" x14ac:dyDescent="0.25">
      <c r="A522" s="15" t="s">
        <v>43</v>
      </c>
      <c r="B522" s="21">
        <f t="shared" si="25"/>
        <v>0</v>
      </c>
      <c r="C522" s="3" t="s">
        <v>70</v>
      </c>
    </row>
    <row r="523" spans="1:17" ht="15.75" x14ac:dyDescent="0.25">
      <c r="A523" s="15" t="s">
        <v>71</v>
      </c>
      <c r="B523" s="21">
        <f t="shared" si="25"/>
        <v>0</v>
      </c>
      <c r="C523" s="3" t="s">
        <v>38</v>
      </c>
    </row>
    <row r="524" spans="1:17" ht="15.75" x14ac:dyDescent="0.25">
      <c r="A524" s="8" t="s">
        <v>72</v>
      </c>
      <c r="B524" s="21">
        <f t="shared" si="25"/>
        <v>0</v>
      </c>
      <c r="C524" s="3" t="str">
        <f>CONCATENATE("    ",B523)</f>
        <v xml:space="preserve">    0</v>
      </c>
    </row>
    <row r="525" spans="1:17" ht="15.75" x14ac:dyDescent="0.25">
      <c r="A525" s="8" t="s">
        <v>73</v>
      </c>
      <c r="B525" s="21">
        <f t="shared" si="25"/>
        <v>0</v>
      </c>
    </row>
    <row r="526" spans="1:17" ht="15.75" x14ac:dyDescent="0.25">
      <c r="A526" s="15"/>
      <c r="C526" s="3" t="s">
        <v>74</v>
      </c>
      <c r="Q526" s="18"/>
    </row>
    <row r="527" spans="1:17" ht="15.75" x14ac:dyDescent="0.25">
      <c r="A527" s="8"/>
    </row>
    <row r="528" spans="1:17" ht="15.75" x14ac:dyDescent="0.25">
      <c r="A528" s="8"/>
      <c r="C528" s="3" t="str">
        <f>CONCATENATE("    ",B524)</f>
        <v xml:space="preserve">    0</v>
      </c>
    </row>
    <row r="529" spans="1:17" ht="15.75" x14ac:dyDescent="0.25">
      <c r="A529" s="8"/>
    </row>
    <row r="530" spans="1:17" ht="15.75" x14ac:dyDescent="0.25">
      <c r="A530" s="8"/>
      <c r="C530" s="3" t="s">
        <v>75</v>
      </c>
    </row>
    <row r="531" spans="1:17" ht="15.75" x14ac:dyDescent="0.25">
      <c r="A531" s="15"/>
      <c r="Q531" s="18"/>
    </row>
    <row r="532" spans="1:17" ht="15.75" x14ac:dyDescent="0.25">
      <c r="A532" s="15"/>
      <c r="C532" s="3" t="str">
        <f>CONCATENATE( "    &lt;piechart percentage=",B525," /&gt;")</f>
        <v xml:space="preserve">    &lt;piechart percentage=0 /&gt;</v>
      </c>
      <c r="Q532" s="18"/>
    </row>
    <row r="533" spans="1:17" ht="15.75" x14ac:dyDescent="0.25">
      <c r="A533" s="15"/>
      <c r="C533" s="3" t="str">
        <f>"  &lt;/Genotype&gt;"</f>
        <v xml:space="preserve">  &lt;/Genotype&gt;</v>
      </c>
      <c r="Q533" s="18"/>
    </row>
    <row r="534" spans="1:17" ht="15.75" x14ac:dyDescent="0.25">
      <c r="A534" s="15" t="s">
        <v>76</v>
      </c>
      <c r="B534" s="9">
        <f>Q17</f>
        <v>0</v>
      </c>
      <c r="C534" s="3" t="str">
        <f>CONCATENATE("  &lt;Genotype hgvs=",CHAR(34),B520,B521,";",B521,CHAR(34)," name=",CHAR(34),B73,CHAR(34),"&gt; ")</f>
        <v xml:space="preserve">  &lt;Genotype hgvs="00;0" name="C71402258T"&gt; </v>
      </c>
      <c r="Q534" s="18"/>
    </row>
    <row r="535" spans="1:17" ht="15.75" x14ac:dyDescent="0.25">
      <c r="A535" s="8" t="s">
        <v>77</v>
      </c>
      <c r="B535" s="9">
        <f t="shared" ref="B535:B536" si="26">Q18</f>
        <v>0</v>
      </c>
      <c r="C535" s="3" t="s">
        <v>38</v>
      </c>
    </row>
    <row r="536" spans="1:17" ht="15.75" x14ac:dyDescent="0.25">
      <c r="A536" s="8" t="s">
        <v>73</v>
      </c>
      <c r="B536" s="9">
        <f t="shared" si="26"/>
        <v>0</v>
      </c>
      <c r="C536" s="3" t="s">
        <v>70</v>
      </c>
    </row>
    <row r="537" spans="1:17" ht="15.75" x14ac:dyDescent="0.25">
      <c r="A537" s="8"/>
    </row>
    <row r="538" spans="1:17" ht="15.75" x14ac:dyDescent="0.25">
      <c r="A538" s="15"/>
      <c r="C538" s="3" t="str">
        <f>CONCATENATE("    ",B534)</f>
        <v xml:space="preserve">    0</v>
      </c>
    </row>
    <row r="539" spans="1:17" ht="15.75" x14ac:dyDescent="0.25">
      <c r="A539" s="8"/>
    </row>
    <row r="540" spans="1:17" ht="15.75" x14ac:dyDescent="0.25">
      <c r="A540" s="8"/>
      <c r="C540" s="3" t="s">
        <v>74</v>
      </c>
    </row>
    <row r="541" spans="1:17" ht="15.75" x14ac:dyDescent="0.25">
      <c r="A541" s="8"/>
    </row>
    <row r="542" spans="1:17" ht="15.75" x14ac:dyDescent="0.25">
      <c r="A542" s="8"/>
      <c r="C542" s="3" t="str">
        <f>CONCATENATE("    ",B535)</f>
        <v xml:space="preserve">    0</v>
      </c>
    </row>
    <row r="543" spans="1:17" s="4" customFormat="1" ht="15.75" x14ac:dyDescent="0.25">
      <c r="A543" s="24"/>
      <c r="B543" s="23"/>
    </row>
    <row r="544" spans="1:17" s="4" customFormat="1" ht="15.75" x14ac:dyDescent="0.25">
      <c r="A544" s="22"/>
      <c r="B544" s="23"/>
      <c r="C544" s="4" t="s">
        <v>75</v>
      </c>
    </row>
    <row r="545" spans="1:3" s="4" customFormat="1" ht="15.75" x14ac:dyDescent="0.25">
      <c r="A545" s="22"/>
      <c r="B545" s="23"/>
    </row>
    <row r="546" spans="1:3" s="4" customFormat="1" ht="15.75" x14ac:dyDescent="0.25">
      <c r="A546" s="22"/>
      <c r="B546" s="23"/>
      <c r="C546" s="4" t="str">
        <f>CONCATENATE( "    &lt;piechart percentage=",B536," /&gt;")</f>
        <v xml:space="preserve">    &lt;piechart percentage=0 /&gt;</v>
      </c>
    </row>
    <row r="547" spans="1:3" s="4" customFormat="1" ht="15.75" x14ac:dyDescent="0.25">
      <c r="A547" s="22"/>
      <c r="B547" s="23"/>
      <c r="C547" s="4" t="str">
        <f>"  &lt;/Genotype&gt;"</f>
        <v xml:space="preserve">  &lt;/Genotype&gt;</v>
      </c>
    </row>
    <row r="548" spans="1:3" s="4" customFormat="1" ht="15.75" x14ac:dyDescent="0.25">
      <c r="A548" s="22" t="s">
        <v>78</v>
      </c>
      <c r="B548" s="23">
        <f>Q20</f>
        <v>0</v>
      </c>
      <c r="C548" s="4" t="str">
        <f>CONCATENATE("  &lt;Genotype hgvs=",CHAR(34),B520,B522,";",B522,CHAR(34)," name=",CHAR(34),B73,CHAR(34),"&gt; ")</f>
        <v xml:space="preserve">  &lt;Genotype hgvs="00;0" name="C71402258T"&gt; </v>
      </c>
    </row>
    <row r="549" spans="1:3" s="4" customFormat="1" ht="15.75" x14ac:dyDescent="0.25">
      <c r="A549" s="24" t="s">
        <v>79</v>
      </c>
      <c r="B549" s="23">
        <f t="shared" ref="B549:B550" si="27">Q21</f>
        <v>0</v>
      </c>
      <c r="C549" s="4" t="s">
        <v>38</v>
      </c>
    </row>
    <row r="550" spans="1:3" s="4" customFormat="1" ht="15.75" x14ac:dyDescent="0.25">
      <c r="A550" s="24" t="s">
        <v>73</v>
      </c>
      <c r="B550" s="23">
        <f t="shared" si="27"/>
        <v>0</v>
      </c>
      <c r="C550" s="4" t="s">
        <v>70</v>
      </c>
    </row>
    <row r="551" spans="1:3" s="4" customFormat="1" ht="15.75" x14ac:dyDescent="0.25">
      <c r="A551" s="22"/>
      <c r="B551" s="23"/>
    </row>
    <row r="552" spans="1:3" s="4" customFormat="1" ht="15.75" x14ac:dyDescent="0.25">
      <c r="A552" s="24"/>
      <c r="B552" s="23"/>
      <c r="C552" s="4" t="str">
        <f>CONCATENATE("    ",B548)</f>
        <v xml:space="preserve">    0</v>
      </c>
    </row>
    <row r="553" spans="1:3" s="4" customFormat="1" ht="15.75" x14ac:dyDescent="0.25">
      <c r="A553" s="24"/>
      <c r="B553" s="23"/>
    </row>
    <row r="554" spans="1:3" s="4" customFormat="1" ht="15.75" x14ac:dyDescent="0.25">
      <c r="A554" s="24"/>
      <c r="B554" s="23"/>
      <c r="C554" s="4" t="s">
        <v>74</v>
      </c>
    </row>
    <row r="555" spans="1:3" s="4" customFormat="1" ht="15.75" x14ac:dyDescent="0.25">
      <c r="A555" s="24"/>
      <c r="B555" s="23"/>
    </row>
    <row r="556" spans="1:3" s="4" customFormat="1" ht="15.75" x14ac:dyDescent="0.25">
      <c r="A556" s="24"/>
      <c r="B556" s="23"/>
      <c r="C556" s="4" t="str">
        <f>CONCATENATE("    ",B549)</f>
        <v xml:space="preserve">    0</v>
      </c>
    </row>
    <row r="557" spans="1:3" s="4" customFormat="1" ht="15.75" x14ac:dyDescent="0.25">
      <c r="A557" s="22"/>
      <c r="B557" s="23"/>
    </row>
    <row r="558" spans="1:3" s="4" customFormat="1" ht="15.75" x14ac:dyDescent="0.25">
      <c r="A558" s="22"/>
      <c r="B558" s="23"/>
      <c r="C558" s="4" t="s">
        <v>75</v>
      </c>
    </row>
    <row r="559" spans="1:3" s="4" customFormat="1" ht="15.75" x14ac:dyDescent="0.25">
      <c r="A559" s="22"/>
      <c r="B559" s="23"/>
    </row>
    <row r="560" spans="1:3" s="4" customFormat="1" ht="15.75" x14ac:dyDescent="0.25">
      <c r="A560" s="22"/>
      <c r="B560" s="23"/>
      <c r="C560" s="4" t="str">
        <f>CONCATENATE( "    &lt;piechart percentage=",B550," /&gt;")</f>
        <v xml:space="preserve">    &lt;piechart percentage=0 /&gt;</v>
      </c>
    </row>
    <row r="561" spans="1:3" s="4" customFormat="1" ht="15.75" x14ac:dyDescent="0.25">
      <c r="A561" s="22"/>
      <c r="B561" s="23"/>
      <c r="C561" s="4" t="str">
        <f>"  &lt;/Genotype&gt;"</f>
        <v xml:space="preserve">  &lt;/Genotype&gt;</v>
      </c>
    </row>
    <row r="562" spans="1:3" s="4" customFormat="1" ht="15.75" x14ac:dyDescent="0.25">
      <c r="A562" s="22"/>
      <c r="B562" s="23"/>
      <c r="C562" s="4" t="str">
        <f>C77</f>
        <v>&lt;# C70616746T #&gt;</v>
      </c>
    </row>
    <row r="563" spans="1:3" s="4" customFormat="1" ht="15.75" x14ac:dyDescent="0.25">
      <c r="A563" s="22" t="s">
        <v>69</v>
      </c>
      <c r="B563" s="25">
        <f>R11</f>
        <v>0</v>
      </c>
      <c r="C563" s="4" t="str">
        <f>CONCATENATE("  &lt;Genotype hgvs=",CHAR(34),B563,B564,";",B565,CHAR(34)," name=",CHAR(34),B79,CHAR(34),"&gt; ")</f>
        <v xml:space="preserve">  &lt;Genotype hgvs="00;0" name="C70616746T"&gt; </v>
      </c>
    </row>
    <row r="564" spans="1:3" s="4" customFormat="1" ht="15.75" x14ac:dyDescent="0.25">
      <c r="A564" s="22" t="s">
        <v>47</v>
      </c>
      <c r="B564" s="25">
        <f t="shared" ref="B564:B568" si="28">R12</f>
        <v>0</v>
      </c>
    </row>
    <row r="565" spans="1:3" s="4" customFormat="1" ht="15.75" x14ac:dyDescent="0.25">
      <c r="A565" s="22" t="s">
        <v>43</v>
      </c>
      <c r="B565" s="25">
        <f t="shared" si="28"/>
        <v>0</v>
      </c>
      <c r="C565" s="4" t="s">
        <v>70</v>
      </c>
    </row>
    <row r="566" spans="1:3" s="4" customFormat="1" ht="15.75" x14ac:dyDescent="0.25">
      <c r="A566" s="22" t="s">
        <v>71</v>
      </c>
      <c r="B566" s="25">
        <f t="shared" si="28"/>
        <v>0</v>
      </c>
      <c r="C566" s="4" t="s">
        <v>38</v>
      </c>
    </row>
    <row r="567" spans="1:3" s="4" customFormat="1" ht="15.75" x14ac:dyDescent="0.25">
      <c r="A567" s="24" t="s">
        <v>72</v>
      </c>
      <c r="B567" s="25">
        <f t="shared" si="28"/>
        <v>0</v>
      </c>
      <c r="C567" s="4" t="str">
        <f>CONCATENATE("    ",B566)</f>
        <v xml:space="preserve">    0</v>
      </c>
    </row>
    <row r="568" spans="1:3" s="4" customFormat="1" ht="15.75" x14ac:dyDescent="0.25">
      <c r="A568" s="24" t="s">
        <v>73</v>
      </c>
      <c r="B568" s="25">
        <f t="shared" si="28"/>
        <v>0</v>
      </c>
    </row>
    <row r="569" spans="1:3" s="4" customFormat="1" ht="15.75" x14ac:dyDescent="0.25">
      <c r="A569" s="22"/>
      <c r="B569" s="23"/>
      <c r="C569" s="4" t="s">
        <v>74</v>
      </c>
    </row>
    <row r="570" spans="1:3" s="4" customFormat="1" ht="15.75" x14ac:dyDescent="0.25">
      <c r="A570" s="24"/>
      <c r="B570" s="23"/>
    </row>
    <row r="571" spans="1:3" s="4" customFormat="1" ht="15.75" x14ac:dyDescent="0.25">
      <c r="A571" s="24"/>
      <c r="B571" s="23"/>
      <c r="C571" s="4" t="str">
        <f>CONCATENATE("    ",B567)</f>
        <v xml:space="preserve">    0</v>
      </c>
    </row>
    <row r="572" spans="1:3" s="4" customFormat="1" ht="15.75" x14ac:dyDescent="0.25">
      <c r="A572" s="24"/>
      <c r="B572" s="23"/>
    </row>
    <row r="573" spans="1:3" s="4" customFormat="1" ht="15.75" x14ac:dyDescent="0.25">
      <c r="A573" s="24"/>
      <c r="B573" s="23"/>
      <c r="C573" s="4" t="s">
        <v>75</v>
      </c>
    </row>
    <row r="574" spans="1:3" s="4" customFormat="1" ht="15.75" x14ac:dyDescent="0.25">
      <c r="A574" s="22"/>
      <c r="B574" s="23"/>
    </row>
    <row r="575" spans="1:3" s="4" customFormat="1" ht="15.75" x14ac:dyDescent="0.25">
      <c r="A575" s="22"/>
      <c r="B575" s="23"/>
      <c r="C575" s="4" t="str">
        <f>CONCATENATE( "    &lt;piechart percentage=",B568," /&gt;")</f>
        <v xml:space="preserve">    &lt;piechart percentage=0 /&gt;</v>
      </c>
    </row>
    <row r="576" spans="1:3" s="4" customFormat="1" ht="15.75" x14ac:dyDescent="0.25">
      <c r="A576" s="22"/>
      <c r="B576" s="23"/>
      <c r="C576" s="4" t="str">
        <f>"  &lt;/Genotype&gt;"</f>
        <v xml:space="preserve">  &lt;/Genotype&gt;</v>
      </c>
    </row>
    <row r="577" spans="1:3" s="4" customFormat="1" ht="15.75" x14ac:dyDescent="0.25">
      <c r="A577" s="22" t="s">
        <v>76</v>
      </c>
      <c r="B577" s="23">
        <f>R17</f>
        <v>0</v>
      </c>
      <c r="C577" s="4" t="str">
        <f>CONCATENATE("  &lt;Genotype hgvs=",CHAR(34),B563,B564,";",B564,CHAR(34)," name=",CHAR(34),B79,CHAR(34),"&gt; ")</f>
        <v xml:space="preserve">  &lt;Genotype hgvs="00;0" name="C70616746T"&gt; </v>
      </c>
    </row>
    <row r="578" spans="1:3" s="4" customFormat="1" ht="15.75" x14ac:dyDescent="0.25">
      <c r="A578" s="24" t="s">
        <v>77</v>
      </c>
      <c r="B578" s="23">
        <f t="shared" ref="B578:B579" si="29">R18</f>
        <v>0</v>
      </c>
      <c r="C578" s="4" t="s">
        <v>38</v>
      </c>
    </row>
    <row r="579" spans="1:3" s="4" customFormat="1" ht="15.75" x14ac:dyDescent="0.25">
      <c r="A579" s="24" t="s">
        <v>73</v>
      </c>
      <c r="B579" s="23">
        <f t="shared" si="29"/>
        <v>0</v>
      </c>
      <c r="C579" s="4" t="s">
        <v>70</v>
      </c>
    </row>
    <row r="580" spans="1:3" s="4" customFormat="1" ht="15.75" x14ac:dyDescent="0.25">
      <c r="A580" s="24"/>
      <c r="B580" s="23"/>
    </row>
    <row r="581" spans="1:3" s="4" customFormat="1" ht="15.75" x14ac:dyDescent="0.25">
      <c r="A581" s="22"/>
      <c r="B581" s="23"/>
      <c r="C581" s="4" t="str">
        <f>CONCATENATE("    ",B577)</f>
        <v xml:space="preserve">    0</v>
      </c>
    </row>
    <row r="582" spans="1:3" s="4" customFormat="1" ht="15.75" x14ac:dyDescent="0.25">
      <c r="A582" s="24"/>
      <c r="B582" s="23"/>
    </row>
    <row r="583" spans="1:3" s="4" customFormat="1" ht="15.75" x14ac:dyDescent="0.25">
      <c r="A583" s="24"/>
      <c r="B583" s="23"/>
      <c r="C583" s="4" t="s">
        <v>74</v>
      </c>
    </row>
    <row r="584" spans="1:3" s="4" customFormat="1" ht="15.75" x14ac:dyDescent="0.25">
      <c r="A584" s="24"/>
      <c r="B584" s="23"/>
    </row>
    <row r="585" spans="1:3" s="4" customFormat="1" ht="15.75" x14ac:dyDescent="0.25">
      <c r="A585" s="24"/>
      <c r="B585" s="23"/>
      <c r="C585" s="4" t="str">
        <f>CONCATENATE("    ",B578)</f>
        <v xml:space="preserve">    0</v>
      </c>
    </row>
    <row r="586" spans="1:3" s="4" customFormat="1" ht="15.75" x14ac:dyDescent="0.25">
      <c r="A586" s="24"/>
      <c r="B586" s="23"/>
    </row>
    <row r="587" spans="1:3" s="4" customFormat="1" ht="15.75" x14ac:dyDescent="0.25">
      <c r="A587" s="22"/>
      <c r="B587" s="23"/>
      <c r="C587" s="4" t="s">
        <v>75</v>
      </c>
    </row>
    <row r="588" spans="1:3" s="4" customFormat="1" ht="15.75" x14ac:dyDescent="0.25">
      <c r="A588" s="22"/>
      <c r="B588" s="23"/>
    </row>
    <row r="589" spans="1:3" s="4" customFormat="1" ht="15.75" x14ac:dyDescent="0.25">
      <c r="A589" s="22"/>
      <c r="B589" s="23"/>
      <c r="C589" s="4" t="str">
        <f>CONCATENATE( "    &lt;piechart percentage=",B579," /&gt;")</f>
        <v xml:space="preserve">    &lt;piechart percentage=0 /&gt;</v>
      </c>
    </row>
    <row r="590" spans="1:3" s="4" customFormat="1" ht="15.75" x14ac:dyDescent="0.25">
      <c r="A590" s="22"/>
      <c r="B590" s="23"/>
      <c r="C590" s="4" t="str">
        <f>"  &lt;/Genotype&gt;"</f>
        <v xml:space="preserve">  &lt;/Genotype&gt;</v>
      </c>
    </row>
    <row r="591" spans="1:3" s="4" customFormat="1" ht="15.75" x14ac:dyDescent="0.25">
      <c r="A591" s="22" t="s">
        <v>78</v>
      </c>
      <c r="B591" s="23">
        <f>R20</f>
        <v>0</v>
      </c>
      <c r="C591" s="4" t="str">
        <f>CONCATENATE("  &lt;Genotype hgvs=",CHAR(34),B563,B565,";",B565,CHAR(34)," name=",CHAR(34),B79,CHAR(34),"&gt; ")</f>
        <v xml:space="preserve">  &lt;Genotype hgvs="00;0" name="C70616746T"&gt; </v>
      </c>
    </row>
    <row r="592" spans="1:3" s="4" customFormat="1" ht="15.75" x14ac:dyDescent="0.25">
      <c r="A592" s="24" t="s">
        <v>79</v>
      </c>
      <c r="B592" s="23">
        <f t="shared" ref="B592:B593" si="30">R21</f>
        <v>0</v>
      </c>
      <c r="C592" s="4" t="s">
        <v>38</v>
      </c>
    </row>
    <row r="593" spans="1:3" s="4" customFormat="1" ht="15.75" x14ac:dyDescent="0.25">
      <c r="A593" s="24" t="s">
        <v>73</v>
      </c>
      <c r="B593" s="23">
        <f t="shared" si="30"/>
        <v>0</v>
      </c>
      <c r="C593" s="4" t="s">
        <v>70</v>
      </c>
    </row>
    <row r="594" spans="1:3" s="4" customFormat="1" ht="15.75" x14ac:dyDescent="0.25">
      <c r="A594" s="22"/>
      <c r="B594" s="23"/>
    </row>
    <row r="595" spans="1:3" s="4" customFormat="1" ht="15.75" x14ac:dyDescent="0.25">
      <c r="A595" s="24"/>
      <c r="B595" s="23"/>
      <c r="C595" s="4" t="str">
        <f>CONCATENATE("    ",B591)</f>
        <v xml:space="preserve">    0</v>
      </c>
    </row>
    <row r="596" spans="1:3" s="4" customFormat="1" ht="15.75" x14ac:dyDescent="0.25">
      <c r="A596" s="24"/>
      <c r="B596" s="23"/>
    </row>
    <row r="597" spans="1:3" s="4" customFormat="1" ht="15.75" x14ac:dyDescent="0.25">
      <c r="A597" s="24"/>
      <c r="B597" s="23"/>
      <c r="C597" s="4" t="s">
        <v>74</v>
      </c>
    </row>
    <row r="598" spans="1:3" s="4" customFormat="1" ht="15.75" x14ac:dyDescent="0.25">
      <c r="A598" s="24"/>
      <c r="B598" s="23"/>
    </row>
    <row r="599" spans="1:3" s="4" customFormat="1" ht="15.75" x14ac:dyDescent="0.25">
      <c r="A599" s="24"/>
      <c r="B599" s="23"/>
      <c r="C599" s="4" t="str">
        <f>CONCATENATE("    ",B592)</f>
        <v xml:space="preserve">    0</v>
      </c>
    </row>
    <row r="600" spans="1:3" ht="15.75" x14ac:dyDescent="0.25">
      <c r="A600" s="15"/>
    </row>
    <row r="601" spans="1:3" ht="15.75" x14ac:dyDescent="0.25">
      <c r="A601" s="15"/>
      <c r="C601" s="3" t="s">
        <v>75</v>
      </c>
    </row>
    <row r="602" spans="1:3" ht="15.75" x14ac:dyDescent="0.25">
      <c r="A602" s="15"/>
    </row>
    <row r="603" spans="1:3" ht="15.75" x14ac:dyDescent="0.25">
      <c r="A603" s="15"/>
      <c r="C603" s="3" t="str">
        <f>CONCATENATE( "    &lt;piechart percentage=",B593," /&gt;")</f>
        <v xml:space="preserve">    &lt;piechart percentage=0 /&gt;</v>
      </c>
    </row>
    <row r="604" spans="1:3" ht="15.75" x14ac:dyDescent="0.25">
      <c r="A604" s="15"/>
      <c r="C604" s="3" t="str">
        <f>"  &lt;/Genotype&gt;"</f>
        <v xml:space="preserve">  &lt;/Genotype&gt;</v>
      </c>
    </row>
    <row r="605" spans="1:3" ht="15.75" x14ac:dyDescent="0.25">
      <c r="A605" s="15"/>
      <c r="C605" s="3" t="str">
        <f>C83</f>
        <v>&lt;# T71417232G #&gt;</v>
      </c>
    </row>
    <row r="606" spans="1:3" ht="15.75" x14ac:dyDescent="0.25">
      <c r="A606" s="15" t="s">
        <v>69</v>
      </c>
      <c r="B606" s="21">
        <f>S11</f>
        <v>0</v>
      </c>
      <c r="C606" s="3" t="str">
        <f>CONCATENATE("  &lt;Genotype hgvs=",CHAR(34),B606,B607,";",B608,CHAR(34)," name=",CHAR(34),B85,CHAR(34),"&gt; ")</f>
        <v xml:space="preserve">  &lt;Genotype hgvs="00;0" name="T71417232G"&gt; </v>
      </c>
    </row>
    <row r="607" spans="1:3" ht="15.75" x14ac:dyDescent="0.25">
      <c r="A607" s="15" t="s">
        <v>47</v>
      </c>
      <c r="B607" s="21">
        <f t="shared" ref="B607:B611" si="31">S12</f>
        <v>0</v>
      </c>
    </row>
    <row r="608" spans="1:3" ht="15.75" x14ac:dyDescent="0.25">
      <c r="A608" s="15" t="s">
        <v>43</v>
      </c>
      <c r="B608" s="21">
        <f t="shared" si="31"/>
        <v>0</v>
      </c>
      <c r="C608" s="3" t="s">
        <v>70</v>
      </c>
    </row>
    <row r="609" spans="1:3" ht="15.75" x14ac:dyDescent="0.25">
      <c r="A609" s="15" t="s">
        <v>71</v>
      </c>
      <c r="B609" s="21">
        <f t="shared" si="31"/>
        <v>0</v>
      </c>
      <c r="C609" s="3" t="s">
        <v>38</v>
      </c>
    </row>
    <row r="610" spans="1:3" ht="15.75" x14ac:dyDescent="0.25">
      <c r="A610" s="8" t="s">
        <v>72</v>
      </c>
      <c r="B610" s="21">
        <f t="shared" si="31"/>
        <v>0</v>
      </c>
      <c r="C610" s="3" t="str">
        <f>CONCATENATE("    ",B609)</f>
        <v xml:space="preserve">    0</v>
      </c>
    </row>
    <row r="611" spans="1:3" ht="15.75" x14ac:dyDescent="0.25">
      <c r="A611" s="8" t="s">
        <v>73</v>
      </c>
      <c r="B611" s="21">
        <f t="shared" si="31"/>
        <v>0</v>
      </c>
    </row>
    <row r="612" spans="1:3" ht="15.75" x14ac:dyDescent="0.25">
      <c r="A612" s="15"/>
      <c r="C612" s="3" t="s">
        <v>74</v>
      </c>
    </row>
    <row r="613" spans="1:3" ht="15.75" x14ac:dyDescent="0.25">
      <c r="A613" s="8"/>
    </row>
    <row r="614" spans="1:3" ht="15.75" x14ac:dyDescent="0.25">
      <c r="A614" s="8"/>
      <c r="C614" s="3" t="str">
        <f>CONCATENATE("    ",B610)</f>
        <v xml:space="preserve">    0</v>
      </c>
    </row>
    <row r="615" spans="1:3" ht="15.75" x14ac:dyDescent="0.25">
      <c r="A615" s="8"/>
    </row>
    <row r="616" spans="1:3" ht="15.75" x14ac:dyDescent="0.25">
      <c r="A616" s="8"/>
      <c r="C616" s="3" t="s">
        <v>75</v>
      </c>
    </row>
    <row r="617" spans="1:3" ht="15.75" x14ac:dyDescent="0.25">
      <c r="A617" s="15"/>
    </row>
    <row r="618" spans="1:3" ht="15.75" x14ac:dyDescent="0.25">
      <c r="A618" s="15"/>
      <c r="C618" s="3" t="str">
        <f>CONCATENATE( "    &lt;piechart percentage=",B611," /&gt;")</f>
        <v xml:space="preserve">    &lt;piechart percentage=0 /&gt;</v>
      </c>
    </row>
    <row r="619" spans="1:3" ht="15.75" x14ac:dyDescent="0.25">
      <c r="A619" s="15"/>
      <c r="C619" s="3" t="str">
        <f>"  &lt;/Genotype&gt;"</f>
        <v xml:space="preserve">  &lt;/Genotype&gt;</v>
      </c>
    </row>
    <row r="620" spans="1:3" ht="15.75" x14ac:dyDescent="0.25">
      <c r="A620" s="15" t="s">
        <v>76</v>
      </c>
      <c r="B620" s="9">
        <f>S17</f>
        <v>0</v>
      </c>
      <c r="C620" s="3" t="str">
        <f>CONCATENATE("  &lt;Genotype hgvs=",CHAR(34),B606,B607,";",B607,CHAR(34)," name=",CHAR(34),B85,CHAR(34),"&gt; ")</f>
        <v xml:space="preserve">  &lt;Genotype hgvs="00;0" name="T71417232G"&gt; </v>
      </c>
    </row>
    <row r="621" spans="1:3" ht="15.75" x14ac:dyDescent="0.25">
      <c r="A621" s="8" t="s">
        <v>77</v>
      </c>
      <c r="B621" s="9">
        <f t="shared" ref="B621:B622" si="32">S18</f>
        <v>0</v>
      </c>
      <c r="C621" s="3" t="s">
        <v>38</v>
      </c>
    </row>
    <row r="622" spans="1:3" ht="15.75" x14ac:dyDescent="0.25">
      <c r="A622" s="8" t="s">
        <v>73</v>
      </c>
      <c r="B622" s="9">
        <f t="shared" si="32"/>
        <v>0</v>
      </c>
      <c r="C622" s="3" t="s">
        <v>70</v>
      </c>
    </row>
    <row r="623" spans="1:3" ht="15.75" x14ac:dyDescent="0.25">
      <c r="A623" s="8"/>
    </row>
    <row r="624" spans="1:3" ht="15.75" x14ac:dyDescent="0.25">
      <c r="A624" s="15"/>
      <c r="C624" s="3" t="str">
        <f>CONCATENATE("    ",B620)</f>
        <v xml:space="preserve">    0</v>
      </c>
    </row>
    <row r="625" spans="1:3" ht="15.75" x14ac:dyDescent="0.25">
      <c r="A625" s="8"/>
    </row>
    <row r="626" spans="1:3" ht="15.75" x14ac:dyDescent="0.25">
      <c r="A626" s="8"/>
      <c r="C626" s="3" t="s">
        <v>74</v>
      </c>
    </row>
    <row r="627" spans="1:3" ht="15.75" x14ac:dyDescent="0.25">
      <c r="A627" s="8"/>
    </row>
    <row r="628" spans="1:3" ht="15.75" x14ac:dyDescent="0.25">
      <c r="A628" s="8"/>
      <c r="C628" s="3" t="str">
        <f>CONCATENATE("    ",B621)</f>
        <v xml:space="preserve">    0</v>
      </c>
    </row>
    <row r="629" spans="1:3" ht="15.75" x14ac:dyDescent="0.25">
      <c r="A629" s="8"/>
    </row>
    <row r="630" spans="1:3" ht="15.75" x14ac:dyDescent="0.25">
      <c r="A630" s="15"/>
      <c r="C630" s="3" t="s">
        <v>75</v>
      </c>
    </row>
    <row r="631" spans="1:3" ht="15.75" x14ac:dyDescent="0.25">
      <c r="A631" s="15"/>
    </row>
    <row r="632" spans="1:3" ht="15.75" x14ac:dyDescent="0.25">
      <c r="A632" s="15"/>
      <c r="C632" s="3" t="str">
        <f>CONCATENATE( "    &lt;piechart percentage=",B622," /&gt;")</f>
        <v xml:space="preserve">    &lt;piechart percentage=0 /&gt;</v>
      </c>
    </row>
    <row r="633" spans="1:3" ht="15.75" x14ac:dyDescent="0.25">
      <c r="A633" s="15"/>
      <c r="C633" s="3" t="str">
        <f>"  &lt;/Genotype&gt;"</f>
        <v xml:space="preserve">  &lt;/Genotype&gt;</v>
      </c>
    </row>
    <row r="634" spans="1:3" ht="15.75" x14ac:dyDescent="0.25">
      <c r="A634" s="15" t="s">
        <v>78</v>
      </c>
      <c r="B634" s="9">
        <f>S20</f>
        <v>0</v>
      </c>
      <c r="C634" s="3" t="str">
        <f>CONCATENATE("  &lt;Genotype hgvs=",CHAR(34),B606,B608,";",B608,CHAR(34)," name=",CHAR(34),B85,CHAR(34),"&gt; ")</f>
        <v xml:space="preserve">  &lt;Genotype hgvs="00;0" name="T71417232G"&gt; </v>
      </c>
    </row>
    <row r="635" spans="1:3" ht="15.75" x14ac:dyDescent="0.25">
      <c r="A635" s="8" t="s">
        <v>79</v>
      </c>
      <c r="B635" s="9">
        <f t="shared" ref="B635:B636" si="33">S21</f>
        <v>0</v>
      </c>
      <c r="C635" s="3" t="s">
        <v>38</v>
      </c>
    </row>
    <row r="636" spans="1:3" ht="15.75" x14ac:dyDescent="0.25">
      <c r="A636" s="8" t="s">
        <v>73</v>
      </c>
      <c r="B636" s="9">
        <f t="shared" si="33"/>
        <v>0</v>
      </c>
      <c r="C636" s="3" t="s">
        <v>70</v>
      </c>
    </row>
    <row r="637" spans="1:3" ht="15.75" x14ac:dyDescent="0.25">
      <c r="A637" s="15"/>
    </row>
    <row r="638" spans="1:3" ht="15.75" x14ac:dyDescent="0.25">
      <c r="A638" s="8"/>
      <c r="C638" s="3" t="str">
        <f>CONCATENATE("    ",B634)</f>
        <v xml:space="preserve">    0</v>
      </c>
    </row>
    <row r="639" spans="1:3" ht="15.75" x14ac:dyDescent="0.25">
      <c r="A639" s="8"/>
    </row>
    <row r="640" spans="1:3" ht="15.75" x14ac:dyDescent="0.25">
      <c r="A640" s="8"/>
      <c r="C640" s="3" t="s">
        <v>74</v>
      </c>
    </row>
    <row r="641" spans="1:3" ht="15.75" x14ac:dyDescent="0.25">
      <c r="A641" s="8"/>
    </row>
    <row r="642" spans="1:3" ht="15.75" x14ac:dyDescent="0.25">
      <c r="A642" s="8"/>
      <c r="C642" s="3" t="str">
        <f>CONCATENATE("    ",B635)</f>
        <v xml:space="preserve">    0</v>
      </c>
    </row>
    <row r="643" spans="1:3" ht="15.75" x14ac:dyDescent="0.25">
      <c r="A643" s="15"/>
    </row>
    <row r="644" spans="1:3" ht="15.75" x14ac:dyDescent="0.25">
      <c r="A644" s="15"/>
      <c r="C644" s="3" t="s">
        <v>75</v>
      </c>
    </row>
    <row r="645" spans="1:3" ht="15.75" x14ac:dyDescent="0.25">
      <c r="A645" s="15"/>
    </row>
    <row r="646" spans="1:3" ht="15.75" x14ac:dyDescent="0.25">
      <c r="A646" s="15"/>
      <c r="C646" s="3" t="str">
        <f>CONCATENATE( "    &lt;piechart percentage=",B636," /&gt;")</f>
        <v xml:space="preserve">    &lt;piechart percentage=0 /&gt;</v>
      </c>
    </row>
    <row r="647" spans="1:3" ht="15.75" x14ac:dyDescent="0.25">
      <c r="A647" s="15"/>
      <c r="C647" s="3" t="str">
        <f>"  &lt;/Genotype&gt;"</f>
        <v xml:space="preserve">  &lt;/Genotype&gt;</v>
      </c>
    </row>
    <row r="648" spans="1:3" ht="15.75" x14ac:dyDescent="0.25">
      <c r="A648" s="15"/>
      <c r="C648" s="3" t="str">
        <f>C89</f>
        <v>&lt;# A70605775G #&gt;</v>
      </c>
    </row>
    <row r="649" spans="1:3" ht="15.75" x14ac:dyDescent="0.25">
      <c r="A649" s="15" t="s">
        <v>69</v>
      </c>
      <c r="B649" s="21">
        <f>T11</f>
        <v>0</v>
      </c>
      <c r="C649" s="3" t="str">
        <f>CONCATENATE("  &lt;Genotype hgvs=",CHAR(34),B649,B650,";",B651,CHAR(34)," name=",CHAR(34),B471,CHAR(34),"&gt; ")</f>
        <v xml:space="preserve">  &lt;Genotype hgvs="00;0" name=""&gt; </v>
      </c>
    </row>
    <row r="650" spans="1:3" ht="15.75" x14ac:dyDescent="0.25">
      <c r="A650" s="15" t="s">
        <v>47</v>
      </c>
      <c r="B650" s="21">
        <f t="shared" ref="B650:B654" si="34">T12</f>
        <v>0</v>
      </c>
    </row>
    <row r="651" spans="1:3" ht="15.75" x14ac:dyDescent="0.25">
      <c r="A651" s="15" t="s">
        <v>43</v>
      </c>
      <c r="B651" s="21">
        <f t="shared" si="34"/>
        <v>0</v>
      </c>
      <c r="C651" s="3" t="s">
        <v>70</v>
      </c>
    </row>
    <row r="652" spans="1:3" ht="15.75" x14ac:dyDescent="0.25">
      <c r="A652" s="15" t="s">
        <v>71</v>
      </c>
      <c r="B652" s="21">
        <f t="shared" si="34"/>
        <v>0</v>
      </c>
      <c r="C652" s="3" t="s">
        <v>38</v>
      </c>
    </row>
    <row r="653" spans="1:3" ht="15.75" x14ac:dyDescent="0.25">
      <c r="A653" s="8" t="s">
        <v>72</v>
      </c>
      <c r="B653" s="21">
        <f t="shared" si="34"/>
        <v>0</v>
      </c>
      <c r="C653" s="3" t="str">
        <f>CONCATENATE("    ",B652)</f>
        <v xml:space="preserve">    0</v>
      </c>
    </row>
    <row r="654" spans="1:3" ht="15.75" x14ac:dyDescent="0.25">
      <c r="A654" s="8" t="s">
        <v>73</v>
      </c>
      <c r="B654" s="21">
        <f t="shared" si="34"/>
        <v>0</v>
      </c>
    </row>
    <row r="655" spans="1:3" ht="15.75" x14ac:dyDescent="0.25">
      <c r="A655" s="15"/>
      <c r="C655" s="3" t="s">
        <v>74</v>
      </c>
    </row>
    <row r="656" spans="1:3" ht="15.75" x14ac:dyDescent="0.25">
      <c r="A656" s="8"/>
    </row>
    <row r="657" spans="1:3" ht="15.75" x14ac:dyDescent="0.25">
      <c r="A657" s="8"/>
      <c r="C657" s="3" t="str">
        <f>CONCATENATE("    ",B653)</f>
        <v xml:space="preserve">    0</v>
      </c>
    </row>
    <row r="658" spans="1:3" ht="15.75" x14ac:dyDescent="0.25">
      <c r="A658" s="8"/>
    </row>
    <row r="659" spans="1:3" ht="15.75" x14ac:dyDescent="0.25">
      <c r="A659" s="8"/>
      <c r="C659" s="3" t="s">
        <v>75</v>
      </c>
    </row>
    <row r="660" spans="1:3" ht="15.75" x14ac:dyDescent="0.25">
      <c r="A660" s="15"/>
    </row>
    <row r="661" spans="1:3" ht="15.75" x14ac:dyDescent="0.25">
      <c r="A661" s="15"/>
      <c r="C661" s="3" t="str">
        <f>CONCATENATE( "    &lt;piechart percentage=",B654," /&gt;")</f>
        <v xml:space="preserve">    &lt;piechart percentage=0 /&gt;</v>
      </c>
    </row>
    <row r="662" spans="1:3" ht="15.75" x14ac:dyDescent="0.25">
      <c r="A662" s="15"/>
      <c r="C662" s="3" t="str">
        <f>"  &lt;/Genotype&gt;"</f>
        <v xml:space="preserve">  &lt;/Genotype&gt;</v>
      </c>
    </row>
    <row r="663" spans="1:3" ht="15.75" x14ac:dyDescent="0.25">
      <c r="A663" s="15" t="s">
        <v>76</v>
      </c>
      <c r="B663" s="9">
        <f>T17</f>
        <v>0</v>
      </c>
      <c r="C663" s="3" t="str">
        <f>CONCATENATE("  &lt;Genotype hgvs=",CHAR(34),B649,B650,";",B650,CHAR(34)," name=",CHAR(34),B471,CHAR(34),"&gt; ")</f>
        <v xml:space="preserve">  &lt;Genotype hgvs="00;0" name=""&gt; </v>
      </c>
    </row>
    <row r="664" spans="1:3" ht="15.75" x14ac:dyDescent="0.25">
      <c r="A664" s="8" t="s">
        <v>77</v>
      </c>
      <c r="B664" s="9">
        <f t="shared" ref="B664:B665" si="35">T18</f>
        <v>0</v>
      </c>
      <c r="C664" s="3" t="s">
        <v>38</v>
      </c>
    </row>
    <row r="665" spans="1:3" ht="15.75" x14ac:dyDescent="0.25">
      <c r="A665" s="8" t="s">
        <v>73</v>
      </c>
      <c r="B665" s="9">
        <f t="shared" si="35"/>
        <v>0</v>
      </c>
      <c r="C665" s="3" t="s">
        <v>70</v>
      </c>
    </row>
    <row r="666" spans="1:3" ht="15.75" x14ac:dyDescent="0.25">
      <c r="A666" s="8"/>
    </row>
    <row r="667" spans="1:3" ht="15.75" x14ac:dyDescent="0.25">
      <c r="A667" s="15"/>
      <c r="C667" s="3" t="str">
        <f>CONCATENATE("    ",B663)</f>
        <v xml:space="preserve">    0</v>
      </c>
    </row>
    <row r="668" spans="1:3" ht="15.75" x14ac:dyDescent="0.25">
      <c r="A668" s="8"/>
    </row>
    <row r="669" spans="1:3" ht="15.75" x14ac:dyDescent="0.25">
      <c r="A669" s="8"/>
      <c r="C669" s="3" t="s">
        <v>74</v>
      </c>
    </row>
    <row r="670" spans="1:3" ht="15.75" x14ac:dyDescent="0.25">
      <c r="A670" s="8"/>
    </row>
    <row r="671" spans="1:3" ht="15.75" x14ac:dyDescent="0.25">
      <c r="A671" s="8"/>
      <c r="C671" s="3" t="str">
        <f>CONCATENATE("    ",B664)</f>
        <v xml:space="preserve">    0</v>
      </c>
    </row>
    <row r="672" spans="1:3" ht="15.75" x14ac:dyDescent="0.25">
      <c r="A672" s="8"/>
    </row>
    <row r="673" spans="1:3" ht="15.75" x14ac:dyDescent="0.25">
      <c r="A673" s="15"/>
      <c r="C673" s="3" t="s">
        <v>75</v>
      </c>
    </row>
    <row r="674" spans="1:3" ht="15.75" x14ac:dyDescent="0.25">
      <c r="A674" s="15"/>
    </row>
    <row r="675" spans="1:3" ht="15.75" x14ac:dyDescent="0.25">
      <c r="A675" s="15"/>
      <c r="C675" s="3" t="str">
        <f>CONCATENATE( "    &lt;piechart percentage=",B665," /&gt;")</f>
        <v xml:space="preserve">    &lt;piechart percentage=0 /&gt;</v>
      </c>
    </row>
    <row r="676" spans="1:3" ht="15.75" x14ac:dyDescent="0.25">
      <c r="A676" s="15"/>
      <c r="C676" s="3" t="str">
        <f>"  &lt;/Genotype&gt;"</f>
        <v xml:space="preserve">  &lt;/Genotype&gt;</v>
      </c>
    </row>
    <row r="677" spans="1:3" ht="15.75" x14ac:dyDescent="0.25">
      <c r="A677" s="15" t="s">
        <v>78</v>
      </c>
      <c r="B677" s="9">
        <f>T20</f>
        <v>0</v>
      </c>
      <c r="C677" s="3" t="str">
        <f>CONCATENATE("  &lt;Genotype hgvs=",CHAR(34),B649,B651,";",B651,CHAR(34)," name=",CHAR(34),B471,CHAR(34),"&gt; ")</f>
        <v xml:space="preserve">  &lt;Genotype hgvs="00;0" name=""&gt; </v>
      </c>
    </row>
    <row r="678" spans="1:3" ht="15.75" x14ac:dyDescent="0.25">
      <c r="A678" s="8" t="s">
        <v>79</v>
      </c>
      <c r="B678" s="9">
        <f t="shared" ref="B678:B679" si="36">T21</f>
        <v>0</v>
      </c>
      <c r="C678" s="3" t="s">
        <v>38</v>
      </c>
    </row>
    <row r="679" spans="1:3" ht="15.75" x14ac:dyDescent="0.25">
      <c r="A679" s="8" t="s">
        <v>73</v>
      </c>
      <c r="B679" s="9">
        <f t="shared" si="36"/>
        <v>0</v>
      </c>
      <c r="C679" s="3" t="s">
        <v>70</v>
      </c>
    </row>
    <row r="680" spans="1:3" ht="15.75" x14ac:dyDescent="0.25">
      <c r="A680" s="15"/>
    </row>
    <row r="681" spans="1:3" ht="15.75" x14ac:dyDescent="0.25">
      <c r="A681" s="8"/>
      <c r="C681" s="3" t="str">
        <f>CONCATENATE("    ",B677)</f>
        <v xml:space="preserve">    0</v>
      </c>
    </row>
    <row r="682" spans="1:3" ht="15.75" x14ac:dyDescent="0.25">
      <c r="A682" s="8"/>
    </row>
    <row r="683" spans="1:3" ht="15.75" x14ac:dyDescent="0.25">
      <c r="A683" s="8"/>
      <c r="C683" s="3" t="s">
        <v>74</v>
      </c>
    </row>
    <row r="684" spans="1:3" ht="15.75" x14ac:dyDescent="0.25">
      <c r="A684" s="8"/>
    </row>
    <row r="685" spans="1:3" ht="15.75" x14ac:dyDescent="0.25">
      <c r="A685" s="8"/>
      <c r="C685" s="3" t="str">
        <f>CONCATENATE("    ",B678)</f>
        <v xml:space="preserve">    0</v>
      </c>
    </row>
    <row r="686" spans="1:3" ht="15.75" x14ac:dyDescent="0.25">
      <c r="A686" s="15"/>
    </row>
    <row r="687" spans="1:3" ht="15.75" x14ac:dyDescent="0.25">
      <c r="A687" s="15"/>
      <c r="C687" s="3" t="s">
        <v>75</v>
      </c>
    </row>
    <row r="688" spans="1:3" ht="15.75" x14ac:dyDescent="0.25">
      <c r="A688" s="15"/>
    </row>
    <row r="689" spans="1:3" ht="15.75" x14ac:dyDescent="0.25">
      <c r="A689" s="15"/>
      <c r="C689" s="3" t="str">
        <f>CONCATENATE( "    &lt;piechart percentage=",B679," /&gt;")</f>
        <v xml:space="preserve">    &lt;piechart percentage=0 /&gt;</v>
      </c>
    </row>
    <row r="690" spans="1:3" ht="15.75" x14ac:dyDescent="0.25">
      <c r="A690" s="15"/>
      <c r="C690" s="3" t="str">
        <f>"  &lt;/Genotype&gt;"</f>
        <v xml:space="preserve">  &lt;/Genotype&gt;</v>
      </c>
    </row>
    <row r="691" spans="1:3" ht="15.75" x14ac:dyDescent="0.25">
      <c r="A691" s="15"/>
      <c r="C691" s="3" t="str">
        <f>C95</f>
        <v>&lt;# C71403580T #&gt;</v>
      </c>
    </row>
    <row r="692" spans="1:3" ht="15.75" x14ac:dyDescent="0.25">
      <c r="A692" s="15" t="s">
        <v>69</v>
      </c>
      <c r="B692" s="21">
        <f>U11</f>
        <v>0</v>
      </c>
      <c r="C692" s="3" t="str">
        <f>CONCATENATE("  &lt;Genotype hgvs=",CHAR(34),B692,B693,";",B694,CHAR(34)," name=",CHAR(34),B514,CHAR(34),"&gt; ")</f>
        <v xml:space="preserve">  &lt;Genotype hgvs="00;0" name=""&gt; </v>
      </c>
    </row>
    <row r="693" spans="1:3" ht="15.75" x14ac:dyDescent="0.25">
      <c r="A693" s="15" t="s">
        <v>47</v>
      </c>
      <c r="B693" s="21">
        <f t="shared" ref="B693:B697" si="37">U12</f>
        <v>0</v>
      </c>
    </row>
    <row r="694" spans="1:3" ht="15.75" x14ac:dyDescent="0.25">
      <c r="A694" s="15" t="s">
        <v>43</v>
      </c>
      <c r="B694" s="21">
        <f t="shared" si="37"/>
        <v>0</v>
      </c>
      <c r="C694" s="3" t="s">
        <v>70</v>
      </c>
    </row>
    <row r="695" spans="1:3" ht="15.75" x14ac:dyDescent="0.25">
      <c r="A695" s="15" t="s">
        <v>71</v>
      </c>
      <c r="B695" s="21">
        <f t="shared" si="37"/>
        <v>0</v>
      </c>
      <c r="C695" s="3" t="s">
        <v>38</v>
      </c>
    </row>
    <row r="696" spans="1:3" ht="15.75" x14ac:dyDescent="0.25">
      <c r="A696" s="8" t="s">
        <v>72</v>
      </c>
      <c r="B696" s="21">
        <f t="shared" si="37"/>
        <v>0</v>
      </c>
      <c r="C696" s="3" t="str">
        <f>CONCATENATE("    ",B695)</f>
        <v xml:space="preserve">    0</v>
      </c>
    </row>
    <row r="697" spans="1:3" ht="15.75" x14ac:dyDescent="0.25">
      <c r="A697" s="8" t="s">
        <v>73</v>
      </c>
      <c r="B697" s="21">
        <f t="shared" si="37"/>
        <v>0</v>
      </c>
    </row>
    <row r="698" spans="1:3" ht="15.75" x14ac:dyDescent="0.25">
      <c r="A698" s="15"/>
      <c r="C698" s="3" t="s">
        <v>74</v>
      </c>
    </row>
    <row r="699" spans="1:3" ht="15.75" x14ac:dyDescent="0.25">
      <c r="A699" s="8"/>
    </row>
    <row r="700" spans="1:3" ht="15.75" x14ac:dyDescent="0.25">
      <c r="A700" s="8"/>
      <c r="C700" s="3" t="str">
        <f>CONCATENATE("    ",B696)</f>
        <v xml:space="preserve">    0</v>
      </c>
    </row>
    <row r="701" spans="1:3" ht="15.75" x14ac:dyDescent="0.25">
      <c r="A701" s="8"/>
    </row>
    <row r="702" spans="1:3" ht="15.75" x14ac:dyDescent="0.25">
      <c r="A702" s="8"/>
      <c r="C702" s="3" t="s">
        <v>75</v>
      </c>
    </row>
    <row r="703" spans="1:3" ht="15.75" x14ac:dyDescent="0.25">
      <c r="A703" s="15"/>
    </row>
    <row r="704" spans="1:3" ht="15.75" x14ac:dyDescent="0.25">
      <c r="A704" s="15"/>
      <c r="C704" s="3" t="str">
        <f>CONCATENATE( "    &lt;piechart percentage=",B697," /&gt;")</f>
        <v xml:space="preserve">    &lt;piechart percentage=0 /&gt;</v>
      </c>
    </row>
    <row r="705" spans="1:3" ht="15.75" x14ac:dyDescent="0.25">
      <c r="A705" s="15"/>
      <c r="C705" s="3" t="str">
        <f>"  &lt;/Genotype&gt;"</f>
        <v xml:space="preserve">  &lt;/Genotype&gt;</v>
      </c>
    </row>
    <row r="706" spans="1:3" ht="15.75" x14ac:dyDescent="0.25">
      <c r="A706" s="15" t="s">
        <v>76</v>
      </c>
      <c r="B706" s="9">
        <f>U17</f>
        <v>0</v>
      </c>
      <c r="C706" s="3" t="str">
        <f>CONCATENATE("  &lt;Genotype hgvs=",CHAR(34),B692,B693,";",B693,CHAR(34)," name=",CHAR(34),B514,CHAR(34),"&gt; ")</f>
        <v xml:space="preserve">  &lt;Genotype hgvs="00;0" name=""&gt; </v>
      </c>
    </row>
    <row r="707" spans="1:3" ht="15.75" x14ac:dyDescent="0.25">
      <c r="A707" s="8" t="s">
        <v>77</v>
      </c>
      <c r="B707" s="9">
        <f t="shared" ref="B707:B708" si="38">U18</f>
        <v>0</v>
      </c>
      <c r="C707" s="3" t="s">
        <v>38</v>
      </c>
    </row>
    <row r="708" spans="1:3" ht="15.75" x14ac:dyDescent="0.25">
      <c r="A708" s="8" t="s">
        <v>73</v>
      </c>
      <c r="B708" s="9">
        <f t="shared" si="38"/>
        <v>0</v>
      </c>
      <c r="C708" s="3" t="s">
        <v>70</v>
      </c>
    </row>
    <row r="709" spans="1:3" ht="15.75" x14ac:dyDescent="0.25">
      <c r="A709" s="8"/>
    </row>
    <row r="710" spans="1:3" ht="15.75" x14ac:dyDescent="0.25">
      <c r="A710" s="15"/>
      <c r="C710" s="3" t="str">
        <f>CONCATENATE("    ",B706)</f>
        <v xml:space="preserve">    0</v>
      </c>
    </row>
    <row r="711" spans="1:3" ht="15.75" x14ac:dyDescent="0.25">
      <c r="A711" s="8"/>
    </row>
    <row r="712" spans="1:3" ht="15.75" x14ac:dyDescent="0.25">
      <c r="A712" s="8"/>
      <c r="C712" s="3" t="s">
        <v>74</v>
      </c>
    </row>
    <row r="713" spans="1:3" ht="15.75" x14ac:dyDescent="0.25">
      <c r="A713" s="8"/>
    </row>
    <row r="714" spans="1:3" ht="15.75" x14ac:dyDescent="0.25">
      <c r="A714" s="8"/>
      <c r="C714" s="3" t="str">
        <f>CONCATENATE("    ",B707)</f>
        <v xml:space="preserve">    0</v>
      </c>
    </row>
    <row r="715" spans="1:3" ht="15.75" x14ac:dyDescent="0.25">
      <c r="A715" s="8"/>
    </row>
    <row r="716" spans="1:3" ht="15.75" x14ac:dyDescent="0.25">
      <c r="A716" s="15"/>
      <c r="C716" s="3" t="s">
        <v>75</v>
      </c>
    </row>
    <row r="717" spans="1:3" ht="15.75" x14ac:dyDescent="0.25">
      <c r="A717" s="15"/>
    </row>
    <row r="718" spans="1:3" ht="15.75" x14ac:dyDescent="0.25">
      <c r="A718" s="15"/>
      <c r="C718" s="3" t="str">
        <f>CONCATENATE( "    &lt;piechart percentage=",B708," /&gt;")</f>
        <v xml:space="preserve">    &lt;piechart percentage=0 /&gt;</v>
      </c>
    </row>
    <row r="719" spans="1:3" ht="15.75" x14ac:dyDescent="0.25">
      <c r="A719" s="15"/>
      <c r="C719" s="3" t="str">
        <f>"  &lt;/Genotype&gt;"</f>
        <v xml:space="preserve">  &lt;/Genotype&gt;</v>
      </c>
    </row>
    <row r="720" spans="1:3" ht="15.75" x14ac:dyDescent="0.25">
      <c r="A720" s="15" t="s">
        <v>78</v>
      </c>
      <c r="B720" s="9">
        <f>U20</f>
        <v>0</v>
      </c>
      <c r="C720" s="3" t="str">
        <f>CONCATENATE("  &lt;Genotype hgvs=",CHAR(34),B692,B694,";",B694,CHAR(34)," name=",CHAR(34),B514,CHAR(34),"&gt; ")</f>
        <v xml:space="preserve">  &lt;Genotype hgvs="00;0" name=""&gt; </v>
      </c>
    </row>
    <row r="721" spans="1:3" ht="15.75" x14ac:dyDescent="0.25">
      <c r="A721" s="8" t="s">
        <v>79</v>
      </c>
      <c r="B721" s="9">
        <f t="shared" ref="B721:B722" si="39">U21</f>
        <v>0</v>
      </c>
      <c r="C721" s="3" t="s">
        <v>38</v>
      </c>
    </row>
    <row r="722" spans="1:3" ht="15.75" x14ac:dyDescent="0.25">
      <c r="A722" s="8" t="s">
        <v>73</v>
      </c>
      <c r="B722" s="9">
        <f t="shared" si="39"/>
        <v>0</v>
      </c>
      <c r="C722" s="3" t="s">
        <v>70</v>
      </c>
    </row>
    <row r="723" spans="1:3" ht="15.75" x14ac:dyDescent="0.25">
      <c r="A723" s="15"/>
    </row>
    <row r="724" spans="1:3" ht="15.75" x14ac:dyDescent="0.25">
      <c r="A724" s="8"/>
      <c r="C724" s="3" t="str">
        <f>CONCATENATE("    ",B720)</f>
        <v xml:space="preserve">    0</v>
      </c>
    </row>
    <row r="725" spans="1:3" ht="15.75" x14ac:dyDescent="0.25">
      <c r="A725" s="8"/>
    </row>
    <row r="726" spans="1:3" ht="15.75" x14ac:dyDescent="0.25">
      <c r="A726" s="8"/>
      <c r="C726" s="3" t="s">
        <v>74</v>
      </c>
    </row>
    <row r="727" spans="1:3" ht="15.75" x14ac:dyDescent="0.25">
      <c r="A727" s="8"/>
    </row>
    <row r="728" spans="1:3" ht="15.75" x14ac:dyDescent="0.25">
      <c r="A728" s="8"/>
      <c r="C728" s="3" t="str">
        <f>CONCATENATE("    ",B721)</f>
        <v xml:space="preserve">    0</v>
      </c>
    </row>
    <row r="729" spans="1:3" ht="15.75" x14ac:dyDescent="0.25">
      <c r="A729" s="15"/>
    </row>
    <row r="730" spans="1:3" ht="15.75" x14ac:dyDescent="0.25">
      <c r="A730" s="15"/>
      <c r="C730" s="3" t="s">
        <v>75</v>
      </c>
    </row>
    <row r="731" spans="1:3" ht="15.75" x14ac:dyDescent="0.25">
      <c r="A731" s="15"/>
    </row>
    <row r="732" spans="1:3" ht="15.75" x14ac:dyDescent="0.25">
      <c r="A732" s="15"/>
      <c r="C732" s="3" t="str">
        <f>CONCATENATE( "    &lt;piechart percentage=",B722," /&gt;")</f>
        <v xml:space="preserve">    &lt;piechart percentage=0 /&gt;</v>
      </c>
    </row>
    <row r="733" spans="1:3" ht="15.75" x14ac:dyDescent="0.25">
      <c r="A733" s="15"/>
      <c r="C733" s="3" t="str">
        <f>"  &lt;/Genotype&gt;"</f>
        <v xml:space="preserve">  &lt;/Genotype&gt;</v>
      </c>
    </row>
    <row r="734" spans="1:3" ht="15.75" x14ac:dyDescent="0.25">
      <c r="A734" s="15"/>
      <c r="C734" s="3" t="str">
        <f>C101</f>
        <v>&lt;# T70610886A #&gt;</v>
      </c>
    </row>
    <row r="735" spans="1:3" ht="15.75" x14ac:dyDescent="0.25">
      <c r="A735" s="15" t="s">
        <v>69</v>
      </c>
      <c r="B735" s="21">
        <f>V11</f>
        <v>0</v>
      </c>
      <c r="C735" s="3" t="str">
        <f>CONCATENATE("  &lt;Genotype hgvs=",CHAR(34),B735,B736,";",B737,CHAR(34)," name=",CHAR(34),B514,CHAR(34),"&gt; ")</f>
        <v xml:space="preserve">  &lt;Genotype hgvs="00;0" name=""&gt; </v>
      </c>
    </row>
    <row r="736" spans="1:3" ht="15.75" x14ac:dyDescent="0.25">
      <c r="A736" s="15" t="s">
        <v>47</v>
      </c>
      <c r="B736" s="21">
        <f t="shared" ref="B736:B740" si="40">V12</f>
        <v>0</v>
      </c>
    </row>
    <row r="737" spans="1:3" ht="15.75" x14ac:dyDescent="0.25">
      <c r="A737" s="15" t="s">
        <v>43</v>
      </c>
      <c r="B737" s="21">
        <f t="shared" si="40"/>
        <v>0</v>
      </c>
      <c r="C737" s="3" t="s">
        <v>70</v>
      </c>
    </row>
    <row r="738" spans="1:3" ht="15.75" x14ac:dyDescent="0.25">
      <c r="A738" s="15" t="s">
        <v>71</v>
      </c>
      <c r="B738" s="21">
        <f t="shared" si="40"/>
        <v>0</v>
      </c>
      <c r="C738" s="3" t="s">
        <v>38</v>
      </c>
    </row>
    <row r="739" spans="1:3" ht="15.75" x14ac:dyDescent="0.25">
      <c r="A739" s="8" t="s">
        <v>72</v>
      </c>
      <c r="B739" s="21">
        <f t="shared" si="40"/>
        <v>0</v>
      </c>
      <c r="C739" s="3" t="str">
        <f>CONCATENATE("    ",B738)</f>
        <v xml:space="preserve">    0</v>
      </c>
    </row>
    <row r="740" spans="1:3" ht="15.75" x14ac:dyDescent="0.25">
      <c r="A740" s="8" t="s">
        <v>73</v>
      </c>
      <c r="B740" s="21">
        <f t="shared" si="40"/>
        <v>0</v>
      </c>
    </row>
    <row r="741" spans="1:3" ht="15.75" x14ac:dyDescent="0.25">
      <c r="A741" s="15"/>
      <c r="C741" s="3" t="s">
        <v>74</v>
      </c>
    </row>
    <row r="742" spans="1:3" ht="15.75" x14ac:dyDescent="0.25">
      <c r="A742" s="8"/>
    </row>
    <row r="743" spans="1:3" ht="15.75" x14ac:dyDescent="0.25">
      <c r="A743" s="8"/>
      <c r="C743" s="3" t="str">
        <f>CONCATENATE("    ",B739)</f>
        <v xml:space="preserve">    0</v>
      </c>
    </row>
    <row r="744" spans="1:3" ht="15.75" x14ac:dyDescent="0.25">
      <c r="A744" s="8"/>
    </row>
    <row r="745" spans="1:3" ht="15.75" x14ac:dyDescent="0.25">
      <c r="A745" s="8"/>
      <c r="C745" s="3" t="s">
        <v>75</v>
      </c>
    </row>
    <row r="746" spans="1:3" ht="15.75" x14ac:dyDescent="0.25">
      <c r="A746" s="15"/>
    </row>
    <row r="747" spans="1:3" ht="15.75" x14ac:dyDescent="0.25">
      <c r="A747" s="15"/>
      <c r="C747" s="3" t="str">
        <f>CONCATENATE( "    &lt;piechart percentage=",B740," /&gt;")</f>
        <v xml:space="preserve">    &lt;piechart percentage=0 /&gt;</v>
      </c>
    </row>
    <row r="748" spans="1:3" ht="15.75" x14ac:dyDescent="0.25">
      <c r="A748" s="15"/>
      <c r="C748" s="3" t="str">
        <f>"  &lt;/Genotype&gt;"</f>
        <v xml:space="preserve">  &lt;/Genotype&gt;</v>
      </c>
    </row>
    <row r="749" spans="1:3" ht="15.75" x14ac:dyDescent="0.25">
      <c r="A749" s="15" t="s">
        <v>76</v>
      </c>
      <c r="B749" s="9">
        <f>V17</f>
        <v>0</v>
      </c>
      <c r="C749" s="3" t="str">
        <f>CONCATENATE("  &lt;Genotype hgvs=",CHAR(34),B735,B736,";",B736,CHAR(34)," name=",CHAR(34),B514,CHAR(34),"&gt; ")</f>
        <v xml:space="preserve">  &lt;Genotype hgvs="00;0" name=""&gt; </v>
      </c>
    </row>
    <row r="750" spans="1:3" ht="15.75" x14ac:dyDescent="0.25">
      <c r="A750" s="8" t="s">
        <v>77</v>
      </c>
      <c r="B750" s="9">
        <f t="shared" ref="B750:B751" si="41">V18</f>
        <v>0</v>
      </c>
      <c r="C750" s="3" t="s">
        <v>38</v>
      </c>
    </row>
    <row r="751" spans="1:3" ht="15.75" x14ac:dyDescent="0.25">
      <c r="A751" s="8" t="s">
        <v>73</v>
      </c>
      <c r="B751" s="9">
        <f t="shared" si="41"/>
        <v>0</v>
      </c>
      <c r="C751" s="3" t="s">
        <v>70</v>
      </c>
    </row>
    <row r="752" spans="1:3" ht="15.75" x14ac:dyDescent="0.25">
      <c r="A752" s="8"/>
    </row>
    <row r="753" spans="1:3" ht="15.75" x14ac:dyDescent="0.25">
      <c r="A753" s="15"/>
      <c r="C753" s="3" t="str">
        <f>CONCATENATE("    ",B749)</f>
        <v xml:space="preserve">    0</v>
      </c>
    </row>
    <row r="754" spans="1:3" ht="15.75" x14ac:dyDescent="0.25">
      <c r="A754" s="8"/>
    </row>
    <row r="755" spans="1:3" ht="15.75" x14ac:dyDescent="0.25">
      <c r="A755" s="8"/>
      <c r="C755" s="3" t="s">
        <v>74</v>
      </c>
    </row>
    <row r="756" spans="1:3" ht="15.75" x14ac:dyDescent="0.25">
      <c r="A756" s="8"/>
    </row>
    <row r="757" spans="1:3" ht="15.75" x14ac:dyDescent="0.25">
      <c r="A757" s="8"/>
      <c r="C757" s="3" t="str">
        <f>CONCATENATE("    ",B750)</f>
        <v xml:space="preserve">    0</v>
      </c>
    </row>
    <row r="758" spans="1:3" ht="15.75" x14ac:dyDescent="0.25">
      <c r="A758" s="8"/>
    </row>
    <row r="759" spans="1:3" ht="15.75" x14ac:dyDescent="0.25">
      <c r="A759" s="15"/>
      <c r="C759" s="3" t="s">
        <v>75</v>
      </c>
    </row>
    <row r="760" spans="1:3" ht="15.75" x14ac:dyDescent="0.25">
      <c r="A760" s="15"/>
    </row>
    <row r="761" spans="1:3" ht="15.75" x14ac:dyDescent="0.25">
      <c r="A761" s="15"/>
      <c r="C761" s="3" t="str">
        <f>CONCATENATE( "    &lt;piechart percentage=",B751," /&gt;")</f>
        <v xml:space="preserve">    &lt;piechart percentage=0 /&gt;</v>
      </c>
    </row>
    <row r="762" spans="1:3" ht="15.75" x14ac:dyDescent="0.25">
      <c r="A762" s="15"/>
      <c r="C762" s="3" t="str">
        <f>"  &lt;/Genotype&gt;"</f>
        <v xml:space="preserve">  &lt;/Genotype&gt;</v>
      </c>
    </row>
    <row r="763" spans="1:3" ht="15.75" x14ac:dyDescent="0.25">
      <c r="A763" s="15" t="s">
        <v>78</v>
      </c>
      <c r="B763" s="9">
        <f>V20</f>
        <v>0</v>
      </c>
      <c r="C763" s="3" t="str">
        <f>CONCATENATE("  &lt;Genotype hgvs=",CHAR(34),B735,B737,";",B737,CHAR(34)," name=",CHAR(34),B514,CHAR(34),"&gt; ")</f>
        <v xml:space="preserve">  &lt;Genotype hgvs="00;0" name=""&gt; </v>
      </c>
    </row>
    <row r="764" spans="1:3" ht="15.75" x14ac:dyDescent="0.25">
      <c r="A764" s="8" t="s">
        <v>79</v>
      </c>
      <c r="B764" s="9">
        <f t="shared" ref="B764:B765" si="42">V21</f>
        <v>0</v>
      </c>
      <c r="C764" s="3" t="s">
        <v>38</v>
      </c>
    </row>
    <row r="765" spans="1:3" ht="15.75" x14ac:dyDescent="0.25">
      <c r="A765" s="8" t="s">
        <v>73</v>
      </c>
      <c r="B765" s="9">
        <f t="shared" si="42"/>
        <v>0</v>
      </c>
      <c r="C765" s="3" t="s">
        <v>70</v>
      </c>
    </row>
    <row r="766" spans="1:3" ht="15.75" x14ac:dyDescent="0.25">
      <c r="A766" s="15"/>
    </row>
    <row r="767" spans="1:3" ht="15.75" x14ac:dyDescent="0.25">
      <c r="A767" s="8"/>
      <c r="C767" s="3" t="str">
        <f>CONCATENATE("    ",B763)</f>
        <v xml:space="preserve">    0</v>
      </c>
    </row>
    <row r="768" spans="1:3" ht="15.75" x14ac:dyDescent="0.25">
      <c r="A768" s="8"/>
    </row>
    <row r="769" spans="1:3" ht="15.75" x14ac:dyDescent="0.25">
      <c r="A769" s="8"/>
      <c r="C769" s="3" t="s">
        <v>74</v>
      </c>
    </row>
    <row r="770" spans="1:3" ht="15.75" x14ac:dyDescent="0.25">
      <c r="A770" s="8"/>
    </row>
    <row r="771" spans="1:3" ht="15.75" x14ac:dyDescent="0.25">
      <c r="A771" s="8"/>
      <c r="C771" s="3" t="str">
        <f>CONCATENATE("    ",B764)</f>
        <v xml:space="preserve">    0</v>
      </c>
    </row>
    <row r="772" spans="1:3" ht="15.75" x14ac:dyDescent="0.25">
      <c r="A772" s="15"/>
    </row>
    <row r="773" spans="1:3" ht="15.75" x14ac:dyDescent="0.25">
      <c r="A773" s="15"/>
      <c r="C773" s="3" t="s">
        <v>75</v>
      </c>
    </row>
    <row r="774" spans="1:3" ht="15.75" x14ac:dyDescent="0.25">
      <c r="A774" s="15"/>
    </row>
    <row r="775" spans="1:3" ht="15.75" x14ac:dyDescent="0.25">
      <c r="A775" s="15"/>
      <c r="C775" s="3" t="str">
        <f>CONCATENATE( "    &lt;piechart percentage=",B765," /&gt;")</f>
        <v xml:space="preserve">    &lt;piechart percentage=0 /&gt;</v>
      </c>
    </row>
    <row r="776" spans="1:3" ht="15.75" x14ac:dyDescent="0.25">
      <c r="A776" s="15"/>
      <c r="C776" s="3" t="str">
        <f>"  &lt;/Genotype&gt;"</f>
        <v xml:space="preserve">  &lt;/Genotype&gt;</v>
      </c>
    </row>
    <row r="777" spans="1:3" ht="15.75" x14ac:dyDescent="0.25">
      <c r="A777" s="15"/>
      <c r="C777" s="3" t="str">
        <f>C107</f>
        <v>&lt;# T71365306C #&gt;</v>
      </c>
    </row>
    <row r="778" spans="1:3" ht="15.75" x14ac:dyDescent="0.25">
      <c r="A778" s="15" t="s">
        <v>69</v>
      </c>
      <c r="B778" s="21">
        <f>W11</f>
        <v>0</v>
      </c>
      <c r="C778" s="3" t="str">
        <f>CONCATENATE("  &lt;Genotype hgvs=",CHAR(34),B778,B779,";",B780,CHAR(34)," name=",CHAR(34),B514,CHAR(34),"&gt; ")</f>
        <v xml:space="preserve">  &lt;Genotype hgvs="00;0" name=""&gt; </v>
      </c>
    </row>
    <row r="779" spans="1:3" ht="15.75" x14ac:dyDescent="0.25">
      <c r="A779" s="15" t="s">
        <v>47</v>
      </c>
      <c r="B779" s="21">
        <f t="shared" ref="B779:B783" si="43">W12</f>
        <v>0</v>
      </c>
    </row>
    <row r="780" spans="1:3" ht="15.75" x14ac:dyDescent="0.25">
      <c r="A780" s="15" t="s">
        <v>43</v>
      </c>
      <c r="B780" s="21">
        <f t="shared" si="43"/>
        <v>0</v>
      </c>
      <c r="C780" s="3" t="s">
        <v>70</v>
      </c>
    </row>
    <row r="781" spans="1:3" ht="15.75" x14ac:dyDescent="0.25">
      <c r="A781" s="15" t="s">
        <v>71</v>
      </c>
      <c r="B781" s="21">
        <f t="shared" si="43"/>
        <v>0</v>
      </c>
      <c r="C781" s="3" t="s">
        <v>38</v>
      </c>
    </row>
    <row r="782" spans="1:3" ht="15.75" x14ac:dyDescent="0.25">
      <c r="A782" s="8" t="s">
        <v>72</v>
      </c>
      <c r="B782" s="21">
        <f t="shared" si="43"/>
        <v>0</v>
      </c>
      <c r="C782" s="3" t="str">
        <f>CONCATENATE("    ",B781)</f>
        <v xml:space="preserve">    0</v>
      </c>
    </row>
    <row r="783" spans="1:3" ht="15.75" x14ac:dyDescent="0.25">
      <c r="A783" s="8" t="s">
        <v>73</v>
      </c>
      <c r="B783" s="21">
        <f t="shared" si="43"/>
        <v>0</v>
      </c>
    </row>
    <row r="784" spans="1:3" ht="15.75" x14ac:dyDescent="0.25">
      <c r="A784" s="15"/>
      <c r="C784" s="3" t="s">
        <v>74</v>
      </c>
    </row>
    <row r="785" spans="1:3" ht="15.75" x14ac:dyDescent="0.25">
      <c r="A785" s="8"/>
    </row>
    <row r="786" spans="1:3" ht="15.75" x14ac:dyDescent="0.25">
      <c r="A786" s="8"/>
      <c r="C786" s="3" t="str">
        <f>CONCATENATE("    ",B782)</f>
        <v xml:space="preserve">    0</v>
      </c>
    </row>
    <row r="787" spans="1:3" ht="15.75" x14ac:dyDescent="0.25">
      <c r="A787" s="8"/>
    </row>
    <row r="788" spans="1:3" ht="15.75" x14ac:dyDescent="0.25">
      <c r="A788" s="8"/>
      <c r="C788" s="3" t="s">
        <v>75</v>
      </c>
    </row>
    <row r="789" spans="1:3" ht="15.75" x14ac:dyDescent="0.25">
      <c r="A789" s="15"/>
    </row>
    <row r="790" spans="1:3" ht="15.75" x14ac:dyDescent="0.25">
      <c r="A790" s="15"/>
      <c r="C790" s="3" t="str">
        <f>CONCATENATE( "    &lt;piechart percentage=",B783," /&gt;")</f>
        <v xml:space="preserve">    &lt;piechart percentage=0 /&gt;</v>
      </c>
    </row>
    <row r="791" spans="1:3" ht="15.75" x14ac:dyDescent="0.25">
      <c r="A791" s="15"/>
      <c r="C791" s="3" t="str">
        <f>"  &lt;/Genotype&gt;"</f>
        <v xml:space="preserve">  &lt;/Genotype&gt;</v>
      </c>
    </row>
    <row r="792" spans="1:3" ht="15.75" x14ac:dyDescent="0.25">
      <c r="A792" s="15" t="s">
        <v>76</v>
      </c>
      <c r="B792" s="9">
        <f>W17</f>
        <v>0</v>
      </c>
      <c r="C792" s="3" t="str">
        <f>CONCATENATE("  &lt;Genotype hgvs=",CHAR(34),B778,B779,";",B779,CHAR(34)," name=",CHAR(34),B514,CHAR(34),"&gt; ")</f>
        <v xml:space="preserve">  &lt;Genotype hgvs="00;0" name=""&gt; </v>
      </c>
    </row>
    <row r="793" spans="1:3" ht="15.75" x14ac:dyDescent="0.25">
      <c r="A793" s="8" t="s">
        <v>77</v>
      </c>
      <c r="B793" s="9">
        <f t="shared" ref="B793:B794" si="44">W18</f>
        <v>0</v>
      </c>
      <c r="C793" s="3" t="s">
        <v>38</v>
      </c>
    </row>
    <row r="794" spans="1:3" ht="15.75" x14ac:dyDescent="0.25">
      <c r="A794" s="8" t="s">
        <v>73</v>
      </c>
      <c r="B794" s="9">
        <f t="shared" si="44"/>
        <v>0</v>
      </c>
      <c r="C794" s="3" t="s">
        <v>70</v>
      </c>
    </row>
    <row r="795" spans="1:3" ht="15.75" x14ac:dyDescent="0.25">
      <c r="A795" s="8"/>
    </row>
    <row r="796" spans="1:3" ht="15.75" x14ac:dyDescent="0.25">
      <c r="A796" s="15"/>
      <c r="C796" s="3" t="str">
        <f>CONCATENATE("    ",B792)</f>
        <v xml:space="preserve">    0</v>
      </c>
    </row>
    <row r="797" spans="1:3" ht="15.75" x14ac:dyDescent="0.25">
      <c r="A797" s="8"/>
    </row>
    <row r="798" spans="1:3" ht="15.75" x14ac:dyDescent="0.25">
      <c r="A798" s="8"/>
      <c r="C798" s="3" t="s">
        <v>74</v>
      </c>
    </row>
    <row r="799" spans="1:3" ht="15.75" x14ac:dyDescent="0.25">
      <c r="A799" s="8"/>
    </row>
    <row r="800" spans="1:3" ht="15.75" x14ac:dyDescent="0.25">
      <c r="A800" s="8"/>
      <c r="C800" s="3" t="str">
        <f>CONCATENATE("    ",B793)</f>
        <v xml:space="preserve">    0</v>
      </c>
    </row>
    <row r="801" spans="1:3" ht="15.75" x14ac:dyDescent="0.25">
      <c r="A801" s="8"/>
    </row>
    <row r="802" spans="1:3" ht="15.75" x14ac:dyDescent="0.25">
      <c r="A802" s="15"/>
      <c r="C802" s="3" t="s">
        <v>75</v>
      </c>
    </row>
    <row r="803" spans="1:3" ht="15.75" x14ac:dyDescent="0.25">
      <c r="A803" s="15"/>
    </row>
    <row r="804" spans="1:3" ht="15.75" x14ac:dyDescent="0.25">
      <c r="A804" s="15"/>
      <c r="C804" s="3" t="str">
        <f>CONCATENATE( "    &lt;piechart percentage=",B794," /&gt;")</f>
        <v xml:space="preserve">    &lt;piechart percentage=0 /&gt;</v>
      </c>
    </row>
    <row r="805" spans="1:3" ht="15.75" x14ac:dyDescent="0.25">
      <c r="A805" s="15"/>
      <c r="C805" s="3" t="str">
        <f>"  &lt;/Genotype&gt;"</f>
        <v xml:space="preserve">  &lt;/Genotype&gt;</v>
      </c>
    </row>
    <row r="806" spans="1:3" ht="15.75" x14ac:dyDescent="0.25">
      <c r="A806" s="15" t="s">
        <v>78</v>
      </c>
      <c r="B806" s="9">
        <f>W20</f>
        <v>0</v>
      </c>
      <c r="C806" s="3" t="str">
        <f>CONCATENATE("  &lt;Genotype hgvs=",CHAR(34),B778,B780,";",B780,CHAR(34)," name=",CHAR(34),B514,CHAR(34),"&gt; ")</f>
        <v xml:space="preserve">  &lt;Genotype hgvs="00;0" name=""&gt; </v>
      </c>
    </row>
    <row r="807" spans="1:3" ht="15.75" x14ac:dyDescent="0.25">
      <c r="A807" s="8" t="s">
        <v>79</v>
      </c>
      <c r="B807" s="9">
        <f t="shared" ref="B807:B808" si="45">W21</f>
        <v>0</v>
      </c>
      <c r="C807" s="3" t="s">
        <v>38</v>
      </c>
    </row>
    <row r="808" spans="1:3" ht="15.75" x14ac:dyDescent="0.25">
      <c r="A808" s="8" t="s">
        <v>73</v>
      </c>
      <c r="B808" s="9">
        <f t="shared" si="45"/>
        <v>0</v>
      </c>
      <c r="C808" s="3" t="s">
        <v>70</v>
      </c>
    </row>
    <row r="809" spans="1:3" ht="15.75" x14ac:dyDescent="0.25">
      <c r="A809" s="15"/>
    </row>
    <row r="810" spans="1:3" ht="15.75" x14ac:dyDescent="0.25">
      <c r="A810" s="8"/>
      <c r="C810" s="3" t="str">
        <f>CONCATENATE("    ",B806)</f>
        <v xml:space="preserve">    0</v>
      </c>
    </row>
    <row r="811" spans="1:3" ht="15.75" x14ac:dyDescent="0.25">
      <c r="A811" s="8"/>
    </row>
    <row r="812" spans="1:3" ht="15.75" x14ac:dyDescent="0.25">
      <c r="A812" s="8"/>
      <c r="C812" s="3" t="s">
        <v>74</v>
      </c>
    </row>
    <row r="813" spans="1:3" ht="15.75" x14ac:dyDescent="0.25">
      <c r="A813" s="8"/>
    </row>
    <row r="814" spans="1:3" ht="15.75" x14ac:dyDescent="0.25">
      <c r="A814" s="8"/>
      <c r="C814" s="3" t="str">
        <f>CONCATENATE("    ",B807)</f>
        <v xml:space="preserve">    0</v>
      </c>
    </row>
    <row r="815" spans="1:3" ht="15.75" x14ac:dyDescent="0.25">
      <c r="A815" s="15"/>
    </row>
    <row r="816" spans="1:3" ht="15.75" x14ac:dyDescent="0.25">
      <c r="A816" s="15"/>
      <c r="C816" s="3" t="s">
        <v>75</v>
      </c>
    </row>
    <row r="817" spans="1:3" ht="15.75" x14ac:dyDescent="0.25">
      <c r="A817" s="15"/>
    </row>
    <row r="818" spans="1:3" ht="15.75" x14ac:dyDescent="0.25">
      <c r="A818" s="15"/>
      <c r="C818" s="3" t="str">
        <f>CONCATENATE( "    &lt;piechart percentage=",B808," /&gt;")</f>
        <v xml:space="preserve">    &lt;piechart percentage=0 /&gt;</v>
      </c>
    </row>
    <row r="819" spans="1:3" ht="15.75" x14ac:dyDescent="0.25">
      <c r="A819" s="15"/>
      <c r="C819" s="3" t="str">
        <f>"  &lt;/Genotype&gt;"</f>
        <v xml:space="preserve">  &lt;/Genotype&gt;</v>
      </c>
    </row>
    <row r="820" spans="1:3" ht="15.75" x14ac:dyDescent="0.25">
      <c r="A820" s="15"/>
      <c r="C820" s="3" t="str">
        <f>C113</f>
        <v>&lt;# G70820112A #&gt;</v>
      </c>
    </row>
    <row r="821" spans="1:3" ht="15.75" x14ac:dyDescent="0.25">
      <c r="A821" s="15" t="s">
        <v>69</v>
      </c>
      <c r="B821" s="21">
        <f>X11</f>
        <v>0</v>
      </c>
      <c r="C821" s="3" t="str">
        <f>CONCATENATE("  &lt;Genotype hgvs=",CHAR(34),B821,B822,";",B823,CHAR(34)," name=",CHAR(34),B514,CHAR(34),"&gt; ")</f>
        <v xml:space="preserve">  &lt;Genotype hgvs="00;0" name=""&gt; </v>
      </c>
    </row>
    <row r="822" spans="1:3" ht="15.75" x14ac:dyDescent="0.25">
      <c r="A822" s="15" t="s">
        <v>47</v>
      </c>
      <c r="B822" s="21">
        <f t="shared" ref="B822:B826" si="46">X12</f>
        <v>0</v>
      </c>
    </row>
    <row r="823" spans="1:3" ht="15.75" x14ac:dyDescent="0.25">
      <c r="A823" s="15" t="s">
        <v>43</v>
      </c>
      <c r="B823" s="21">
        <f t="shared" si="46"/>
        <v>0</v>
      </c>
      <c r="C823" s="3" t="s">
        <v>70</v>
      </c>
    </row>
    <row r="824" spans="1:3" ht="15.75" x14ac:dyDescent="0.25">
      <c r="A824" s="15" t="s">
        <v>71</v>
      </c>
      <c r="B824" s="21">
        <f t="shared" si="46"/>
        <v>0</v>
      </c>
      <c r="C824" s="3" t="s">
        <v>38</v>
      </c>
    </row>
    <row r="825" spans="1:3" ht="15.75" x14ac:dyDescent="0.25">
      <c r="A825" s="8" t="s">
        <v>72</v>
      </c>
      <c r="B825" s="21">
        <f t="shared" si="46"/>
        <v>0</v>
      </c>
      <c r="C825" s="3" t="str">
        <f>CONCATENATE("    ",B824)</f>
        <v xml:space="preserve">    0</v>
      </c>
    </row>
    <row r="826" spans="1:3" ht="15.75" x14ac:dyDescent="0.25">
      <c r="A826" s="8" t="s">
        <v>73</v>
      </c>
      <c r="B826" s="21">
        <f t="shared" si="46"/>
        <v>0</v>
      </c>
    </row>
    <row r="827" spans="1:3" ht="15.75" x14ac:dyDescent="0.25">
      <c r="A827" s="15"/>
      <c r="C827" s="3" t="s">
        <v>74</v>
      </c>
    </row>
    <row r="828" spans="1:3" ht="15.75" x14ac:dyDescent="0.25">
      <c r="A828" s="8"/>
    </row>
    <row r="829" spans="1:3" ht="15.75" x14ac:dyDescent="0.25">
      <c r="A829" s="8"/>
      <c r="C829" s="3" t="str">
        <f>CONCATENATE("    ",B825)</f>
        <v xml:space="preserve">    0</v>
      </c>
    </row>
    <row r="830" spans="1:3" ht="15.75" x14ac:dyDescent="0.25">
      <c r="A830" s="8"/>
    </row>
    <row r="831" spans="1:3" ht="15.75" x14ac:dyDescent="0.25">
      <c r="A831" s="8"/>
      <c r="C831" s="3" t="s">
        <v>75</v>
      </c>
    </row>
    <row r="832" spans="1:3" ht="15.75" x14ac:dyDescent="0.25">
      <c r="A832" s="15"/>
    </row>
    <row r="833" spans="1:3" ht="15.75" x14ac:dyDescent="0.25">
      <c r="A833" s="15"/>
      <c r="C833" s="3" t="str">
        <f>CONCATENATE( "    &lt;piechart percentage=",B826," /&gt;")</f>
        <v xml:space="preserve">    &lt;piechart percentage=0 /&gt;</v>
      </c>
    </row>
    <row r="834" spans="1:3" ht="15.75" x14ac:dyDescent="0.25">
      <c r="A834" s="15"/>
      <c r="C834" s="3" t="str">
        <f>"  &lt;/Genotype&gt;"</f>
        <v xml:space="preserve">  &lt;/Genotype&gt;</v>
      </c>
    </row>
    <row r="835" spans="1:3" ht="15.75" x14ac:dyDescent="0.25">
      <c r="A835" s="15" t="s">
        <v>76</v>
      </c>
      <c r="B835" s="9">
        <f>X17</f>
        <v>0</v>
      </c>
      <c r="C835" s="3" t="str">
        <f>CONCATENATE("  &lt;Genotype hgvs=",CHAR(34),B821,B822,";",B822,CHAR(34)," name=",CHAR(34),B514,CHAR(34),"&gt; ")</f>
        <v xml:space="preserve">  &lt;Genotype hgvs="00;0" name=""&gt; </v>
      </c>
    </row>
    <row r="836" spans="1:3" ht="15.75" x14ac:dyDescent="0.25">
      <c r="A836" s="8" t="s">
        <v>77</v>
      </c>
      <c r="B836" s="9">
        <f t="shared" ref="B836:B837" si="47">X18</f>
        <v>0</v>
      </c>
      <c r="C836" s="3" t="s">
        <v>38</v>
      </c>
    </row>
    <row r="837" spans="1:3" ht="15.75" x14ac:dyDescent="0.25">
      <c r="A837" s="8" t="s">
        <v>73</v>
      </c>
      <c r="B837" s="9">
        <f t="shared" si="47"/>
        <v>0</v>
      </c>
      <c r="C837" s="3" t="s">
        <v>70</v>
      </c>
    </row>
    <row r="838" spans="1:3" ht="15.75" x14ac:dyDescent="0.25">
      <c r="A838" s="8"/>
    </row>
    <row r="839" spans="1:3" ht="15.75" x14ac:dyDescent="0.25">
      <c r="A839" s="15"/>
      <c r="C839" s="3" t="str">
        <f>CONCATENATE("    ",B835)</f>
        <v xml:space="preserve">    0</v>
      </c>
    </row>
    <row r="840" spans="1:3" ht="15.75" x14ac:dyDescent="0.25">
      <c r="A840" s="8"/>
    </row>
    <row r="841" spans="1:3" ht="15.75" x14ac:dyDescent="0.25">
      <c r="A841" s="8"/>
      <c r="C841" s="3" t="s">
        <v>74</v>
      </c>
    </row>
    <row r="842" spans="1:3" ht="15.75" x14ac:dyDescent="0.25">
      <c r="A842" s="8"/>
    </row>
    <row r="843" spans="1:3" ht="15.75" x14ac:dyDescent="0.25">
      <c r="A843" s="8"/>
      <c r="C843" s="3" t="str">
        <f>CONCATENATE("    ",B836)</f>
        <v xml:space="preserve">    0</v>
      </c>
    </row>
    <row r="844" spans="1:3" ht="15.75" x14ac:dyDescent="0.25">
      <c r="A844" s="8"/>
    </row>
    <row r="845" spans="1:3" ht="15.75" x14ac:dyDescent="0.25">
      <c r="A845" s="15"/>
      <c r="C845" s="3" t="s">
        <v>75</v>
      </c>
    </row>
    <row r="846" spans="1:3" ht="15.75" x14ac:dyDescent="0.25">
      <c r="A846" s="15"/>
    </row>
    <row r="847" spans="1:3" ht="15.75" x14ac:dyDescent="0.25">
      <c r="A847" s="15"/>
      <c r="C847" s="3" t="str">
        <f>CONCATENATE( "    &lt;piechart percentage=",B837," /&gt;")</f>
        <v xml:space="preserve">    &lt;piechart percentage=0 /&gt;</v>
      </c>
    </row>
    <row r="848" spans="1:3" ht="15.75" x14ac:dyDescent="0.25">
      <c r="A848" s="15"/>
      <c r="C848" s="3" t="str">
        <f>"  &lt;/Genotype&gt;"</f>
        <v xml:space="preserve">  &lt;/Genotype&gt;</v>
      </c>
    </row>
    <row r="849" spans="1:3" ht="15.75" x14ac:dyDescent="0.25">
      <c r="A849" s="15" t="s">
        <v>78</v>
      </c>
      <c r="B849" s="9">
        <f>X20</f>
        <v>0</v>
      </c>
      <c r="C849" s="3" t="str">
        <f>CONCATENATE("  &lt;Genotype hgvs=",CHAR(34),B821,B823,";",B823,CHAR(34)," name=",CHAR(34),B514,CHAR(34),"&gt; ")</f>
        <v xml:space="preserve">  &lt;Genotype hgvs="00;0" name=""&gt; </v>
      </c>
    </row>
    <row r="850" spans="1:3" ht="15.75" x14ac:dyDescent="0.25">
      <c r="A850" s="8" t="s">
        <v>79</v>
      </c>
      <c r="B850" s="9">
        <f t="shared" ref="B850:B851" si="48">X21</f>
        <v>0</v>
      </c>
      <c r="C850" s="3" t="s">
        <v>38</v>
      </c>
    </row>
    <row r="851" spans="1:3" ht="15.75" x14ac:dyDescent="0.25">
      <c r="A851" s="8" t="s">
        <v>73</v>
      </c>
      <c r="B851" s="9">
        <f t="shared" si="48"/>
        <v>0</v>
      </c>
      <c r="C851" s="3" t="s">
        <v>70</v>
      </c>
    </row>
    <row r="852" spans="1:3" ht="15.75" x14ac:dyDescent="0.25">
      <c r="A852" s="15"/>
    </row>
    <row r="853" spans="1:3" ht="15.75" x14ac:dyDescent="0.25">
      <c r="A853" s="8"/>
      <c r="C853" s="3" t="str">
        <f>CONCATENATE("    ",B849)</f>
        <v xml:space="preserve">    0</v>
      </c>
    </row>
    <row r="854" spans="1:3" ht="15.75" x14ac:dyDescent="0.25">
      <c r="A854" s="8"/>
    </row>
    <row r="855" spans="1:3" ht="15.75" x14ac:dyDescent="0.25">
      <c r="A855" s="8"/>
      <c r="C855" s="3" t="s">
        <v>74</v>
      </c>
    </row>
    <row r="856" spans="1:3" ht="15.75" x14ac:dyDescent="0.25">
      <c r="A856" s="8"/>
    </row>
    <row r="857" spans="1:3" ht="15.75" x14ac:dyDescent="0.25">
      <c r="A857" s="8"/>
      <c r="C857" s="3" t="str">
        <f>CONCATENATE("    ",B850)</f>
        <v xml:space="preserve">    0</v>
      </c>
    </row>
    <row r="858" spans="1:3" ht="15.75" x14ac:dyDescent="0.25">
      <c r="A858" s="15"/>
    </row>
    <row r="859" spans="1:3" ht="15.75" x14ac:dyDescent="0.25">
      <c r="A859" s="15"/>
      <c r="C859" s="3" t="s">
        <v>75</v>
      </c>
    </row>
    <row r="860" spans="1:3" ht="15.75" x14ac:dyDescent="0.25">
      <c r="A860" s="15"/>
    </row>
    <row r="861" spans="1:3" ht="15.75" x14ac:dyDescent="0.25">
      <c r="A861" s="15"/>
      <c r="C861" s="3" t="str">
        <f>CONCATENATE( "    &lt;piechart percentage=",B851," /&gt;")</f>
        <v xml:space="preserve">    &lt;piechart percentage=0 /&gt;</v>
      </c>
    </row>
    <row r="862" spans="1:3" ht="15.75" x14ac:dyDescent="0.25">
      <c r="A862" s="15"/>
      <c r="C862" s="3" t="str">
        <f>"  &lt;/Genotype&gt;"</f>
        <v xml:space="preserve">  &lt;/Genotype&gt;</v>
      </c>
    </row>
    <row r="863" spans="1:3" ht="15.75" x14ac:dyDescent="0.25">
      <c r="A863" s="15"/>
      <c r="C863" s="3" t="str">
        <f>C119</f>
        <v>&lt;# A70822908G #&gt;</v>
      </c>
    </row>
    <row r="864" spans="1:3" ht="15.75" x14ac:dyDescent="0.25">
      <c r="A864" s="15" t="s">
        <v>69</v>
      </c>
      <c r="B864" s="21">
        <f>Y11</f>
        <v>0</v>
      </c>
      <c r="C864" s="3" t="str">
        <f>CONCATENATE("  &lt;Genotype hgvs=",CHAR(34),B864,B865,";",B866,CHAR(34)," name=",CHAR(34),B558,CHAR(34),"&gt; ")</f>
        <v xml:space="preserve">  &lt;Genotype hgvs="00;0" name=""&gt; </v>
      </c>
    </row>
    <row r="865" spans="1:3" ht="15.75" x14ac:dyDescent="0.25">
      <c r="A865" s="15" t="s">
        <v>47</v>
      </c>
      <c r="B865" s="21">
        <f t="shared" ref="B865:B869" si="49">Y12</f>
        <v>0</v>
      </c>
    </row>
    <row r="866" spans="1:3" ht="15.75" x14ac:dyDescent="0.25">
      <c r="A866" s="15" t="s">
        <v>43</v>
      </c>
      <c r="B866" s="21">
        <f t="shared" si="49"/>
        <v>0</v>
      </c>
      <c r="C866" s="3" t="s">
        <v>70</v>
      </c>
    </row>
    <row r="867" spans="1:3" ht="15.75" x14ac:dyDescent="0.25">
      <c r="A867" s="15" t="s">
        <v>71</v>
      </c>
      <c r="B867" s="21">
        <f t="shared" si="49"/>
        <v>0</v>
      </c>
      <c r="C867" s="3" t="s">
        <v>38</v>
      </c>
    </row>
    <row r="868" spans="1:3" ht="15.75" x14ac:dyDescent="0.25">
      <c r="A868" s="8" t="s">
        <v>72</v>
      </c>
      <c r="B868" s="21">
        <f t="shared" si="49"/>
        <v>0</v>
      </c>
      <c r="C868" s="3" t="str">
        <f>CONCATENATE("    ",B867)</f>
        <v xml:space="preserve">    0</v>
      </c>
    </row>
    <row r="869" spans="1:3" ht="15.75" x14ac:dyDescent="0.25">
      <c r="A869" s="8" t="s">
        <v>73</v>
      </c>
      <c r="B869" s="21">
        <f t="shared" si="49"/>
        <v>0</v>
      </c>
    </row>
    <row r="870" spans="1:3" ht="15.75" x14ac:dyDescent="0.25">
      <c r="A870" s="15"/>
      <c r="C870" s="3" t="s">
        <v>74</v>
      </c>
    </row>
    <row r="871" spans="1:3" ht="15.75" x14ac:dyDescent="0.25">
      <c r="A871" s="8"/>
    </row>
    <row r="872" spans="1:3" ht="15.75" x14ac:dyDescent="0.25">
      <c r="A872" s="8"/>
      <c r="C872" s="3" t="str">
        <f>CONCATENATE("    ",B868)</f>
        <v xml:space="preserve">    0</v>
      </c>
    </row>
    <row r="873" spans="1:3" ht="15.75" x14ac:dyDescent="0.25">
      <c r="A873" s="8"/>
    </row>
    <row r="874" spans="1:3" ht="15.75" x14ac:dyDescent="0.25">
      <c r="A874" s="8"/>
      <c r="C874" s="3" t="s">
        <v>75</v>
      </c>
    </row>
    <row r="875" spans="1:3" ht="15.75" x14ac:dyDescent="0.25">
      <c r="A875" s="15"/>
    </row>
    <row r="876" spans="1:3" ht="15.75" x14ac:dyDescent="0.25">
      <c r="A876" s="15"/>
      <c r="C876" s="3" t="str">
        <f>CONCATENATE( "    &lt;piechart percentage=",B869," /&gt;")</f>
        <v xml:space="preserve">    &lt;piechart percentage=0 /&gt;</v>
      </c>
    </row>
    <row r="877" spans="1:3" ht="15.75" x14ac:dyDescent="0.25">
      <c r="A877" s="15"/>
      <c r="C877" s="3" t="str">
        <f>"  &lt;/Genotype&gt;"</f>
        <v xml:space="preserve">  &lt;/Genotype&gt;</v>
      </c>
    </row>
    <row r="878" spans="1:3" ht="15.75" x14ac:dyDescent="0.25">
      <c r="A878" s="15" t="s">
        <v>76</v>
      </c>
      <c r="B878" s="9">
        <f>Y17</f>
        <v>0</v>
      </c>
      <c r="C878" s="3" t="str">
        <f>CONCATENATE("  &lt;Genotype hgvs=",CHAR(34),B864,B865,";",B865,CHAR(34)," name=",CHAR(34),B558,CHAR(34),"&gt; ")</f>
        <v xml:space="preserve">  &lt;Genotype hgvs="00;0" name=""&gt; </v>
      </c>
    </row>
    <row r="879" spans="1:3" ht="15.75" x14ac:dyDescent="0.25">
      <c r="A879" s="8" t="s">
        <v>77</v>
      </c>
      <c r="B879" s="9">
        <f t="shared" ref="B879:B880" si="50">Y18</f>
        <v>0</v>
      </c>
      <c r="C879" s="3" t="s">
        <v>38</v>
      </c>
    </row>
    <row r="880" spans="1:3" ht="15.75" x14ac:dyDescent="0.25">
      <c r="A880" s="8" t="s">
        <v>73</v>
      </c>
      <c r="B880" s="9">
        <f t="shared" si="50"/>
        <v>0</v>
      </c>
      <c r="C880" s="3" t="s">
        <v>70</v>
      </c>
    </row>
    <row r="881" spans="1:3" ht="15.75" x14ac:dyDescent="0.25">
      <c r="A881" s="8"/>
    </row>
    <row r="882" spans="1:3" ht="15.75" x14ac:dyDescent="0.25">
      <c r="A882" s="15"/>
      <c r="C882" s="3" t="str">
        <f>CONCATENATE("    ",B878)</f>
        <v xml:space="preserve">    0</v>
      </c>
    </row>
    <row r="883" spans="1:3" ht="15.75" x14ac:dyDescent="0.25">
      <c r="A883" s="8"/>
    </row>
    <row r="884" spans="1:3" ht="15.75" x14ac:dyDescent="0.25">
      <c r="A884" s="8"/>
      <c r="C884" s="3" t="s">
        <v>74</v>
      </c>
    </row>
    <row r="885" spans="1:3" ht="15.75" x14ac:dyDescent="0.25">
      <c r="A885" s="8"/>
    </row>
    <row r="886" spans="1:3" ht="15.75" x14ac:dyDescent="0.25">
      <c r="A886" s="8"/>
      <c r="C886" s="3" t="str">
        <f>CONCATENATE("    ",B879)</f>
        <v xml:space="preserve">    0</v>
      </c>
    </row>
    <row r="887" spans="1:3" ht="15.75" x14ac:dyDescent="0.25">
      <c r="A887" s="8"/>
    </row>
    <row r="888" spans="1:3" ht="15.75" x14ac:dyDescent="0.25">
      <c r="A888" s="15"/>
      <c r="C888" s="3" t="s">
        <v>75</v>
      </c>
    </row>
    <row r="889" spans="1:3" ht="15.75" x14ac:dyDescent="0.25">
      <c r="A889" s="15"/>
    </row>
    <row r="890" spans="1:3" ht="15.75" x14ac:dyDescent="0.25">
      <c r="A890" s="15"/>
      <c r="C890" s="3" t="str">
        <f>CONCATENATE( "    &lt;piechart percentage=",B880," /&gt;")</f>
        <v xml:space="preserve">    &lt;piechart percentage=0 /&gt;</v>
      </c>
    </row>
    <row r="891" spans="1:3" ht="15.75" x14ac:dyDescent="0.25">
      <c r="A891" s="15"/>
      <c r="C891" s="3" t="str">
        <f>"  &lt;/Genotype&gt;"</f>
        <v xml:space="preserve">  &lt;/Genotype&gt;</v>
      </c>
    </row>
    <row r="892" spans="1:3" ht="15.75" x14ac:dyDescent="0.25">
      <c r="A892" s="15" t="s">
        <v>78</v>
      </c>
      <c r="B892" s="9">
        <f>Y20</f>
        <v>0</v>
      </c>
      <c r="C892" s="3" t="str">
        <f>CONCATENATE("  &lt;Genotype hgvs=",CHAR(34),B864,B866,";",B866,CHAR(34)," name=",CHAR(34),B558,CHAR(34),"&gt; ")</f>
        <v xml:space="preserve">  &lt;Genotype hgvs="00;0" name=""&gt; </v>
      </c>
    </row>
    <row r="893" spans="1:3" ht="15.75" x14ac:dyDescent="0.25">
      <c r="A893" s="8" t="s">
        <v>79</v>
      </c>
      <c r="B893" s="9">
        <f t="shared" ref="B893:B894" si="51">Y21</f>
        <v>0</v>
      </c>
      <c r="C893" s="3" t="s">
        <v>38</v>
      </c>
    </row>
    <row r="894" spans="1:3" ht="15.75" x14ac:dyDescent="0.25">
      <c r="A894" s="8" t="s">
        <v>73</v>
      </c>
      <c r="B894" s="9">
        <f t="shared" si="51"/>
        <v>0</v>
      </c>
      <c r="C894" s="3" t="s">
        <v>70</v>
      </c>
    </row>
    <row r="895" spans="1:3" ht="15.75" x14ac:dyDescent="0.25">
      <c r="A895" s="15"/>
    </row>
    <row r="896" spans="1:3" ht="15.75" x14ac:dyDescent="0.25">
      <c r="A896" s="8"/>
      <c r="C896" s="3" t="str">
        <f>CONCATENATE("    ",B892)</f>
        <v xml:space="preserve">    0</v>
      </c>
    </row>
    <row r="897" spans="1:3" ht="15.75" x14ac:dyDescent="0.25">
      <c r="A897" s="8"/>
    </row>
    <row r="898" spans="1:3" ht="15.75" x14ac:dyDescent="0.25">
      <c r="A898" s="8"/>
      <c r="C898" s="3" t="s">
        <v>74</v>
      </c>
    </row>
    <row r="899" spans="1:3" ht="15.75" x14ac:dyDescent="0.25">
      <c r="A899" s="8"/>
    </row>
    <row r="900" spans="1:3" ht="15.75" x14ac:dyDescent="0.25">
      <c r="A900" s="8"/>
      <c r="C900" s="3" t="str">
        <f>CONCATENATE("    ",B893)</f>
        <v xml:space="preserve">    0</v>
      </c>
    </row>
    <row r="901" spans="1:3" ht="15.75" x14ac:dyDescent="0.25">
      <c r="A901" s="15"/>
    </row>
    <row r="902" spans="1:3" ht="15.75" x14ac:dyDescent="0.25">
      <c r="A902" s="15"/>
      <c r="C902" s="3" t="s">
        <v>75</v>
      </c>
    </row>
    <row r="903" spans="1:3" ht="15.75" x14ac:dyDescent="0.25">
      <c r="A903" s="15"/>
    </row>
    <row r="904" spans="1:3" ht="15.75" x14ac:dyDescent="0.25">
      <c r="A904" s="15"/>
      <c r="C904" s="3" t="str">
        <f>CONCATENATE( "    &lt;piechart percentage=",B894," /&gt;")</f>
        <v xml:space="preserve">    &lt;piechart percentage=0 /&gt;</v>
      </c>
    </row>
    <row r="905" spans="1:3" ht="15.75" x14ac:dyDescent="0.25">
      <c r="A905" s="15"/>
      <c r="C905" s="3" t="str">
        <f>"  &lt;/Genotype&gt;"</f>
        <v xml:space="preserve">  &lt;/Genotype&gt;</v>
      </c>
    </row>
    <row r="906" spans="1:3" ht="15.75" x14ac:dyDescent="0.25">
      <c r="A906" s="15"/>
      <c r="C906" s="3" t="str">
        <f>C125</f>
        <v>&lt;# C37T #&gt;</v>
      </c>
    </row>
    <row r="907" spans="1:3" ht="15.75" x14ac:dyDescent="0.25">
      <c r="A907" s="15" t="s">
        <v>69</v>
      </c>
      <c r="B907" s="21">
        <f>Z11</f>
        <v>0</v>
      </c>
      <c r="C907" s="3" t="str">
        <f>CONCATENATE("  &lt;Genotype hgvs=",CHAR(34),B907,B908,";",B909,CHAR(34)," name=",CHAR(34),B558,CHAR(34),"&gt; ")</f>
        <v xml:space="preserve">  &lt;Genotype hgvs="00;0" name=""&gt; </v>
      </c>
    </row>
    <row r="908" spans="1:3" ht="15.75" x14ac:dyDescent="0.25">
      <c r="A908" s="15" t="s">
        <v>47</v>
      </c>
      <c r="B908" s="21">
        <f t="shared" ref="B908:B912" si="52">Z12</f>
        <v>0</v>
      </c>
    </row>
    <row r="909" spans="1:3" ht="15.75" x14ac:dyDescent="0.25">
      <c r="A909" s="15" t="s">
        <v>43</v>
      </c>
      <c r="B909" s="21">
        <f t="shared" si="52"/>
        <v>0</v>
      </c>
      <c r="C909" s="3" t="s">
        <v>70</v>
      </c>
    </row>
    <row r="910" spans="1:3" ht="15.75" x14ac:dyDescent="0.25">
      <c r="A910" s="15" t="s">
        <v>71</v>
      </c>
      <c r="B910" s="21">
        <f t="shared" si="52"/>
        <v>0</v>
      </c>
      <c r="C910" s="3" t="s">
        <v>38</v>
      </c>
    </row>
    <row r="911" spans="1:3" ht="15.75" x14ac:dyDescent="0.25">
      <c r="A911" s="8" t="s">
        <v>72</v>
      </c>
      <c r="B911" s="21">
        <f t="shared" si="52"/>
        <v>0</v>
      </c>
      <c r="C911" s="3" t="str">
        <f>CONCATENATE("    ",B910)</f>
        <v xml:space="preserve">    0</v>
      </c>
    </row>
    <row r="912" spans="1:3" ht="15.75" x14ac:dyDescent="0.25">
      <c r="A912" s="8" t="s">
        <v>73</v>
      </c>
      <c r="B912" s="21">
        <f t="shared" si="52"/>
        <v>0</v>
      </c>
    </row>
    <row r="913" spans="1:3" ht="15.75" x14ac:dyDescent="0.25">
      <c r="A913" s="15"/>
      <c r="C913" s="3" t="s">
        <v>74</v>
      </c>
    </row>
    <row r="914" spans="1:3" ht="15.75" x14ac:dyDescent="0.25">
      <c r="A914" s="8"/>
    </row>
    <row r="915" spans="1:3" ht="15.75" x14ac:dyDescent="0.25">
      <c r="A915" s="8"/>
      <c r="C915" s="3" t="str">
        <f>CONCATENATE("    ",B911)</f>
        <v xml:space="preserve">    0</v>
      </c>
    </row>
    <row r="916" spans="1:3" ht="15.75" x14ac:dyDescent="0.25">
      <c r="A916" s="8"/>
    </row>
    <row r="917" spans="1:3" ht="15.75" x14ac:dyDescent="0.25">
      <c r="A917" s="8"/>
      <c r="C917" s="3" t="s">
        <v>75</v>
      </c>
    </row>
    <row r="918" spans="1:3" ht="15.75" x14ac:dyDescent="0.25">
      <c r="A918" s="15"/>
    </row>
    <row r="919" spans="1:3" ht="15.75" x14ac:dyDescent="0.25">
      <c r="A919" s="15"/>
      <c r="C919" s="3" t="str">
        <f>CONCATENATE( "    &lt;piechart percentage=",B912," /&gt;")</f>
        <v xml:space="preserve">    &lt;piechart percentage=0 /&gt;</v>
      </c>
    </row>
    <row r="920" spans="1:3" ht="15.75" x14ac:dyDescent="0.25">
      <c r="A920" s="15"/>
      <c r="C920" s="3" t="str">
        <f>"  &lt;/Genotype&gt;"</f>
        <v xml:space="preserve">  &lt;/Genotype&gt;</v>
      </c>
    </row>
    <row r="921" spans="1:3" ht="15.75" x14ac:dyDescent="0.25">
      <c r="A921" s="15" t="s">
        <v>76</v>
      </c>
      <c r="B921" s="9">
        <f>Z17</f>
        <v>0</v>
      </c>
      <c r="C921" s="3" t="str">
        <f>CONCATENATE("  &lt;Genotype hgvs=",CHAR(34),B907,B908,";",B908,CHAR(34)," name=",CHAR(34),B558,CHAR(34),"&gt; ")</f>
        <v xml:space="preserve">  &lt;Genotype hgvs="00;0" name=""&gt; </v>
      </c>
    </row>
    <row r="922" spans="1:3" ht="15.75" x14ac:dyDescent="0.25">
      <c r="A922" s="8" t="s">
        <v>77</v>
      </c>
      <c r="B922" s="9">
        <f t="shared" ref="B922:B923" si="53">Z18</f>
        <v>0</v>
      </c>
      <c r="C922" s="3" t="s">
        <v>38</v>
      </c>
    </row>
    <row r="923" spans="1:3" ht="15.75" x14ac:dyDescent="0.25">
      <c r="A923" s="8" t="s">
        <v>73</v>
      </c>
      <c r="B923" s="9">
        <f t="shared" si="53"/>
        <v>0</v>
      </c>
      <c r="C923" s="3" t="s">
        <v>70</v>
      </c>
    </row>
    <row r="924" spans="1:3" ht="15.75" x14ac:dyDescent="0.25">
      <c r="A924" s="8"/>
    </row>
    <row r="925" spans="1:3" ht="15.75" x14ac:dyDescent="0.25">
      <c r="A925" s="15"/>
      <c r="C925" s="3" t="str">
        <f>CONCATENATE("    ",B921)</f>
        <v xml:space="preserve">    0</v>
      </c>
    </row>
    <row r="926" spans="1:3" ht="15.75" x14ac:dyDescent="0.25">
      <c r="A926" s="8"/>
    </row>
    <row r="927" spans="1:3" ht="15.75" x14ac:dyDescent="0.25">
      <c r="A927" s="8"/>
      <c r="C927" s="3" t="s">
        <v>74</v>
      </c>
    </row>
    <row r="928" spans="1:3" ht="15.75" x14ac:dyDescent="0.25">
      <c r="A928" s="8"/>
    </row>
    <row r="929" spans="1:3" ht="15.75" x14ac:dyDescent="0.25">
      <c r="A929" s="8"/>
      <c r="C929" s="3" t="str">
        <f>CONCATENATE("    ",B922)</f>
        <v xml:space="preserve">    0</v>
      </c>
    </row>
    <row r="930" spans="1:3" ht="15.75" x14ac:dyDescent="0.25">
      <c r="A930" s="8"/>
    </row>
    <row r="931" spans="1:3" ht="15.75" x14ac:dyDescent="0.25">
      <c r="A931" s="15"/>
      <c r="C931" s="3" t="s">
        <v>75</v>
      </c>
    </row>
    <row r="932" spans="1:3" ht="15.75" x14ac:dyDescent="0.25">
      <c r="A932" s="15"/>
    </row>
    <row r="933" spans="1:3" ht="15.75" x14ac:dyDescent="0.25">
      <c r="A933" s="15"/>
      <c r="C933" s="3" t="str">
        <f>CONCATENATE( "    &lt;piechart percentage=",B923," /&gt;")</f>
        <v xml:space="preserve">    &lt;piechart percentage=0 /&gt;</v>
      </c>
    </row>
    <row r="934" spans="1:3" ht="15.75" x14ac:dyDescent="0.25">
      <c r="A934" s="15"/>
      <c r="C934" s="3" t="str">
        <f>"  &lt;/Genotype&gt;"</f>
        <v xml:space="preserve">  &lt;/Genotype&gt;</v>
      </c>
    </row>
    <row r="935" spans="1:3" ht="15.75" x14ac:dyDescent="0.25">
      <c r="A935" s="15" t="s">
        <v>78</v>
      </c>
      <c r="B935" s="9">
        <f>Z20</f>
        <v>0</v>
      </c>
      <c r="C935" s="3" t="str">
        <f>CONCATENATE("  &lt;Genotype hgvs=",CHAR(34),B907,B909,";",B909,CHAR(34)," name=",CHAR(34),B558,CHAR(34),"&gt; ")</f>
        <v xml:space="preserve">  &lt;Genotype hgvs="00;0" name=""&gt; </v>
      </c>
    </row>
    <row r="936" spans="1:3" ht="15.75" x14ac:dyDescent="0.25">
      <c r="A936" s="8" t="s">
        <v>79</v>
      </c>
      <c r="B936" s="9">
        <f t="shared" ref="B936:B937" si="54">Z21</f>
        <v>0</v>
      </c>
      <c r="C936" s="3" t="s">
        <v>38</v>
      </c>
    </row>
    <row r="937" spans="1:3" ht="15.75" x14ac:dyDescent="0.25">
      <c r="A937" s="8" t="s">
        <v>73</v>
      </c>
      <c r="B937" s="9">
        <f t="shared" si="54"/>
        <v>0</v>
      </c>
      <c r="C937" s="3" t="s">
        <v>70</v>
      </c>
    </row>
    <row r="938" spans="1:3" ht="15.75" x14ac:dyDescent="0.25">
      <c r="A938" s="15"/>
    </row>
    <row r="939" spans="1:3" ht="15.75" x14ac:dyDescent="0.25">
      <c r="A939" s="8"/>
      <c r="C939" s="3" t="str">
        <f>CONCATENATE("    ",B935)</f>
        <v xml:space="preserve">    0</v>
      </c>
    </row>
    <row r="940" spans="1:3" ht="15.75" x14ac:dyDescent="0.25">
      <c r="A940" s="8"/>
    </row>
    <row r="941" spans="1:3" ht="15.75" x14ac:dyDescent="0.25">
      <c r="A941" s="8"/>
      <c r="C941" s="3" t="s">
        <v>74</v>
      </c>
    </row>
    <row r="942" spans="1:3" ht="15.75" x14ac:dyDescent="0.25">
      <c r="A942" s="8"/>
    </row>
    <row r="943" spans="1:3" ht="15.75" x14ac:dyDescent="0.25">
      <c r="A943" s="8"/>
      <c r="C943" s="3" t="str">
        <f>CONCATENATE("    ",B936)</f>
        <v xml:space="preserve">    0</v>
      </c>
    </row>
    <row r="944" spans="1:3" ht="15.75" x14ac:dyDescent="0.25">
      <c r="A944" s="15"/>
    </row>
    <row r="945" spans="1:3" ht="15.75" x14ac:dyDescent="0.25">
      <c r="A945" s="15"/>
      <c r="C945" s="3" t="s">
        <v>75</v>
      </c>
    </row>
    <row r="946" spans="1:3" ht="15.75" x14ac:dyDescent="0.25">
      <c r="A946" s="15"/>
    </row>
    <row r="947" spans="1:3" ht="15.75" x14ac:dyDescent="0.25">
      <c r="A947" s="15"/>
      <c r="C947" s="3" t="str">
        <f>CONCATENATE( "    &lt;piechart percentage=",B937," /&gt;")</f>
        <v xml:space="preserve">    &lt;piechart percentage=0 /&gt;</v>
      </c>
    </row>
    <row r="948" spans="1:3" ht="15.75" x14ac:dyDescent="0.25">
      <c r="A948" s="15"/>
      <c r="C948" s="3" t="str">
        <f>"  &lt;/Genotype&gt;"</f>
        <v xml:space="preserve">  &lt;/Genotype&gt;</v>
      </c>
    </row>
    <row r="949" spans="1:3" ht="15.75" x14ac:dyDescent="0.25">
      <c r="A949" s="15"/>
      <c r="C949" s="3" t="s">
        <v>80</v>
      </c>
    </row>
    <row r="950" spans="1:3" ht="15.75" x14ac:dyDescent="0.25">
      <c r="A950" s="15" t="s">
        <v>81</v>
      </c>
      <c r="B950" s="9" t="str">
        <f>CONCATENATE("Your ",B11," gene has an unknown variant.")</f>
        <v>Your DRD2 gene has an unknown variant.</v>
      </c>
      <c r="C950" s="3" t="str">
        <f>CONCATENATE("  &lt;Genotype hgvs=",CHAR(34),"unknown",CHAR(34),"&gt; ")</f>
        <v xml:space="preserve">  &lt;Genotype hgvs="unknown"&gt; </v>
      </c>
    </row>
    <row r="951" spans="1:3" ht="15.75" x14ac:dyDescent="0.25">
      <c r="A951" s="8" t="s">
        <v>81</v>
      </c>
      <c r="B951" s="9" t="s">
        <v>82</v>
      </c>
      <c r="C951" s="3" t="s">
        <v>38</v>
      </c>
    </row>
    <row r="952" spans="1:3" ht="15.75" x14ac:dyDescent="0.25">
      <c r="A952" s="8" t="s">
        <v>73</v>
      </c>
      <c r="C952" s="3" t="s">
        <v>70</v>
      </c>
    </row>
    <row r="953" spans="1:3" ht="15.75" x14ac:dyDescent="0.25">
      <c r="A953" s="8"/>
    </row>
    <row r="954" spans="1:3" ht="15.75" x14ac:dyDescent="0.25">
      <c r="A954" s="8"/>
      <c r="C954" s="3" t="str">
        <f>CONCATENATE("    ",B950)</f>
        <v xml:space="preserve">    Your DRD2 gene has an unknown variant.</v>
      </c>
    </row>
    <row r="955" spans="1:3" ht="15.75" x14ac:dyDescent="0.25">
      <c r="A955" s="8"/>
    </row>
    <row r="956" spans="1:3" ht="15.75" x14ac:dyDescent="0.25">
      <c r="A956" s="8"/>
      <c r="C956" s="3" t="s">
        <v>74</v>
      </c>
    </row>
    <row r="957" spans="1:3" ht="15.75" x14ac:dyDescent="0.25">
      <c r="A957" s="8"/>
    </row>
    <row r="958" spans="1:3" ht="15.75" x14ac:dyDescent="0.25">
      <c r="A958" s="15"/>
      <c r="C958" s="3" t="str">
        <f>CONCATENATE("    ",B951)</f>
        <v xml:space="preserve">    The effect is unknown.</v>
      </c>
    </row>
    <row r="959" spans="1:3" ht="15.75" x14ac:dyDescent="0.25">
      <c r="A959" s="8"/>
    </row>
    <row r="960" spans="1:3" ht="15.75" x14ac:dyDescent="0.25">
      <c r="A960" s="15"/>
      <c r="C960" s="3" t="s">
        <v>75</v>
      </c>
    </row>
    <row r="961" spans="1:3" ht="15.75" x14ac:dyDescent="0.25">
      <c r="A961" s="15"/>
    </row>
    <row r="962" spans="1:3" ht="15.75" x14ac:dyDescent="0.25">
      <c r="A962" s="15"/>
      <c r="C962" s="3" t="str">
        <f>CONCATENATE( "    &lt;piechart percentage=",B952," /&gt;")</f>
        <v xml:space="preserve">    &lt;piechart percentage= /&gt;</v>
      </c>
    </row>
    <row r="963" spans="1:3" ht="15.75" x14ac:dyDescent="0.25">
      <c r="A963" s="15"/>
      <c r="C963" s="3" t="str">
        <f>"  &lt;/Genotype&gt;"</f>
        <v xml:space="preserve">  &lt;/Genotype&gt;</v>
      </c>
    </row>
    <row r="964" spans="1:3" ht="15.75" x14ac:dyDescent="0.25">
      <c r="A964" s="15"/>
      <c r="C964" s="3" t="s">
        <v>83</v>
      </c>
    </row>
    <row r="965" spans="1:3" ht="15.75" x14ac:dyDescent="0.25">
      <c r="A965" s="15" t="s">
        <v>78</v>
      </c>
      <c r="B965" s="9" t="str">
        <f>CONCATENATE("Your ",B11," gene has no variants. A normal gene is referred to as a ",CHAR(34),"wild-type",CHAR(34)," gene.")</f>
        <v>Your DRD2 gene has no variants. A normal gene is referred to as a "wild-type" gene.</v>
      </c>
      <c r="C965" s="3" t="str">
        <f>CONCATENATE("  &lt;Genotype hgvs=",CHAR(34),"wildtype",CHAR(34),"&gt;")</f>
        <v xml:space="preserve">  &lt;Genotype hgvs="wildtype"&gt;</v>
      </c>
    </row>
    <row r="966" spans="1:3" ht="15.75" x14ac:dyDescent="0.25">
      <c r="A966" s="8" t="s">
        <v>79</v>
      </c>
      <c r="B966" s="9" t="s">
        <v>84</v>
      </c>
      <c r="C966" s="3" t="s">
        <v>38</v>
      </c>
    </row>
    <row r="967" spans="1:3" ht="15.75" x14ac:dyDescent="0.25">
      <c r="A967" s="8" t="s">
        <v>73</v>
      </c>
      <c r="C967" s="3" t="s">
        <v>70</v>
      </c>
    </row>
    <row r="968" spans="1:3" ht="15.75" x14ac:dyDescent="0.25">
      <c r="A968" s="8"/>
    </row>
    <row r="969" spans="1:3" ht="15.75" x14ac:dyDescent="0.25">
      <c r="A969" s="8"/>
      <c r="C969" s="3" t="str">
        <f>CONCATENATE("    ",B965)</f>
        <v xml:space="preserve">    Your DRD2 gene has no variants. A normal gene is referred to as a "wild-type" gene.</v>
      </c>
    </row>
    <row r="970" spans="1:3" ht="15.75" x14ac:dyDescent="0.25">
      <c r="A970" s="8"/>
    </row>
    <row r="971" spans="1:3" ht="15.75" x14ac:dyDescent="0.25">
      <c r="A971" s="8"/>
      <c r="C971" s="3" t="s">
        <v>74</v>
      </c>
    </row>
    <row r="972" spans="1:3" ht="15.75" x14ac:dyDescent="0.25">
      <c r="A972" s="8"/>
    </row>
    <row r="973" spans="1:3" ht="15.75" x14ac:dyDescent="0.25">
      <c r="A973" s="8"/>
      <c r="C973" s="3" t="str">
        <f>CONCATENATE("    ",B966)</f>
        <v xml:space="preserve">    Your variant is not associated with any loss of function.</v>
      </c>
    </row>
    <row r="974" spans="1:3" ht="15.75" x14ac:dyDescent="0.25">
      <c r="A974" s="8"/>
    </row>
    <row r="975" spans="1:3" ht="15.75" x14ac:dyDescent="0.25">
      <c r="A975" s="8"/>
      <c r="C975" s="3" t="s">
        <v>75</v>
      </c>
    </row>
    <row r="976" spans="1:3" ht="15.75" x14ac:dyDescent="0.25">
      <c r="A976" s="15"/>
    </row>
    <row r="977" spans="1:3" ht="15.75" x14ac:dyDescent="0.25">
      <c r="A977" s="8"/>
      <c r="C977" s="3" t="str">
        <f>CONCATENATE( "    &lt;piechart percentage=",B967," /&gt;")</f>
        <v xml:space="preserve">    &lt;piechart percentage= /&gt;</v>
      </c>
    </row>
    <row r="978" spans="1:3" ht="15.75" x14ac:dyDescent="0.25">
      <c r="A978" s="8"/>
      <c r="C978" s="3" t="str">
        <f>"  &lt;/Genotype&gt;"</f>
        <v xml:space="preserve">  &lt;/Genotype&gt;</v>
      </c>
    </row>
    <row r="979" spans="1:3" ht="15.75" x14ac:dyDescent="0.25">
      <c r="A979" s="8"/>
      <c r="C979" s="3" t="str">
        <f>"&lt;/GeneAnalysis&gt;"</f>
        <v>&lt;/GeneAnalysis&gt;</v>
      </c>
    </row>
    <row r="980" spans="1:3" s="18" customFormat="1" ht="15.75" x14ac:dyDescent="0.25">
      <c r="A980" s="27"/>
      <c r="B980" s="17"/>
    </row>
    <row r="981" spans="1:3" ht="15.75" x14ac:dyDescent="0.25">
      <c r="A981" s="15"/>
      <c r="C981" s="3" t="str">
        <f>CONCATENATE("# How do changes in ",B11," affect people?")</f>
        <v># How do changes in DRD2 affect people?</v>
      </c>
    </row>
    <row r="982" spans="1:3" ht="15.75" x14ac:dyDescent="0.25">
      <c r="A982" s="15"/>
    </row>
    <row r="983" spans="1:3" ht="15.75" x14ac:dyDescent="0.25">
      <c r="A983" s="15" t="s">
        <v>85</v>
      </c>
      <c r="B983"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983" s="3" t="str">
        <f>B983</f>
        <v>For the vast majority of people, the overall risk associated with the common DRD2 variants is small and does not impact treatment. It is possible that variants in this gene interact with other gene variants, which is the reason for our inclusion of this gene.</v>
      </c>
    </row>
    <row r="984" spans="1:3" ht="15.75" x14ac:dyDescent="0.25">
      <c r="A984" s="15"/>
    </row>
    <row r="985" spans="1:3" s="18" customFormat="1" ht="15.75" x14ac:dyDescent="0.25">
      <c r="A985" s="27"/>
      <c r="B985" s="17"/>
      <c r="C985" s="16" t="s">
        <v>86</v>
      </c>
    </row>
    <row r="986" spans="1:3" s="18" customFormat="1" ht="15.75" x14ac:dyDescent="0.25">
      <c r="A986" s="27"/>
      <c r="B986" s="17"/>
      <c r="C986" s="16"/>
    </row>
    <row r="987" spans="1:3" s="18" customFormat="1" ht="15.75" x14ac:dyDescent="0.25">
      <c r="A987" s="16"/>
      <c r="B987" s="17"/>
      <c r="C987" s="16" t="s">
        <v>87</v>
      </c>
    </row>
    <row r="988" spans="1:3" s="18" customFormat="1" ht="15.75" x14ac:dyDescent="0.25">
      <c r="A988" s="16"/>
      <c r="B988" s="17"/>
      <c r="C988" s="16"/>
    </row>
    <row r="989" spans="1:3" ht="15.75" x14ac:dyDescent="0.25">
      <c r="A989" s="15"/>
      <c r="C989" s="3" t="s">
        <v>88</v>
      </c>
    </row>
    <row r="990" spans="1:3" ht="15.75" x14ac:dyDescent="0.25">
      <c r="A990" s="15"/>
    </row>
    <row r="991" spans="1:3" ht="15.75" x14ac:dyDescent="0.25">
      <c r="A991" s="15" t="s">
        <v>38</v>
      </c>
      <c r="B991" s="3" t="s">
        <v>89</v>
      </c>
      <c r="C991" s="3"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ht="15.75" x14ac:dyDescent="0.25">
      <c r="A992" s="15"/>
    </row>
    <row r="993" spans="1:3" ht="15.75" x14ac:dyDescent="0.25">
      <c r="A993" s="15"/>
      <c r="C993" s="3" t="s">
        <v>90</v>
      </c>
    </row>
    <row r="994" spans="1:3" ht="15.75" x14ac:dyDescent="0.25">
      <c r="A994" s="15"/>
    </row>
    <row r="995" spans="1:3" ht="15.75" x14ac:dyDescent="0.25">
      <c r="B995" s="3" t="s">
        <v>91</v>
      </c>
      <c r="C995" s="3"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ht="15.75" x14ac:dyDescent="0.25">
      <c r="A996" s="15"/>
    </row>
    <row r="997" spans="1:3" s="18" customFormat="1" ht="15.75" x14ac:dyDescent="0.25">
      <c r="A997" s="27"/>
      <c r="B997" s="17"/>
      <c r="C997" s="16" t="s">
        <v>92</v>
      </c>
    </row>
    <row r="998" spans="1:3" s="18" customFormat="1" ht="15.75" x14ac:dyDescent="0.25">
      <c r="A998" s="27"/>
      <c r="B998" s="17"/>
      <c r="C998" s="16"/>
    </row>
    <row r="999" spans="1:3" s="18" customFormat="1" ht="15.75" x14ac:dyDescent="0.25">
      <c r="A999" s="16"/>
      <c r="B999" s="17"/>
      <c r="C999" s="16" t="s">
        <v>93</v>
      </c>
    </row>
    <row r="1000" spans="1:3" s="18" customFormat="1" ht="15.75" x14ac:dyDescent="0.25">
      <c r="A1000" s="16"/>
      <c r="B1000" s="17"/>
      <c r="C1000" s="16"/>
    </row>
    <row r="1001" spans="1:3" ht="15.75" x14ac:dyDescent="0.25">
      <c r="A1001" s="15"/>
      <c r="C1001" s="3" t="s">
        <v>88</v>
      </c>
    </row>
    <row r="1002" spans="1:3" ht="15.75" x14ac:dyDescent="0.25">
      <c r="A1002" s="15"/>
    </row>
    <row r="1003" spans="1:3" ht="15.75" x14ac:dyDescent="0.25">
      <c r="A1003" s="15" t="s">
        <v>38</v>
      </c>
      <c r="B1003" s="9" t="s">
        <v>94</v>
      </c>
      <c r="C1003" s="3"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ht="15.75" x14ac:dyDescent="0.25">
      <c r="A1004" s="15"/>
    </row>
    <row r="1005" spans="1:3" ht="15.75" x14ac:dyDescent="0.25">
      <c r="A1005" s="15"/>
      <c r="C1005" s="3" t="s">
        <v>90</v>
      </c>
    </row>
    <row r="1006" spans="1:3" ht="15.75" x14ac:dyDescent="0.25">
      <c r="A1006" s="15"/>
    </row>
    <row r="1007" spans="1:3" ht="15.75" x14ac:dyDescent="0.25">
      <c r="A1007" s="15"/>
      <c r="B1007" s="9" t="s">
        <v>95</v>
      </c>
      <c r="C1007" s="3" t="str">
        <f>B1007</f>
        <v>[Anti-CD20 intervention](https://www.ncbi.nlm.nih.gov/pubmed/27834303) may help CFS patients, and has shown to increase muscarinic antibody positivity and reduced symptoms.</v>
      </c>
    </row>
    <row r="1009" spans="1:3" s="18" customFormat="1" ht="15.75" x14ac:dyDescent="0.25">
      <c r="A1009" s="27"/>
      <c r="B1009" s="17"/>
      <c r="C1009" s="16" t="s">
        <v>96</v>
      </c>
    </row>
    <row r="1010" spans="1:3" s="18" customFormat="1" ht="15.75" x14ac:dyDescent="0.25">
      <c r="A1010" s="27"/>
      <c r="B1010" s="17"/>
      <c r="C1010" s="16"/>
    </row>
    <row r="1011" spans="1:3" s="18" customFormat="1" ht="15.75" x14ac:dyDescent="0.25">
      <c r="A1011" s="16"/>
      <c r="B1011" s="17"/>
      <c r="C1011" s="16" t="s">
        <v>97</v>
      </c>
    </row>
    <row r="1012" spans="1:3" s="18" customFormat="1" ht="15.75" x14ac:dyDescent="0.25">
      <c r="A1012" s="16"/>
      <c r="B1012" s="17"/>
      <c r="C1012" s="16"/>
    </row>
    <row r="1013" spans="1:3" ht="15.75" x14ac:dyDescent="0.25">
      <c r="A1013" s="15"/>
      <c r="C1013" s="3" t="s">
        <v>88</v>
      </c>
    </row>
    <row r="1014" spans="1:3" ht="15.75" x14ac:dyDescent="0.25">
      <c r="A1014" s="15"/>
    </row>
    <row r="1015" spans="1:3" ht="15.75" x14ac:dyDescent="0.25">
      <c r="A1015" s="15" t="s">
        <v>38</v>
      </c>
      <c r="B1015" s="3" t="s">
        <v>98</v>
      </c>
      <c r="C1015" s="3"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ht="15.75" x14ac:dyDescent="0.25">
      <c r="A1016" s="15"/>
    </row>
    <row r="1017" spans="1:3" ht="15.75" x14ac:dyDescent="0.25">
      <c r="A1017" s="15"/>
      <c r="C1017" s="3" t="s">
        <v>90</v>
      </c>
    </row>
    <row r="1018" spans="1:3" ht="15.75" x14ac:dyDescent="0.25">
      <c r="A1018" s="15"/>
    </row>
    <row r="1019" spans="1:3" ht="15.75" x14ac:dyDescent="0.25">
      <c r="A1019" s="15"/>
      <c r="B1019" s="3" t="s">
        <v>99</v>
      </c>
      <c r="C1019" s="3"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18" customFormat="1" ht="15.75" x14ac:dyDescent="0.25">
      <c r="A1021" s="27"/>
      <c r="B1021" s="17"/>
      <c r="C1021" s="16" t="s">
        <v>100</v>
      </c>
    </row>
    <row r="1022" spans="1:3" s="18" customFormat="1" ht="15.75" x14ac:dyDescent="0.25">
      <c r="A1022" s="27"/>
      <c r="B1022" s="17"/>
      <c r="C1022" s="16"/>
    </row>
    <row r="1023" spans="1:3" s="18" customFormat="1" ht="15.75" x14ac:dyDescent="0.25">
      <c r="A1023" s="16"/>
      <c r="B1023" s="17"/>
      <c r="C1023" s="16" t="s">
        <v>101</v>
      </c>
    </row>
    <row r="1024" spans="1:3" s="18" customFormat="1" ht="15.75" x14ac:dyDescent="0.25">
      <c r="A1024" s="16"/>
      <c r="B1024" s="17"/>
      <c r="C1024" s="16"/>
    </row>
    <row r="1025" spans="1:3" ht="15.75" x14ac:dyDescent="0.25">
      <c r="A1025" s="15"/>
      <c r="C1025" s="3" t="s">
        <v>102</v>
      </c>
    </row>
    <row r="1026" spans="1:3" ht="15.75" x14ac:dyDescent="0.25">
      <c r="A1026" s="15"/>
    </row>
    <row r="1027" spans="1:3" ht="15.75" x14ac:dyDescent="0.25">
      <c r="A1027" s="15" t="s">
        <v>38</v>
      </c>
      <c r="B1027" s="9" t="s">
        <v>103</v>
      </c>
      <c r="C1027" s="3"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ht="15.75" x14ac:dyDescent="0.25">
      <c r="A1028" s="15"/>
    </row>
    <row r="1029" spans="1:3" ht="15.75" x14ac:dyDescent="0.25">
      <c r="A1029" s="15"/>
      <c r="C1029" s="3" t="s">
        <v>90</v>
      </c>
    </row>
    <row r="1030" spans="1:3" ht="15.75" x14ac:dyDescent="0.25">
      <c r="A1030" s="15"/>
    </row>
    <row r="1031" spans="1:3" ht="15.75" x14ac:dyDescent="0.25">
      <c r="A1031" s="15"/>
      <c r="B1031" s="9" t="s">
        <v>104</v>
      </c>
      <c r="C1031" s="3" t="str">
        <f>B1031</f>
        <v>Symptoms may improve after removal of cataracts, and should be monitored carefully to prevent further lens and iris adhesion due to [incorrect surgery](https://www.ncbi.nlm.nih.gov/pubmed/19246951).</v>
      </c>
    </row>
    <row r="1033" spans="1:3" s="18" customFormat="1" ht="15.75" x14ac:dyDescent="0.25">
      <c r="B1033" s="17"/>
    </row>
    <row r="1035" spans="1:3" ht="15.75" x14ac:dyDescent="0.25">
      <c r="A1035" s="3" t="s">
        <v>105</v>
      </c>
      <c r="B1035" s="9" t="s">
        <v>106</v>
      </c>
      <c r="C1035" s="3" t="str">
        <f>CONCATENATE("&lt;symptoms ",B1035," /&gt;")</f>
        <v>&lt;symptoms  vision problems D014786 pain D010146 chills and night sweats D023341 multiple chemical sensitivity/allergies D018777 inflamation D007249 /&gt;</v>
      </c>
    </row>
    <row r="1707" spans="3:3" ht="15.75" x14ac:dyDescent="0.25">
      <c r="C1707" s="3"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ht="15.75" x14ac:dyDescent="0.25">
      <c r="C1713" s="3"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ht="15.75" x14ac:dyDescent="0.25">
      <c r="C1849" s="3"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ht="15.75" x14ac:dyDescent="0.25">
      <c r="C2257" s="3"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ht="15.75" x14ac:dyDescent="0.25">
      <c r="C2393" s="3"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ht="15.75" x14ac:dyDescent="0.25">
      <c r="C2529" s="3"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ht="15.75" x14ac:dyDescent="0.25">
      <c r="C2659" s="3"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ht="15.75" x14ac:dyDescent="0.25">
      <c r="C2665" s="3"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ht="15.75" x14ac:dyDescent="0.25">
      <c r="C2795" s="3"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ht="15.75" x14ac:dyDescent="0.25">
      <c r="C2801" s="3"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ht="15.75" x14ac:dyDescent="0.25">
      <c r="C2931" s="3"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ht="15.75" x14ac:dyDescent="0.25">
      <c r="C2937" s="3"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ht="15.75" x14ac:dyDescent="0.25">
      <c r="C3067" s="3"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ht="15.75" x14ac:dyDescent="0.25">
      <c r="C3073" s="3"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ht="15.75" x14ac:dyDescent="0.25">
      <c r="C3203" s="3"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ht="15.75" x14ac:dyDescent="0.25">
      <c r="C3209" s="3"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3209"/>
  <sheetViews>
    <sheetView workbookViewId="0">
      <selection sqref="A1:XFD104857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5</v>
      </c>
      <c r="B2" s="9" t="s">
        <v>228</v>
      </c>
      <c r="C2" s="3" t="str">
        <f>CONCATENATE("# What does the ",B2," gene do?")</f>
        <v># What does the POMC gene do?</v>
      </c>
      <c r="H2" s="4"/>
      <c r="I2" s="5"/>
      <c r="J2" s="4"/>
      <c r="K2" s="4"/>
      <c r="L2" s="4"/>
      <c r="Y2" s="10"/>
      <c r="Z2" s="10"/>
      <c r="AA2" s="10"/>
      <c r="AC2" s="10"/>
      <c r="AF2" s="7"/>
      <c r="AJ2" s="7"/>
    </row>
    <row r="3" spans="1:36" ht="15.75" x14ac:dyDescent="0.25">
      <c r="A3" s="8"/>
      <c r="H3" s="3" t="s">
        <v>8</v>
      </c>
      <c r="I3" s="11" t="s">
        <v>9</v>
      </c>
      <c r="J3" s="3">
        <v>0.47</v>
      </c>
      <c r="K3" s="3">
        <v>0.33300000000000002</v>
      </c>
      <c r="L3" s="3">
        <f t="shared" ref="L3:L9" si="0">J3/K3</f>
        <v>1.4114114114114114</v>
      </c>
      <c r="Y3" s="10"/>
      <c r="Z3" s="10"/>
      <c r="AA3" s="10"/>
      <c r="AC3" s="10"/>
      <c r="AF3" s="7"/>
      <c r="AJ3" s="7"/>
    </row>
    <row r="4" spans="1:36" ht="15.75" x14ac:dyDescent="0.25">
      <c r="A4" s="8" t="s">
        <v>13</v>
      </c>
      <c r="B4" s="12"/>
      <c r="C4" s="3">
        <f>B4</f>
        <v>0</v>
      </c>
      <c r="H4" s="3" t="s">
        <v>14</v>
      </c>
      <c r="I4" s="11" t="s">
        <v>15</v>
      </c>
      <c r="J4" s="3">
        <v>0.24</v>
      </c>
      <c r="K4" s="3">
        <v>0.13700000000000001</v>
      </c>
      <c r="L4" s="3">
        <f t="shared" si="0"/>
        <v>1.751824817518248</v>
      </c>
      <c r="X4" s="13"/>
      <c r="Y4" s="10"/>
      <c r="Z4" s="10"/>
      <c r="AA4" s="10"/>
      <c r="AC4" s="10"/>
    </row>
    <row r="5" spans="1:36" ht="15.75" x14ac:dyDescent="0.25">
      <c r="A5" s="8"/>
      <c r="B5" s="14"/>
      <c r="H5" s="3" t="s">
        <v>17</v>
      </c>
      <c r="I5" s="11" t="s">
        <v>18</v>
      </c>
      <c r="J5" s="3">
        <v>0.24</v>
      </c>
      <c r="K5" s="3">
        <v>0.13700000000000001</v>
      </c>
      <c r="L5" s="3">
        <f t="shared" si="0"/>
        <v>1.751824817518248</v>
      </c>
      <c r="Y5" s="10"/>
      <c r="Z5" s="10"/>
      <c r="AA5" s="10"/>
      <c r="AC5" s="10"/>
    </row>
    <row r="6" spans="1:36" ht="15.75" x14ac:dyDescent="0.25">
      <c r="A6" s="8" t="s">
        <v>20</v>
      </c>
      <c r="B6" s="9">
        <v>2</v>
      </c>
      <c r="C6" s="3" t="str">
        <f>CONCATENATE("This gene is located on chromosome ",B6,". The ",B7," it creates acts in your ",B8)</f>
        <v>This gene is located on chromosome 2. The protein it creates acts in your testis and pancreas.</v>
      </c>
      <c r="H6" s="3" t="s">
        <v>21</v>
      </c>
      <c r="I6" s="11" t="s">
        <v>12</v>
      </c>
      <c r="J6" s="3">
        <v>0.44</v>
      </c>
      <c r="K6" s="3">
        <v>0.316</v>
      </c>
      <c r="L6" s="3">
        <f t="shared" si="0"/>
        <v>1.3924050632911393</v>
      </c>
      <c r="Y6" s="10"/>
      <c r="Z6" s="10"/>
      <c r="AA6" s="10"/>
      <c r="AC6" s="10"/>
    </row>
    <row r="7" spans="1:36" ht="15.75" x14ac:dyDescent="0.25">
      <c r="A7" s="8" t="s">
        <v>23</v>
      </c>
      <c r="B7" s="9" t="s">
        <v>24</v>
      </c>
      <c r="H7" s="3" t="s">
        <v>25</v>
      </c>
      <c r="I7" s="11" t="s">
        <v>26</v>
      </c>
      <c r="J7" s="3">
        <v>0.45</v>
      </c>
      <c r="K7" s="3">
        <v>0.33100000000000002</v>
      </c>
      <c r="L7" s="3">
        <f t="shared" si="0"/>
        <v>1.3595166163141994</v>
      </c>
      <c r="Y7" s="6"/>
      <c r="AC7" s="10"/>
    </row>
    <row r="8" spans="1:36" ht="15.75" x14ac:dyDescent="0.25">
      <c r="A8" s="8" t="s">
        <v>28</v>
      </c>
      <c r="B8" s="9" t="s">
        <v>244</v>
      </c>
      <c r="H8" s="3" t="s">
        <v>29</v>
      </c>
      <c r="I8" s="11" t="s">
        <v>30</v>
      </c>
      <c r="J8" s="3">
        <v>0.17299999999999999</v>
      </c>
      <c r="K8" s="3">
        <v>0.1</v>
      </c>
      <c r="L8" s="3">
        <f t="shared" si="0"/>
        <v>1.7299999999999998</v>
      </c>
      <c r="Y8" s="6"/>
      <c r="AC8" s="10"/>
    </row>
    <row r="9" spans="1:36" ht="15.75" x14ac:dyDescent="0.25">
      <c r="A9" s="15" t="s">
        <v>31</v>
      </c>
      <c r="B9" s="9" t="s">
        <v>246</v>
      </c>
      <c r="C9" s="3" t="str">
        <f>CONCATENATE("&lt;TissueList ",B9," /&gt;")</f>
        <v>&lt;TissueList male tissue D005837 pancreas D010179 /&gt;</v>
      </c>
      <c r="H9" s="3" t="s">
        <v>32</v>
      </c>
      <c r="I9" s="11" t="s">
        <v>33</v>
      </c>
      <c r="J9" s="3">
        <v>0.435</v>
      </c>
      <c r="K9" s="3">
        <v>0.33500000000000002</v>
      </c>
      <c r="L9" s="3">
        <f t="shared" si="0"/>
        <v>1.2985074626865671</v>
      </c>
      <c r="Y9" s="6"/>
      <c r="AC9" s="10"/>
    </row>
    <row r="10" spans="1:36" s="18" customFormat="1" ht="15.75" x14ac:dyDescent="0.25">
      <c r="A10" s="16"/>
      <c r="B10" s="17"/>
      <c r="H10" s="18" t="str">
        <f>B19</f>
        <v>T25164312G</v>
      </c>
      <c r="I10" s="18" t="str">
        <f>B25</f>
        <v>T25161964C</v>
      </c>
      <c r="J10" s="18" t="str">
        <f>B31</f>
        <v>A25166355G</v>
      </c>
      <c r="K10" s="18">
        <f>B37</f>
        <v>0</v>
      </c>
      <c r="L10" s="18">
        <f>B43</f>
        <v>0</v>
      </c>
      <c r="M10" s="18" t="str">
        <f>B49</f>
        <v>A143307929G</v>
      </c>
      <c r="N10" s="18" t="str">
        <f>B55</f>
        <v>G143316471A</v>
      </c>
    </row>
    <row r="11" spans="1:36" ht="15.75" x14ac:dyDescent="0.25">
      <c r="A11" s="8" t="s">
        <v>5</v>
      </c>
      <c r="B11" s="9" t="s">
        <v>228</v>
      </c>
      <c r="C11" s="3" t="str">
        <f>CONCATENATE("&lt;GeneAnalysis gene=",CHAR(34),B11,CHAR(34)," interval=",CHAR(34),B12,CHAR(34),"&gt; ")</f>
        <v xml:space="preserve">&lt;GeneAnalysis gene="POMC" interval="NC_000002.12:g.25160853_25168851"&gt; </v>
      </c>
      <c r="H11" s="19" t="s">
        <v>152</v>
      </c>
      <c r="I11" s="19" t="s">
        <v>152</v>
      </c>
      <c r="J11" s="19" t="s">
        <v>152</v>
      </c>
      <c r="K11" s="19" t="s">
        <v>110</v>
      </c>
      <c r="L11" s="19" t="s">
        <v>110</v>
      </c>
      <c r="M11" s="19" t="s">
        <v>110</v>
      </c>
      <c r="N11" s="19" t="s">
        <v>110</v>
      </c>
      <c r="O11" s="20"/>
      <c r="P11" s="20"/>
      <c r="Q11" s="20"/>
      <c r="R11" s="20"/>
      <c r="S11" s="20"/>
      <c r="T11" s="20"/>
      <c r="U11" s="20"/>
      <c r="V11" s="20"/>
      <c r="W11" s="20"/>
      <c r="X11" s="20"/>
      <c r="Y11" s="20"/>
      <c r="Z11" s="20"/>
    </row>
    <row r="12" spans="1:36" ht="15.75" x14ac:dyDescent="0.25">
      <c r="A12" s="8" t="s">
        <v>36</v>
      </c>
      <c r="B12" s="9" t="s">
        <v>245</v>
      </c>
      <c r="H12" s="9" t="s">
        <v>238</v>
      </c>
      <c r="I12" s="9" t="s">
        <v>240</v>
      </c>
      <c r="J12" s="9" t="s">
        <v>242</v>
      </c>
      <c r="K12" s="9" t="s">
        <v>123</v>
      </c>
      <c r="L12" s="9" t="s">
        <v>121</v>
      </c>
      <c r="M12" s="9" t="s">
        <v>119</v>
      </c>
      <c r="N12" s="9" t="s">
        <v>117</v>
      </c>
      <c r="O12" s="9"/>
      <c r="P12" s="9"/>
      <c r="Q12" s="9"/>
      <c r="R12" s="9"/>
      <c r="S12" s="9"/>
      <c r="T12" s="9"/>
      <c r="U12" s="9"/>
      <c r="V12" s="9"/>
      <c r="W12" s="9"/>
      <c r="X12" s="9"/>
      <c r="Y12" s="9"/>
      <c r="Z12" s="9"/>
    </row>
    <row r="13" spans="1:36" ht="15.75" x14ac:dyDescent="0.25">
      <c r="A13" s="8" t="s">
        <v>37</v>
      </c>
      <c r="B13" s="9" t="s">
        <v>161</v>
      </c>
      <c r="C13" s="3" t="str">
        <f>CONCATENATE("# What are some common mutations of ",B11,"?")</f>
        <v># What are some common mutations of POMC?</v>
      </c>
      <c r="H13" s="9" t="s">
        <v>239</v>
      </c>
      <c r="I13" s="9" t="s">
        <v>241</v>
      </c>
      <c r="J13" s="9" t="s">
        <v>243</v>
      </c>
      <c r="K13" s="9" t="s">
        <v>124</v>
      </c>
      <c r="L13" s="9" t="s">
        <v>122</v>
      </c>
      <c r="M13" s="9" t="s">
        <v>120</v>
      </c>
      <c r="N13" s="9" t="s">
        <v>118</v>
      </c>
      <c r="O13" s="9"/>
      <c r="P13" s="9"/>
      <c r="Q13" s="9"/>
      <c r="R13" s="9"/>
      <c r="S13" s="9"/>
      <c r="T13" s="9"/>
      <c r="U13" s="9"/>
      <c r="V13" s="9"/>
      <c r="W13" s="9"/>
      <c r="X13" s="9"/>
      <c r="Y13" s="9"/>
      <c r="Z13" s="9"/>
    </row>
    <row r="14" spans="1:36" ht="15.75" x14ac:dyDescent="0.25">
      <c r="A14" s="8"/>
      <c r="C14" s="3" t="s">
        <v>38</v>
      </c>
      <c r="H14" s="9" t="s">
        <v>40</v>
      </c>
      <c r="I14" s="9" t="str">
        <f>CONCATENATE("People with this variant have one copy of the ",B28)</f>
        <v>People with this variant have one copy of the [T25161964C](https://www.ncbi.nlm.nih.gov/projects/SNP/snp_ref.cgi?rs=6713532)</v>
      </c>
      <c r="J14" s="9" t="str">
        <f>CONCATENATE("People with this variant have one copy of the ",B34)</f>
        <v>People with this variant have one copy of the [A25166355G](https://www.ncbi.nlm.nih.gov/projects/SNP/snp_ref.cgi?rs=934778)</v>
      </c>
      <c r="K14" s="9" t="str">
        <f>CONCATENATE("People with this variant have one copy of the ",B40)</f>
        <v>People with this variant have one copy of the [G1469-16T](https://www.ncbi.nlm.nih.gov/projects/SNP/snp_ref.cgi?rs=6188)</v>
      </c>
      <c r="L14" s="9" t="str">
        <f>CONCATENATE("People with this variant have one copy of the ",B46)</f>
        <v>People with this variant have one copy of the [A143281925G](https://www.ncbi.nlm.nih.gov/clinvar/variation/351364/)</v>
      </c>
      <c r="M14" s="9" t="str">
        <f>CONCATENATE("People with this variant have one copy of the ",B52)</f>
        <v>People with this variant have one copy of the [T2298C (p.Asn766=)](https://www.ncbi.nlm.nih.gov/projects/SNP/snp_ref.cgi?rs=852977)</v>
      </c>
      <c r="N14" s="9" t="str">
        <f>CONCATENATE("People with this variant have one copy of the ",B58)</f>
        <v>People with this variant have one copy of the [G143316471A](https://www.ncbi.nlm.nih.gov/projects/SNP/snp_ref.cgi?rs=860458)</v>
      </c>
      <c r="O14" s="9"/>
      <c r="P14" s="9"/>
      <c r="Q14" s="9"/>
      <c r="R14" s="9"/>
      <c r="S14" s="9"/>
      <c r="T14" s="9"/>
      <c r="U14" s="9"/>
      <c r="V14" s="9"/>
      <c r="W14" s="9"/>
      <c r="X14" s="9"/>
      <c r="Y14" s="9"/>
      <c r="Z14" s="9"/>
    </row>
    <row r="15" spans="1:36" ht="15.75" x14ac:dyDescent="0.25">
      <c r="C15" s="3" t="str">
        <f>CONCATENATE("There are ",B13," variants in ",B11,": ",B22,", ",B28,", ",B34,", ",B40,", ",B46,", ",B52,", ",B58,", ",B64,", ",B70,", ",B76,", ",B82,", ",B88,", ",B94,", ",B100,", ",B106,", ",B112,", ",B118,", ",B124,", and ",B130,".")</f>
        <v>There are three variants in POMC: [T25164312G](https://www.ncbi.nlm.nih.gov/projects/SNP/snp_ref.cgi?rs=12473543), [T25161964C](https://www.ncbi.nlm.nih.gov/projects/SNP/snp_ref.cgi?rs=6713532), [A25166355G](https://www.ncbi.nlm.nih.gov/projects/SNP/snp_ref.cgi?rs=934778), [G1469-16T](https://www.ncbi.nlm.nih.gov/projects/SNP/snp_ref.cgi?rs=6188), [A143281925G](https://www.ncbi.nlm.nih.gov/clinvar/variation/351364/), [T2298C (p.Asn766=)](https://www.ncbi.nlm.nih.gov/projects/SNP/snp_ref.cgi?rs=852977), [G143316471A](https://www.ncbi.nlm.nih.gov/projects/SNP/snp_ref.cgi?rs=860458),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9" t="s">
        <v>40</v>
      </c>
      <c r="I15" s="9" t="s">
        <v>40</v>
      </c>
      <c r="J15" s="9" t="s">
        <v>40</v>
      </c>
      <c r="K15" s="9" t="s">
        <v>40</v>
      </c>
      <c r="L15" s="9" t="s">
        <v>39</v>
      </c>
      <c r="M15" s="9" t="s">
        <v>39</v>
      </c>
      <c r="N15" s="9" t="s">
        <v>39</v>
      </c>
      <c r="O15" s="9"/>
      <c r="P15" s="9"/>
      <c r="Q15" s="9"/>
      <c r="R15" s="9"/>
      <c r="S15" s="9"/>
      <c r="T15" s="9"/>
      <c r="U15" s="9"/>
      <c r="V15" s="9"/>
      <c r="W15" s="9"/>
      <c r="X15" s="9"/>
      <c r="Y15" s="9"/>
      <c r="Z15" s="9"/>
    </row>
    <row r="16" spans="1:36" ht="15.75" x14ac:dyDescent="0.25">
      <c r="H16" s="9">
        <v>45.2</v>
      </c>
      <c r="I16" s="9">
        <v>49.8</v>
      </c>
      <c r="J16" s="9">
        <v>30</v>
      </c>
      <c r="K16" s="9">
        <v>38.799999999999997</v>
      </c>
      <c r="L16" s="9">
        <v>22.6</v>
      </c>
      <c r="M16" s="9">
        <v>35.6</v>
      </c>
      <c r="N16" s="9">
        <v>20.100000000000001</v>
      </c>
      <c r="O16" s="9"/>
      <c r="P16" s="9"/>
      <c r="Q16" s="9"/>
      <c r="R16" s="9"/>
      <c r="S16" s="9"/>
      <c r="T16" s="9"/>
      <c r="U16" s="9"/>
      <c r="V16" s="9"/>
      <c r="W16" s="9"/>
      <c r="X16" s="9"/>
      <c r="Y16" s="9"/>
      <c r="Z16" s="9"/>
    </row>
    <row r="17" spans="1:26" ht="15.75"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[G143316471A](https://www.ncbi.nlm.nih.gov/projects/SNP/snp_ref.cgi?rs=860458) variant. This substitution of a single nucleotide is known as a missense mutation.</v>
      </c>
      <c r="O17" s="9"/>
      <c r="P17" s="9"/>
      <c r="Q17" s="9"/>
      <c r="R17" s="9"/>
      <c r="S17" s="9"/>
      <c r="T17" s="9"/>
      <c r="U17" s="9"/>
      <c r="V17" s="9"/>
      <c r="W17" s="9"/>
      <c r="X17" s="9"/>
      <c r="Y17" s="9"/>
      <c r="Z17" s="9"/>
    </row>
    <row r="18" spans="1:26" ht="15.75" x14ac:dyDescent="0.25">
      <c r="A18" s="8" t="s">
        <v>41</v>
      </c>
      <c r="B18" s="19" t="s">
        <v>229</v>
      </c>
      <c r="C18" s="3" t="str">
        <f>CONCATENATE("  &lt;Variant hgvs=",CHAR(34),B18,CHAR(34)," name=",CHAR(34),B19,CHAR(34),"&gt; ")</f>
        <v xml:space="preserve">  &lt;Variant hgvs="NC_000002.12:g.25164312T&gt;G" name="T25164312G"&gt; </v>
      </c>
      <c r="H18" s="9" t="s">
        <v>39</v>
      </c>
      <c r="I18" s="9" t="s">
        <v>39</v>
      </c>
      <c r="J18" s="9" t="s">
        <v>39</v>
      </c>
      <c r="K18" s="9" t="s">
        <v>39</v>
      </c>
      <c r="L18" s="9" t="s">
        <v>39</v>
      </c>
      <c r="M18" s="9" t="s">
        <v>39</v>
      </c>
      <c r="N18" s="9" t="s">
        <v>39</v>
      </c>
      <c r="O18" s="9"/>
      <c r="P18" s="9"/>
      <c r="Q18" s="9"/>
      <c r="R18" s="9"/>
      <c r="S18" s="9"/>
      <c r="T18" s="9"/>
      <c r="U18" s="9"/>
      <c r="V18" s="9"/>
      <c r="W18" s="9"/>
      <c r="X18" s="9"/>
      <c r="Y18" s="9"/>
      <c r="Z18" s="9"/>
    </row>
    <row r="19" spans="1:26" ht="15.75" x14ac:dyDescent="0.25">
      <c r="A19" s="15" t="s">
        <v>42</v>
      </c>
      <c r="B19" s="21" t="s">
        <v>237</v>
      </c>
      <c r="H19" s="9">
        <v>23.2</v>
      </c>
      <c r="I19" s="9">
        <v>34.4</v>
      </c>
      <c r="J19" s="9">
        <v>10.9</v>
      </c>
      <c r="K19" s="9">
        <v>16.5</v>
      </c>
      <c r="L19" s="9">
        <v>6.2</v>
      </c>
      <c r="M19" s="9">
        <v>14.3</v>
      </c>
      <c r="N19" s="9">
        <v>6.3</v>
      </c>
      <c r="O19" s="9"/>
      <c r="P19" s="9"/>
      <c r="Q19" s="9"/>
      <c r="R19" s="9"/>
      <c r="S19" s="9"/>
      <c r="T19" s="9"/>
      <c r="U19" s="9"/>
      <c r="V19" s="9"/>
      <c r="W19" s="9"/>
      <c r="X19" s="9"/>
      <c r="Y19" s="9"/>
      <c r="Z19" s="9"/>
    </row>
    <row r="20" spans="1:26" ht="15.75" x14ac:dyDescent="0.25">
      <c r="A20" s="15" t="s">
        <v>43</v>
      </c>
      <c r="B20" s="9" t="s">
        <v>48</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t="str">
        <f>CONCATENATE("Your ",B11," gene has no variants. A normal gene is referred to as a ",CHAR(34),"wild-type",CHAR(34)," gene.")</f>
        <v>Your POMC gene has no variants. A normal gene is referred to as a "wild-type" gene.</v>
      </c>
      <c r="N20" s="9" t="str">
        <f>CONCATENATE("Your ",B11," gene has no variants. A normal gene is referred to as a ",CHAR(34),"wild-type",CHAR(34)," gene.")</f>
        <v>Your POMC gene has no variants. A normal gene is referred to as a "wild-type" gene.</v>
      </c>
      <c r="O20" s="9"/>
      <c r="P20" s="9"/>
      <c r="Q20" s="9"/>
      <c r="R20" s="9"/>
      <c r="S20" s="9"/>
      <c r="T20" s="9"/>
      <c r="U20" s="9"/>
      <c r="V20" s="9"/>
      <c r="W20" s="9"/>
      <c r="X20" s="9"/>
      <c r="Y20" s="9"/>
      <c r="Z20" s="9"/>
    </row>
    <row r="21" spans="1:26" ht="15.75" x14ac:dyDescent="0.25">
      <c r="A21" s="15" t="s">
        <v>45</v>
      </c>
      <c r="B21" s="9" t="s">
        <v>46</v>
      </c>
      <c r="H21" s="9" t="s">
        <v>40</v>
      </c>
      <c r="I21" s="9" t="s">
        <v>40</v>
      </c>
      <c r="J21" s="9" t="s">
        <v>40</v>
      </c>
      <c r="K21" s="9" t="s">
        <v>40</v>
      </c>
      <c r="L21" s="9" t="s">
        <v>40</v>
      </c>
      <c r="M21" s="9" t="s">
        <v>40</v>
      </c>
      <c r="N21" s="9" t="s">
        <v>40</v>
      </c>
      <c r="O21" s="9"/>
      <c r="P21" s="9"/>
      <c r="Q21" s="9"/>
      <c r="R21" s="9"/>
      <c r="S21" s="9"/>
      <c r="T21" s="9"/>
      <c r="U21" s="9"/>
      <c r="V21" s="9"/>
      <c r="W21" s="9"/>
      <c r="X21" s="9"/>
      <c r="Y21" s="9"/>
      <c r="Z21" s="9"/>
    </row>
    <row r="22" spans="1:26" ht="15.75" x14ac:dyDescent="0.25">
      <c r="A22" s="15" t="s">
        <v>47</v>
      </c>
      <c r="B22" s="9" t="s">
        <v>236</v>
      </c>
      <c r="C22" s="3" t="str">
        <f>"  &lt;/Variant&gt;"</f>
        <v xml:space="preserve">  &lt;/Variant&gt;</v>
      </c>
      <c r="H22" s="9">
        <v>31.6</v>
      </c>
      <c r="I22" s="9">
        <v>15.8</v>
      </c>
      <c r="J22" s="9">
        <v>59.1</v>
      </c>
      <c r="K22" s="9">
        <v>44.7</v>
      </c>
      <c r="L22" s="9">
        <v>71.2</v>
      </c>
      <c r="M22" s="9">
        <v>50.1</v>
      </c>
      <c r="N22" s="9">
        <v>73.599999999999994</v>
      </c>
      <c r="O22" s="9"/>
      <c r="P22" s="9"/>
      <c r="Q22" s="9"/>
      <c r="R22" s="9"/>
      <c r="S22" s="9"/>
      <c r="T22" s="9"/>
      <c r="U22" s="9"/>
      <c r="V22" s="9"/>
      <c r="W22" s="9"/>
      <c r="X22" s="9"/>
      <c r="Y22" s="9"/>
      <c r="Z22" s="9"/>
    </row>
    <row r="23" spans="1:26" ht="15.75" x14ac:dyDescent="0.25">
      <c r="A23" s="15"/>
      <c r="C23" s="3" t="str">
        <f>CONCATENATE("&lt;# ",B25," #&gt;")</f>
        <v>&lt;# T25161964C #&gt;</v>
      </c>
    </row>
    <row r="24" spans="1:26" ht="15.75" x14ac:dyDescent="0.25">
      <c r="A24" s="8" t="s">
        <v>41</v>
      </c>
      <c r="B24" s="28" t="s">
        <v>230</v>
      </c>
      <c r="C24" s="3" t="str">
        <f>CONCATENATE("  &lt;Variant hgvs=",CHAR(34),B24,CHAR(34)," name=",CHAR(34),B25,CHAR(34),"&gt; ")</f>
        <v xml:space="preserve">  &lt;Variant hgvs="NC_000002.12:g.25161964T&gt;C" name="T25161964C"&gt; </v>
      </c>
    </row>
    <row r="25" spans="1:26" ht="15.75" x14ac:dyDescent="0.25">
      <c r="A25" s="15" t="s">
        <v>42</v>
      </c>
      <c r="B25" s="9" t="s">
        <v>234</v>
      </c>
    </row>
    <row r="26" spans="1:26" ht="15.75" x14ac:dyDescent="0.25">
      <c r="A26" s="15" t="s">
        <v>43</v>
      </c>
      <c r="B26" s="9" t="s">
        <v>48</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ht="15.75" x14ac:dyDescent="0.25">
      <c r="A27" s="15" t="s">
        <v>45</v>
      </c>
      <c r="B27" s="9" t="s">
        <v>126</v>
      </c>
    </row>
    <row r="28" spans="1:26" ht="15.75" x14ac:dyDescent="0.25">
      <c r="A28" s="15" t="s">
        <v>47</v>
      </c>
      <c r="B28" s="9" t="s">
        <v>235</v>
      </c>
      <c r="C28" s="3" t="str">
        <f>"  &lt;/Variant&gt;"</f>
        <v xml:space="preserve">  &lt;/Variant&gt;</v>
      </c>
    </row>
    <row r="29" spans="1:26" ht="15.75" x14ac:dyDescent="0.25">
      <c r="A29" s="8"/>
      <c r="C29" s="3" t="str">
        <f>CONCATENATE("&lt;# ",B31," #&gt;")</f>
        <v>&lt;# A25166355G #&gt;</v>
      </c>
    </row>
    <row r="30" spans="1:26" ht="15.75" x14ac:dyDescent="0.25">
      <c r="A30" s="8" t="s">
        <v>41</v>
      </c>
      <c r="B30" s="19" t="s">
        <v>231</v>
      </c>
      <c r="C30" s="3" t="str">
        <f>CONCATENATE("  &lt;Variant hgvs=",CHAR(34),B30,CHAR(34)," name=",CHAR(34),B31,CHAR(34),"&gt; ")</f>
        <v xml:space="preserve">  &lt;Variant hgvs="NC_000002.12:g.25166355A&gt;G" name="A25166355G"&gt; </v>
      </c>
    </row>
    <row r="31" spans="1:26" ht="15.75" x14ac:dyDescent="0.25">
      <c r="A31" s="15" t="s">
        <v>42</v>
      </c>
      <c r="B31" s="9" t="s">
        <v>232</v>
      </c>
    </row>
    <row r="32" spans="1:26" ht="15.75" x14ac:dyDescent="0.25">
      <c r="A32" s="15" t="s">
        <v>43</v>
      </c>
      <c r="B32" s="9" t="s">
        <v>44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ht="15.75" x14ac:dyDescent="0.25">
      <c r="A33" s="15" t="s">
        <v>45</v>
      </c>
      <c r="B33" s="9" t="s">
        <v>46</v>
      </c>
    </row>
    <row r="34" spans="1:3" ht="15.75" x14ac:dyDescent="0.25">
      <c r="A34" s="15" t="s">
        <v>47</v>
      </c>
      <c r="B34" s="9" t="s">
        <v>233</v>
      </c>
      <c r="C34" s="3" t="str">
        <f>"  &lt;/Variant&gt;"</f>
        <v xml:space="preserve">  &lt;/Variant&gt;</v>
      </c>
    </row>
    <row r="35" spans="1:3" ht="15.75" x14ac:dyDescent="0.25">
      <c r="A35" s="15"/>
      <c r="C35" s="3" t="str">
        <f>CONCATENATE("&lt;# ",B37," #&gt;")</f>
        <v>&lt;#  #&gt;</v>
      </c>
    </row>
    <row r="36" spans="1:3" ht="15.75" x14ac:dyDescent="0.25">
      <c r="A36" s="8" t="s">
        <v>41</v>
      </c>
      <c r="B36" s="19" t="s">
        <v>127</v>
      </c>
      <c r="C36" s="3" t="str">
        <f>CONCATENATE("  &lt;Variant hgvs=",CHAR(34),B36,CHAR(34)," name=",CHAR(34),B37,CHAR(34),"&gt; ")</f>
        <v xml:space="preserve">  &lt;Variant hgvs="NC_000005.10:g.143300779C&gt;A" name=""&gt; </v>
      </c>
    </row>
    <row r="37" spans="1:3" ht="15.75" x14ac:dyDescent="0.25">
      <c r="A37" s="15" t="s">
        <v>42</v>
      </c>
    </row>
    <row r="38" spans="1:3" ht="15.75" x14ac:dyDescent="0.25">
      <c r="A38" s="15" t="s">
        <v>43</v>
      </c>
      <c r="B38" s="9" t="s">
        <v>46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guanine (G) to thymine (T) resulting in incorrect protein function. This substitution of a single nucleotide is known as a missense variant.</v>
      </c>
    </row>
    <row r="39" spans="1:3" ht="15.75" x14ac:dyDescent="0.25">
      <c r="A39" s="15" t="s">
        <v>45</v>
      </c>
      <c r="B39" s="9" t="s">
        <v>48</v>
      </c>
    </row>
    <row r="40" spans="1:3" ht="15.75" x14ac:dyDescent="0.25">
      <c r="A40" s="15" t="s">
        <v>47</v>
      </c>
      <c r="B40" s="9" t="s">
        <v>140</v>
      </c>
      <c r="C40" s="3" t="str">
        <f>"  &lt;/Variant&gt;"</f>
        <v xml:space="preserve">  &lt;/Variant&gt;</v>
      </c>
    </row>
    <row r="41" spans="1:3" ht="15.75" x14ac:dyDescent="0.25">
      <c r="A41" s="15"/>
      <c r="C41" s="3" t="str">
        <f>CONCATENATE("&lt;# ",B43," #&gt;")</f>
        <v>&lt;#  #&gt;</v>
      </c>
    </row>
    <row r="42" spans="1:3" ht="15.75" x14ac:dyDescent="0.25">
      <c r="A42" s="8" t="s">
        <v>41</v>
      </c>
      <c r="B42" s="19" t="s">
        <v>128</v>
      </c>
      <c r="C42" s="3" t="str">
        <f>CONCATENATE("  &lt;Variant hgvs=",CHAR(34),B42,CHAR(34)," name=",CHAR(34),B43,CHAR(34),"&gt; ")</f>
        <v xml:space="preserve">  &lt;Variant hgvs="NC_000005.10:g.143281925A&gt;G" name=""&gt; </v>
      </c>
    </row>
    <row r="43" spans="1:3" ht="15.75" x14ac:dyDescent="0.25">
      <c r="A43" s="15" t="s">
        <v>42</v>
      </c>
    </row>
    <row r="44" spans="1:3" ht="15.75" x14ac:dyDescent="0.25">
      <c r="A44" s="15" t="s">
        <v>43</v>
      </c>
      <c r="B44" s="9" t="s">
        <v>44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45" spans="1:3" ht="15.75" x14ac:dyDescent="0.25">
      <c r="A45" s="15" t="s">
        <v>45</v>
      </c>
      <c r="B45" s="9" t="s">
        <v>46</v>
      </c>
    </row>
    <row r="46" spans="1:3" ht="15.75" x14ac:dyDescent="0.25">
      <c r="A46" s="15" t="s">
        <v>47</v>
      </c>
      <c r="B46" s="9" t="s">
        <v>142</v>
      </c>
      <c r="C46" s="3" t="str">
        <f>"  &lt;/Variant&gt;"</f>
        <v xml:space="preserve">  &lt;/Variant&gt;</v>
      </c>
    </row>
    <row r="47" spans="1:3" ht="15.75" x14ac:dyDescent="0.25">
      <c r="A47" s="15"/>
      <c r="C47" s="3" t="str">
        <f>CONCATENATE("&lt;# ",B49," #&gt;")</f>
        <v>&lt;# A143307929G #&gt;</v>
      </c>
    </row>
    <row r="48" spans="1:3" ht="15.75" x14ac:dyDescent="0.25">
      <c r="A48" s="8" t="s">
        <v>41</v>
      </c>
      <c r="B48" s="19" t="s">
        <v>129</v>
      </c>
      <c r="C48" s="3" t="str">
        <f>CONCATENATE("  &lt;Variant hgvs=",CHAR(34),B48,CHAR(34)," name=",CHAR(34),B49,CHAR(34),"&gt; ")</f>
        <v xml:space="preserve">  &lt;Variant hgvs="NC_000005.10:g.143307929A&gt;G" name="A143307929G"&gt; </v>
      </c>
    </row>
    <row r="49" spans="1:16" ht="15.75" x14ac:dyDescent="0.25">
      <c r="A49" s="15" t="s">
        <v>42</v>
      </c>
      <c r="B49" s="9" t="s">
        <v>143</v>
      </c>
    </row>
    <row r="50" spans="1:16" ht="15.75" x14ac:dyDescent="0.25">
      <c r="A50" s="15" t="s">
        <v>43</v>
      </c>
      <c r="B50" s="9" t="s">
        <v>44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51" spans="1:16" ht="15.75" x14ac:dyDescent="0.25">
      <c r="A51" s="15" t="s">
        <v>45</v>
      </c>
      <c r="B51" s="9" t="s">
        <v>46</v>
      </c>
    </row>
    <row r="52" spans="1:16" ht="15.75" x14ac:dyDescent="0.25">
      <c r="A52" s="15" t="s">
        <v>47</v>
      </c>
      <c r="B52" s="9" t="s">
        <v>132</v>
      </c>
      <c r="C52" s="3" t="str">
        <f>"  &lt;/Variant&gt;"</f>
        <v xml:space="preserve">  &lt;/Variant&gt;</v>
      </c>
    </row>
    <row r="53" spans="1:16" ht="15.75" x14ac:dyDescent="0.25">
      <c r="A53" s="15"/>
      <c r="C53" s="3" t="str">
        <f>CONCATENATE("&lt;# ",B55," #&gt;")</f>
        <v>&lt;# G143316471A #&gt;</v>
      </c>
    </row>
    <row r="54" spans="1:16" ht="15.75" x14ac:dyDescent="0.25">
      <c r="A54" s="8" t="s">
        <v>41</v>
      </c>
      <c r="B54" s="19" t="s">
        <v>130</v>
      </c>
      <c r="C54" s="3" t="str">
        <f>CONCATENATE("  &lt;Variant hgvs=",CHAR(34),B54,CHAR(34)," name=",CHAR(34),B55,CHAR(34),"&gt; ")</f>
        <v xml:space="preserve">  &lt;Variant hgvs="NC_000005.10:g.143316471G&gt;A" name="G143316471A"&gt; </v>
      </c>
    </row>
    <row r="55" spans="1:16" ht="15.75" x14ac:dyDescent="0.25">
      <c r="A55" s="15" t="s">
        <v>42</v>
      </c>
      <c r="B55" s="9" t="s">
        <v>144</v>
      </c>
    </row>
    <row r="56" spans="1:16" ht="15.75" x14ac:dyDescent="0.25">
      <c r="A56" s="15" t="s">
        <v>43</v>
      </c>
      <c r="B56" s="9" t="s">
        <v>46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POMC gene from guanine (G) to adenine (A) resulting in incorrect protein function. This substitution of a single nucleotide is known as a missense variant.</v>
      </c>
    </row>
    <row r="57" spans="1:16" ht="15.75" x14ac:dyDescent="0.25">
      <c r="A57" s="15" t="s">
        <v>45</v>
      </c>
      <c r="B57" s="9" t="s">
        <v>44</v>
      </c>
    </row>
    <row r="58" spans="1:16" s="4" customFormat="1" ht="15.75" x14ac:dyDescent="0.25">
      <c r="A58" s="22" t="s">
        <v>47</v>
      </c>
      <c r="B58" s="23" t="s">
        <v>145</v>
      </c>
      <c r="C58" s="4" t="str">
        <f>"  &lt;/Variant&gt;"</f>
        <v xml:space="preserve">  &lt;/Variant&gt;</v>
      </c>
    </row>
    <row r="59" spans="1:16" s="4" customFormat="1" ht="15.75" x14ac:dyDescent="0.25">
      <c r="A59" s="24"/>
      <c r="B59" s="23"/>
      <c r="C59" s="4" t="str">
        <f>CONCATENATE("&lt;# ",B61," #&gt;")</f>
        <v>&lt;# G71427327T #&gt;</v>
      </c>
    </row>
    <row r="60" spans="1:16" s="4" customFormat="1" ht="15.75" x14ac:dyDescent="0.25">
      <c r="A60" s="24" t="s">
        <v>41</v>
      </c>
      <c r="B60" s="25"/>
      <c r="C60" s="4" t="str">
        <f>CONCATENATE("  &lt;Variant hgvs=",CHAR(34),B60,CHAR(34)," name=",CHAR(34),B61,CHAR(34),"&gt; ")</f>
        <v xml:space="preserve">  &lt;Variant hgvs="" name="G71427327T"&gt; </v>
      </c>
      <c r="H60" s="26"/>
      <c r="I60" s="26"/>
      <c r="J60" s="26"/>
      <c r="K60" s="26"/>
      <c r="L60" s="26"/>
      <c r="M60" s="26"/>
      <c r="N60" s="26"/>
      <c r="O60" s="26"/>
      <c r="P60" s="26"/>
    </row>
    <row r="61" spans="1:16" s="4" customFormat="1" ht="15.75" x14ac:dyDescent="0.25">
      <c r="A61" s="22" t="s">
        <v>42</v>
      </c>
      <c r="B61" s="23" t="s">
        <v>10</v>
      </c>
      <c r="H61" s="23"/>
      <c r="I61" s="23"/>
      <c r="J61" s="23"/>
      <c r="K61" s="23"/>
      <c r="L61" s="23"/>
      <c r="M61" s="23"/>
      <c r="N61" s="23"/>
      <c r="O61" s="23"/>
      <c r="P61" s="23"/>
    </row>
    <row r="62" spans="1:16" ht="15.75" x14ac:dyDescent="0.25">
      <c r="A62" s="15" t="s">
        <v>43</v>
      </c>
      <c r="B62" s="9" t="s">
        <v>46</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POMC gene from guanine (G)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45</v>
      </c>
      <c r="B63" s="9" t="s">
        <v>48</v>
      </c>
      <c r="C63" s="3" t="s">
        <v>38</v>
      </c>
      <c r="H63" s="9"/>
      <c r="I63" s="9"/>
      <c r="J63" s="9"/>
      <c r="K63" s="9"/>
      <c r="L63" s="9"/>
      <c r="M63" s="9"/>
      <c r="N63" s="9"/>
      <c r="O63" s="9"/>
      <c r="P63" s="9"/>
    </row>
    <row r="64" spans="1:16" ht="15.75" x14ac:dyDescent="0.25">
      <c r="A64" s="15" t="s">
        <v>47</v>
      </c>
      <c r="B64" s="9" t="s">
        <v>49</v>
      </c>
      <c r="C64" s="3" t="str">
        <f>"  &lt;/Variant&gt;"</f>
        <v xml:space="preserve">  &lt;/Variant&gt;</v>
      </c>
      <c r="H64" s="9"/>
      <c r="I64" s="9"/>
      <c r="J64" s="9"/>
      <c r="K64" s="9"/>
      <c r="L64" s="9"/>
      <c r="M64" s="9"/>
      <c r="N64" s="9"/>
      <c r="O64" s="9"/>
      <c r="P64" s="9"/>
    </row>
    <row r="65" spans="1:16" ht="15.75" x14ac:dyDescent="0.25">
      <c r="C65" s="3" t="str">
        <f>CONCATENATE("&lt;# ",B67," #&gt;")</f>
        <v>&lt;# T70790948C #&gt;</v>
      </c>
      <c r="H65" s="9"/>
      <c r="I65" s="9"/>
      <c r="J65" s="9"/>
      <c r="K65" s="9"/>
      <c r="L65" s="9"/>
      <c r="M65" s="9"/>
      <c r="N65" s="9"/>
      <c r="O65" s="9"/>
      <c r="P65" s="9"/>
    </row>
    <row r="66" spans="1:16" ht="15.75" x14ac:dyDescent="0.25">
      <c r="A66" s="8" t="s">
        <v>41</v>
      </c>
      <c r="B66" s="21"/>
      <c r="C66" s="3" t="str">
        <f>CONCATENATE("  &lt;Variant hgvs=",CHAR(34),B66,CHAR(34)," name=",CHAR(34),B67,CHAR(34),"&gt; ")</f>
        <v xml:space="preserve">  &lt;Variant hgvs="" name="T70790948C"&gt; </v>
      </c>
      <c r="H66" s="9"/>
      <c r="I66" s="9"/>
      <c r="J66" s="9"/>
      <c r="K66" s="9"/>
      <c r="L66" s="9"/>
      <c r="M66" s="9"/>
      <c r="N66" s="9"/>
      <c r="O66" s="9"/>
      <c r="P66" s="9"/>
    </row>
    <row r="67" spans="1:16" ht="15.75" x14ac:dyDescent="0.25">
      <c r="A67" s="15" t="s">
        <v>42</v>
      </c>
      <c r="B67" s="9" t="s">
        <v>27</v>
      </c>
      <c r="H67" s="9"/>
      <c r="I67" s="9"/>
      <c r="J67" s="9"/>
      <c r="K67" s="9"/>
      <c r="L67" s="9"/>
      <c r="M67" s="9"/>
      <c r="N67" s="9"/>
      <c r="O67" s="9"/>
      <c r="P67" s="9"/>
    </row>
    <row r="68" spans="1:16" ht="15.75" x14ac:dyDescent="0.25">
      <c r="A68" s="15" t="s">
        <v>43</v>
      </c>
      <c r="B68" s="9" t="s">
        <v>48</v>
      </c>
      <c r="C68" s="3" t="str">
        <f>CONCATENATE("    This variant is a change at a specific point in the ",B11," gene from ",B68," to ",B69,"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c r="H68" s="9"/>
      <c r="I68" s="9"/>
      <c r="J68" s="9"/>
      <c r="K68" s="9"/>
      <c r="L68" s="9"/>
      <c r="M68" s="9"/>
      <c r="N68" s="9"/>
      <c r="O68" s="9"/>
      <c r="P68" s="9"/>
    </row>
    <row r="69" spans="1:16" ht="15.75" x14ac:dyDescent="0.25">
      <c r="A69" s="15" t="s">
        <v>45</v>
      </c>
      <c r="B69" s="9" t="str">
        <f>"cytosine (C)"</f>
        <v>cytosine (C)</v>
      </c>
      <c r="H69" s="9"/>
      <c r="I69" s="9"/>
      <c r="J69" s="9"/>
      <c r="K69" s="9"/>
      <c r="L69" s="9"/>
      <c r="M69" s="9"/>
      <c r="N69" s="9"/>
      <c r="O69" s="9"/>
      <c r="P69" s="9"/>
    </row>
    <row r="70" spans="1:16" ht="15.75" x14ac:dyDescent="0.25">
      <c r="A70" s="8" t="s">
        <v>47</v>
      </c>
      <c r="B70" s="9" t="s">
        <v>50</v>
      </c>
      <c r="C70" s="3" t="str">
        <f>"  &lt;/Variant&gt;"</f>
        <v xml:space="preserve">  &lt;/Variant&gt;</v>
      </c>
      <c r="H70" s="9"/>
      <c r="I70" s="9"/>
      <c r="J70" s="9"/>
      <c r="K70" s="9"/>
      <c r="L70" s="9"/>
      <c r="M70" s="9"/>
      <c r="N70" s="9"/>
      <c r="O70" s="9"/>
      <c r="P70" s="9"/>
    </row>
    <row r="71" spans="1:16" ht="15.75" x14ac:dyDescent="0.25">
      <c r="A71" s="15"/>
      <c r="C71" s="3" t="str">
        <f>CONCATENATE("&lt;# ",B73," #&gt;")</f>
        <v>&lt;# C71402258T #&gt;</v>
      </c>
    </row>
    <row r="72" spans="1:16" ht="15.75" x14ac:dyDescent="0.25">
      <c r="A72" s="8" t="s">
        <v>41</v>
      </c>
      <c r="B72" s="21"/>
      <c r="C72" s="3" t="str">
        <f>CONCATENATE("  &lt;Variant hgvs=",CHAR(34),B72,CHAR(34)," name=",CHAR(34),B73,CHAR(34),"&gt; ")</f>
        <v xml:space="preserve">  &lt;Variant hgvs="" name="C71402258T"&gt; </v>
      </c>
    </row>
    <row r="73" spans="1:16" ht="15.75" x14ac:dyDescent="0.25">
      <c r="A73" s="15" t="s">
        <v>42</v>
      </c>
      <c r="B73" s="9" t="s">
        <v>16</v>
      </c>
    </row>
    <row r="74" spans="1:16" ht="15.75" x14ac:dyDescent="0.25">
      <c r="A74" s="15" t="s">
        <v>43</v>
      </c>
      <c r="B74" s="9" t="str">
        <f>"cytosine (C)"</f>
        <v>cytosine (C)</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POMC gene from cytosine (C) to thymine (T) resulting in incorrect protein function. This substitution of a single nucleotide is known as a missense variant.</v>
      </c>
    </row>
    <row r="75" spans="1:16" ht="15.75" x14ac:dyDescent="0.25">
      <c r="A75" s="15" t="s">
        <v>45</v>
      </c>
      <c r="B75" s="9" t="s">
        <v>48</v>
      </c>
    </row>
    <row r="76" spans="1:16" ht="15.75" x14ac:dyDescent="0.25">
      <c r="A76" s="15" t="s">
        <v>47</v>
      </c>
      <c r="B76" s="9" t="s">
        <v>51</v>
      </c>
      <c r="C76" s="3" t="str">
        <f>"  &lt;/Variant&gt;"</f>
        <v xml:space="preserve">  &lt;/Variant&gt;</v>
      </c>
    </row>
    <row r="77" spans="1:16" ht="15.75" x14ac:dyDescent="0.25">
      <c r="A77" s="8"/>
      <c r="C77" s="3" t="str">
        <f>CONCATENATE("&lt;# ",B79," #&gt;")</f>
        <v>&lt;# C70616746T #&gt;</v>
      </c>
    </row>
    <row r="78" spans="1:16" ht="15.75" x14ac:dyDescent="0.25">
      <c r="A78" s="8" t="s">
        <v>41</v>
      </c>
      <c r="B78" s="21"/>
      <c r="C78" s="3" t="str">
        <f>CONCATENATE("  &lt;Variant hgvs=",CHAR(34),B78,CHAR(34)," name=",CHAR(34),B79,CHAR(34),"&gt; ")</f>
        <v xml:space="preserve">  &lt;Variant hgvs="" name="C70616746T"&gt; </v>
      </c>
    </row>
    <row r="79" spans="1:16" ht="15.75" x14ac:dyDescent="0.25">
      <c r="A79" s="15" t="s">
        <v>42</v>
      </c>
      <c r="B79" s="9" t="s">
        <v>7</v>
      </c>
    </row>
    <row r="80" spans="1:16" ht="15.75" x14ac:dyDescent="0.25">
      <c r="A80" s="15" t="s">
        <v>43</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POMC gene from cytosine (C) to thymine (T) resulting in incorrect protein function. This substitution of a single nucleotide is known as a missense variant.</v>
      </c>
    </row>
    <row r="81" spans="1:3" ht="15.75" x14ac:dyDescent="0.25">
      <c r="A81" s="15" t="s">
        <v>45</v>
      </c>
      <c r="B81" s="9" t="s">
        <v>48</v>
      </c>
    </row>
    <row r="82" spans="1:3" s="4" customFormat="1" ht="15.75" x14ac:dyDescent="0.25">
      <c r="A82" s="22" t="s">
        <v>47</v>
      </c>
      <c r="B82" s="23" t="s">
        <v>52</v>
      </c>
      <c r="C82" s="4" t="str">
        <f>"  &lt;/Variant&gt;"</f>
        <v xml:space="preserve">  &lt;/Variant&gt;</v>
      </c>
    </row>
    <row r="83" spans="1:3" s="4" customFormat="1" ht="15.75" x14ac:dyDescent="0.25">
      <c r="A83" s="22"/>
      <c r="B83" s="23"/>
      <c r="C83" s="4" t="str">
        <f>CONCATENATE("&lt;# ",B85," #&gt;")</f>
        <v>&lt;# T71417232G #&gt;</v>
      </c>
    </row>
    <row r="84" spans="1:3" s="4" customFormat="1" ht="15.75" x14ac:dyDescent="0.25">
      <c r="A84" s="24" t="s">
        <v>41</v>
      </c>
      <c r="B84" s="25" t="s">
        <v>53</v>
      </c>
      <c r="C84" s="4" t="str">
        <f>CONCATENATE("  &lt;Variant hgvs=",CHAR(34),B84,CHAR(34)," name=",CHAR(34),B85,CHAR(34),"&gt; ")</f>
        <v xml:space="preserve">  &lt;Variant hgvs="NC_000009.12:g.71417232T&gt;G" name="T71417232G"&gt; </v>
      </c>
    </row>
    <row r="85" spans="1:3" s="4" customFormat="1" ht="15.75" x14ac:dyDescent="0.25">
      <c r="A85" s="22" t="s">
        <v>42</v>
      </c>
      <c r="B85" s="23" t="s">
        <v>22</v>
      </c>
    </row>
    <row r="86" spans="1:3" ht="15.75" x14ac:dyDescent="0.25">
      <c r="A86" s="15" t="s">
        <v>43</v>
      </c>
      <c r="B86" s="9" t="s">
        <v>48</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row>
    <row r="87" spans="1:3" ht="15.75" x14ac:dyDescent="0.25">
      <c r="A87" s="15" t="s">
        <v>45</v>
      </c>
      <c r="B87" s="9" t="s">
        <v>46</v>
      </c>
    </row>
    <row r="88" spans="1:3" ht="15.75" x14ac:dyDescent="0.25">
      <c r="A88" s="15" t="s">
        <v>47</v>
      </c>
      <c r="B88" s="9" t="s">
        <v>54</v>
      </c>
      <c r="C88" s="3" t="str">
        <f>"  &lt;/Variant&gt;"</f>
        <v xml:space="preserve">  &lt;/Variant&gt;</v>
      </c>
    </row>
    <row r="89" spans="1:3" ht="15.75" x14ac:dyDescent="0.25">
      <c r="A89" s="15"/>
      <c r="C89" s="3" t="str">
        <f>CONCATENATE("&lt;# ",B91," #&gt;")</f>
        <v>&lt;# A70605775G #&gt;</v>
      </c>
    </row>
    <row r="90" spans="1:3" ht="15.75" x14ac:dyDescent="0.25">
      <c r="A90" s="8" t="s">
        <v>41</v>
      </c>
      <c r="B90" s="21" t="s">
        <v>55</v>
      </c>
      <c r="C90" s="3" t="str">
        <f>CONCATENATE("  &lt;Variant hgvs=",CHAR(34),B90,CHAR(34)," name=",CHAR(34),B91,CHAR(34),"&gt; ")</f>
        <v xml:space="preserve">  &lt;Variant hgvs="NC_000009.12:g.70605775A&gt;G" name="A70605775G"&gt; </v>
      </c>
    </row>
    <row r="91" spans="1:3" ht="15.75" x14ac:dyDescent="0.25">
      <c r="A91" s="15" t="s">
        <v>42</v>
      </c>
      <c r="B91" s="9" t="s">
        <v>4</v>
      </c>
    </row>
    <row r="92" spans="1:3" ht="15.75" x14ac:dyDescent="0.25">
      <c r="A92" s="15" t="s">
        <v>43</v>
      </c>
      <c r="B92" s="9" t="s">
        <v>44</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93" spans="1:3" ht="15.75" x14ac:dyDescent="0.25">
      <c r="A93" s="15" t="s">
        <v>45</v>
      </c>
      <c r="B93" s="9" t="s">
        <v>46</v>
      </c>
    </row>
    <row r="94" spans="1:3" ht="15.75" x14ac:dyDescent="0.25">
      <c r="A94" s="15" t="s">
        <v>47</v>
      </c>
      <c r="B94" s="9" t="s">
        <v>56</v>
      </c>
      <c r="C94" s="3" t="str">
        <f>"  &lt;/Variant&gt;"</f>
        <v xml:space="preserve">  &lt;/Variant&gt;</v>
      </c>
    </row>
    <row r="95" spans="1:3" ht="15.75" x14ac:dyDescent="0.25">
      <c r="A95" s="15"/>
      <c r="C95" s="3" t="str">
        <f>CONCATENATE("&lt;# ",B97," #&gt;")</f>
        <v>&lt;# C71403580T #&gt;</v>
      </c>
    </row>
    <row r="96" spans="1:3" ht="15.75" x14ac:dyDescent="0.25">
      <c r="A96" s="8" t="s">
        <v>41</v>
      </c>
      <c r="B96" s="21" t="s">
        <v>57</v>
      </c>
      <c r="C96" s="3" t="str">
        <f>CONCATENATE("  &lt;Variant hgvs=",CHAR(34),B96,CHAR(34)," name=",CHAR(34),B97,CHAR(34),"&gt; ")</f>
        <v xml:space="preserve">  &lt;Variant hgvs="NC_000009.12:g.71403580C&gt;T" name="C71403580T"&gt; </v>
      </c>
    </row>
    <row r="97" spans="1:3" ht="15.75" x14ac:dyDescent="0.25">
      <c r="A97" s="15" t="s">
        <v>42</v>
      </c>
      <c r="B97" s="9" t="s">
        <v>19</v>
      </c>
    </row>
    <row r="98" spans="1:3" ht="15.75" x14ac:dyDescent="0.25">
      <c r="A98" s="15" t="s">
        <v>43</v>
      </c>
      <c r="B98" s="9" t="str">
        <f>"cytosine (C)"</f>
        <v>cytosine (C)</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POMC gene from cytosine (C) to thymine (T) resulting in incorrect protein function. This substitution of a single nucleotide is known as a missense variant.</v>
      </c>
    </row>
    <row r="99" spans="1:3" ht="15.75" x14ac:dyDescent="0.25">
      <c r="A99" s="15" t="s">
        <v>45</v>
      </c>
      <c r="B99" s="9" t="s">
        <v>48</v>
      </c>
    </row>
    <row r="100" spans="1:3" ht="15.75" x14ac:dyDescent="0.25">
      <c r="A100" s="15" t="s">
        <v>47</v>
      </c>
      <c r="B100" s="9" t="s">
        <v>58</v>
      </c>
      <c r="C100" s="3" t="str">
        <f>"  &lt;/Variant&gt;"</f>
        <v xml:space="preserve">  &lt;/Variant&gt;</v>
      </c>
    </row>
    <row r="101" spans="1:3" ht="15.75" x14ac:dyDescent="0.25">
      <c r="A101" s="15"/>
      <c r="C101" s="3" t="str">
        <f>CONCATENATE("&lt;# ",B103," #&gt;")</f>
        <v>&lt;# T70610886A #&gt;</v>
      </c>
    </row>
    <row r="102" spans="1:3" ht="15.75" x14ac:dyDescent="0.25">
      <c r="A102" s="8" t="s">
        <v>41</v>
      </c>
      <c r="B102" s="21" t="s">
        <v>35</v>
      </c>
      <c r="C102" s="3" t="str">
        <f>CONCATENATE("  &lt;Variant hgvs=",CHAR(34),B102,CHAR(34)," name=",CHAR(34),B103,CHAR(34),"&gt; ")</f>
        <v xml:space="preserve">  &lt;Variant hgvs="NC_000009.12:g.70610886T&gt;A" name="T70610886A"&gt; </v>
      </c>
    </row>
    <row r="103" spans="1:3" ht="15.75" x14ac:dyDescent="0.25">
      <c r="A103" s="15" t="s">
        <v>42</v>
      </c>
      <c r="B103" s="9" t="s">
        <v>11</v>
      </c>
    </row>
    <row r="104" spans="1:3" ht="15.75" x14ac:dyDescent="0.25">
      <c r="A104" s="15" t="s">
        <v>43</v>
      </c>
      <c r="B104" s="9" t="s">
        <v>48</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POMC gene from thymine (T) to adenine (A) resulting in incorrect protein function. This substitution of a single nucleotide is known as a missense variant.</v>
      </c>
    </row>
    <row r="105" spans="1:3" ht="15.75" x14ac:dyDescent="0.25">
      <c r="A105" s="15" t="s">
        <v>45</v>
      </c>
      <c r="B105" s="9" t="s">
        <v>44</v>
      </c>
    </row>
    <row r="106" spans="1:3" ht="15.75" x14ac:dyDescent="0.25">
      <c r="A106" s="15" t="s">
        <v>47</v>
      </c>
      <c r="B106" s="9" t="s">
        <v>59</v>
      </c>
      <c r="C106" s="3" t="str">
        <f>"  &lt;/Variant&gt;"</f>
        <v xml:space="preserve">  &lt;/Variant&gt;</v>
      </c>
    </row>
    <row r="107" spans="1:3" ht="15.75" x14ac:dyDescent="0.25">
      <c r="A107" s="15"/>
      <c r="C107" s="3" t="str">
        <f>CONCATENATE("&lt;# ",B109," #&gt;")</f>
        <v>&lt;# T71365306C #&gt;</v>
      </c>
    </row>
    <row r="108" spans="1:3" ht="15.75" x14ac:dyDescent="0.25">
      <c r="A108" s="8" t="s">
        <v>41</v>
      </c>
      <c r="B108" s="21" t="s">
        <v>60</v>
      </c>
      <c r="C108" s="3" t="str">
        <f>CONCATENATE("  &lt;Variant hgvs=",CHAR(34),B108,CHAR(34)," name=",CHAR(34),B109,CHAR(34),"&gt; ")</f>
        <v xml:space="preserve">  &lt;Variant hgvs="NC_000009.12:g.71365306T&gt;C" name="T71365306C"&gt; </v>
      </c>
    </row>
    <row r="109" spans="1:3" ht="15.75" x14ac:dyDescent="0.25">
      <c r="A109" s="15" t="s">
        <v>42</v>
      </c>
      <c r="B109" s="9" t="s">
        <v>6</v>
      </c>
    </row>
    <row r="110" spans="1:3" ht="15.75" x14ac:dyDescent="0.25">
      <c r="A110" s="15" t="s">
        <v>43</v>
      </c>
      <c r="B110" s="9" t="s">
        <v>48</v>
      </c>
      <c r="C110" s="3" t="str">
        <f>CONCATENATE("    This variant is a change at a specific point in the ",B11," gene from ",B110," to ",B111,"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111" spans="1:3" ht="15.75" x14ac:dyDescent="0.25">
      <c r="A111" s="15" t="s">
        <v>45</v>
      </c>
      <c r="B111" s="9" t="str">
        <f>"cytosine (C)"</f>
        <v>cytosine (C)</v>
      </c>
    </row>
    <row r="112" spans="1:3" ht="15.75" x14ac:dyDescent="0.25">
      <c r="A112" s="15" t="s">
        <v>47</v>
      </c>
      <c r="B112" s="9" t="s">
        <v>61</v>
      </c>
      <c r="C112" s="3" t="str">
        <f>"  &lt;/Variant&gt;"</f>
        <v xml:space="preserve">  &lt;/Variant&gt;</v>
      </c>
    </row>
    <row r="113" spans="1:3" ht="15.75" x14ac:dyDescent="0.25">
      <c r="A113" s="15"/>
      <c r="C113" s="3" t="str">
        <f>CONCATENATE("&lt;# ",B115," #&gt;")</f>
        <v>&lt;# G70820112A #&gt;</v>
      </c>
    </row>
    <row r="114" spans="1:3" ht="15.75" x14ac:dyDescent="0.25">
      <c r="A114" s="8" t="s">
        <v>41</v>
      </c>
      <c r="B114" s="21" t="s">
        <v>62</v>
      </c>
      <c r="C114" s="3" t="str">
        <f>CONCATENATE("  &lt;Variant hgvs=",CHAR(34),B114,CHAR(34)," name=",CHAR(34),B115,CHAR(34),"&gt; ")</f>
        <v xml:space="preserve">  &lt;Variant hgvs="NC_000009.12:g.70820112G&gt;A" name="G70820112A"&gt; </v>
      </c>
    </row>
    <row r="115" spans="1:3" ht="15.75" x14ac:dyDescent="0.25">
      <c r="A115" s="15" t="s">
        <v>42</v>
      </c>
      <c r="B115" s="9" t="s">
        <v>34</v>
      </c>
    </row>
    <row r="116" spans="1:3" ht="15.75" x14ac:dyDescent="0.25">
      <c r="A116" s="15" t="s">
        <v>43</v>
      </c>
      <c r="B116" s="9" t="s">
        <v>46</v>
      </c>
      <c r="C116" s="3" t="str">
        <f>CONCATENATE("    This variant is a change at a specific point in the ",B11," gene from ",B116," to ",B117," resulting in incorrect ",B7," function. This substitution of a single nucleotide is known as a missense variant.")</f>
        <v xml:space="preserve">    This variant is a change at a specific point in the POMC gene from guanine (G) to adenine (A) resulting in incorrect protein function. This substitution of a single nucleotide is known as a missense variant.</v>
      </c>
    </row>
    <row r="117" spans="1:3" ht="15.75" x14ac:dyDescent="0.25">
      <c r="A117" s="15" t="s">
        <v>45</v>
      </c>
      <c r="B117" s="9" t="s">
        <v>44</v>
      </c>
    </row>
    <row r="118" spans="1:3" ht="15.75" x14ac:dyDescent="0.25">
      <c r="A118" s="15" t="s">
        <v>47</v>
      </c>
      <c r="B118" s="9" t="s">
        <v>63</v>
      </c>
      <c r="C118" s="3" t="str">
        <f>"  &lt;/Variant&gt;"</f>
        <v xml:space="preserve">  &lt;/Variant&gt;</v>
      </c>
    </row>
    <row r="119" spans="1:3" ht="15.75" x14ac:dyDescent="0.25">
      <c r="A119" s="15"/>
      <c r="C119" s="3" t="str">
        <f>CONCATENATE("&lt;# ",B121," #&gt;")</f>
        <v>&lt;# A70822908G #&gt;</v>
      </c>
    </row>
    <row r="120" spans="1:3" ht="15.75" x14ac:dyDescent="0.25">
      <c r="A120" s="8" t="s">
        <v>41</v>
      </c>
      <c r="B120" s="21" t="s">
        <v>64</v>
      </c>
      <c r="C120" s="3" t="str">
        <f>CONCATENATE("  &lt;Variant hgvs=",CHAR(34),B120,CHAR(34)," name=",CHAR(34),B121,CHAR(34),"&gt; ")</f>
        <v xml:space="preserve">  &lt;Variant hgvs="NC_000009.12:g.70822908A&gt;G" name="A70822908G"&gt; </v>
      </c>
    </row>
    <row r="121" spans="1:3" ht="15.75" x14ac:dyDescent="0.25">
      <c r="A121" s="15" t="s">
        <v>42</v>
      </c>
      <c r="B121" s="9" t="s">
        <v>3</v>
      </c>
    </row>
    <row r="122" spans="1:3" ht="15.75" x14ac:dyDescent="0.25">
      <c r="A122" s="15" t="s">
        <v>43</v>
      </c>
      <c r="B122" s="9" t="s">
        <v>44</v>
      </c>
      <c r="C122" s="3" t="str">
        <f>CONCATENATE("    This variant is a change at a specific point in the ",B11," gene from ",B122," to ",B123,"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123" spans="1:3" ht="15.75" x14ac:dyDescent="0.25">
      <c r="A123" s="15" t="s">
        <v>45</v>
      </c>
      <c r="B123" s="9" t="s">
        <v>46</v>
      </c>
    </row>
    <row r="124" spans="1:3" ht="15.75" x14ac:dyDescent="0.25">
      <c r="A124" s="15" t="s">
        <v>47</v>
      </c>
      <c r="B124" s="9" t="s">
        <v>65</v>
      </c>
      <c r="C124" s="3" t="str">
        <f>"  &lt;/Variant&gt;"</f>
        <v xml:space="preserve">  &lt;/Variant&gt;</v>
      </c>
    </row>
    <row r="125" spans="1:3" ht="15.75" x14ac:dyDescent="0.25">
      <c r="A125" s="15"/>
      <c r="C125" s="3" t="str">
        <f>CONCATENATE("&lt;# ",B127," #&gt;")</f>
        <v>&lt;# C37T #&gt;</v>
      </c>
    </row>
    <row r="126" spans="1:3" ht="15.75" x14ac:dyDescent="0.25">
      <c r="A126" s="8" t="s">
        <v>41</v>
      </c>
      <c r="B126" s="21" t="s">
        <v>66</v>
      </c>
      <c r="C126" s="3" t="str">
        <f>CONCATENATE("  &lt;Variant hgvs=",CHAR(34),B126,CHAR(34)," name=",CHAR(34),B127,CHAR(34),"&gt; ")</f>
        <v xml:space="preserve">  &lt;Variant hgvs="NC_000009.12:g.70810048G&gt;A" name="C37T"&gt; </v>
      </c>
    </row>
    <row r="127" spans="1:3" ht="15.75" x14ac:dyDescent="0.25">
      <c r="A127" s="15" t="s">
        <v>42</v>
      </c>
      <c r="B127" s="9" t="s">
        <v>67</v>
      </c>
    </row>
    <row r="128" spans="1:3" ht="15.75" x14ac:dyDescent="0.25">
      <c r="A128" s="15" t="s">
        <v>43</v>
      </c>
      <c r="B128" s="9" t="s">
        <v>46</v>
      </c>
      <c r="C128" s="3" t="str">
        <f>CONCATENATE("    This variant is a change at a specific point in the ",B11," gene from ",B128," to ",B129," resulting in incorrect ",B7," function. This substitution of a single nucleotide is known as a missense variant.")</f>
        <v xml:space="preserve">    This variant is a change at a specific point in the POMC gene from guanine (G) to adenine (A) resulting in incorrect protein function. This substitution of a single nucleotide is known as a missense variant.</v>
      </c>
    </row>
    <row r="129" spans="1:3" ht="15.75" x14ac:dyDescent="0.25">
      <c r="A129" s="15" t="s">
        <v>45</v>
      </c>
      <c r="B129" s="9" t="s">
        <v>44</v>
      </c>
    </row>
    <row r="130" spans="1:3" ht="15.75" x14ac:dyDescent="0.25">
      <c r="A130" s="15" t="s">
        <v>47</v>
      </c>
      <c r="B130" s="9" t="s">
        <v>68</v>
      </c>
      <c r="C130" s="3" t="str">
        <f>"  &lt;/Variant&gt;"</f>
        <v xml:space="preserve">  &lt;/Variant&gt;</v>
      </c>
    </row>
    <row r="131" spans="1:3" s="18" customFormat="1" ht="15.75" x14ac:dyDescent="0.25">
      <c r="A131" s="27"/>
      <c r="B131" s="17"/>
    </row>
    <row r="132" spans="1:3" s="18" customFormat="1" ht="15.75" x14ac:dyDescent="0.25">
      <c r="A132" s="27"/>
      <c r="B132" s="17"/>
      <c r="C132" s="18" t="str">
        <f>C17</f>
        <v>&lt;# T25164312G #&gt;</v>
      </c>
    </row>
    <row r="133" spans="1:3" ht="15.75" x14ac:dyDescent="0.25">
      <c r="A133" s="15" t="s">
        <v>69</v>
      </c>
      <c r="B133" s="21" t="str">
        <f>H11</f>
        <v>NC_000002.12:g.</v>
      </c>
      <c r="C133" s="3" t="str">
        <f>CONCATENATE("  &lt;Genotype hgvs=",CHAR(34),B133,B134,";",B135,CHAR(34)," name=",CHAR(34),B19,CHAR(34),"&gt; ")</f>
        <v xml:space="preserve">  &lt;Genotype hgvs="NC_000002.12:g.[25164312T&gt;G];[25164312=]" name="T25164312G"&gt; </v>
      </c>
    </row>
    <row r="134" spans="1:3" ht="15.75" x14ac:dyDescent="0.25">
      <c r="A134" s="15" t="s">
        <v>47</v>
      </c>
      <c r="B134" s="21" t="str">
        <f t="shared" ref="B134:B138" si="1">H12</f>
        <v>[25164312T&gt;G]</v>
      </c>
    </row>
    <row r="135" spans="1:3" ht="15.75" x14ac:dyDescent="0.25">
      <c r="A135" s="15" t="s">
        <v>43</v>
      </c>
      <c r="B135" s="21" t="str">
        <f t="shared" si="1"/>
        <v>[25164312=]</v>
      </c>
      <c r="C135" s="3" t="s">
        <v>70</v>
      </c>
    </row>
    <row r="136" spans="1:3" ht="15.75" x14ac:dyDescent="0.25">
      <c r="A136" s="15" t="s">
        <v>71</v>
      </c>
      <c r="B136" s="21" t="str">
        <f t="shared" si="1"/>
        <v>This variant is not associated with increased risk.</v>
      </c>
      <c r="C136" s="3" t="s">
        <v>38</v>
      </c>
    </row>
    <row r="137" spans="1:3" ht="15.75" x14ac:dyDescent="0.25">
      <c r="A137" s="8" t="s">
        <v>72</v>
      </c>
      <c r="B137" s="21" t="str">
        <f t="shared" si="1"/>
        <v>This variant is not associated with increased risk.</v>
      </c>
      <c r="C137" s="3" t="str">
        <f>CONCATENATE("    ",B136)</f>
        <v xml:space="preserve">    This variant is not associated with increased risk.</v>
      </c>
    </row>
    <row r="138" spans="1:3" ht="15.75" x14ac:dyDescent="0.25">
      <c r="A138" s="8" t="s">
        <v>73</v>
      </c>
      <c r="B138" s="21">
        <f t="shared" si="1"/>
        <v>45.2</v>
      </c>
    </row>
    <row r="139" spans="1:3" ht="15.75" x14ac:dyDescent="0.25">
      <c r="A139" s="15"/>
      <c r="C139" s="3" t="s">
        <v>74</v>
      </c>
    </row>
    <row r="140" spans="1:3" ht="15.75" x14ac:dyDescent="0.25">
      <c r="A140" s="8"/>
    </row>
    <row r="141" spans="1:3" ht="15.75" x14ac:dyDescent="0.25">
      <c r="A141" s="8"/>
      <c r="C141" s="3" t="str">
        <f>CONCATENATE("    ",B137)</f>
        <v xml:space="preserve">    This variant is not associated with increased risk.</v>
      </c>
    </row>
    <row r="142" spans="1:3" ht="15.75" x14ac:dyDescent="0.25">
      <c r="A142" s="8"/>
    </row>
    <row r="143" spans="1:3" ht="15.75" x14ac:dyDescent="0.25">
      <c r="A143" s="8"/>
      <c r="C143" s="3" t="s">
        <v>75</v>
      </c>
    </row>
    <row r="144" spans="1:3" ht="15.75" x14ac:dyDescent="0.25">
      <c r="A144" s="15"/>
    </row>
    <row r="145" spans="1:3" ht="15.75" x14ac:dyDescent="0.25">
      <c r="A145" s="15"/>
      <c r="C145" s="3" t="str">
        <f>CONCATENATE( "    &lt;piechart percentage=",B138," /&gt;")</f>
        <v xml:space="preserve">    &lt;piechart percentage=45.2 /&gt;</v>
      </c>
    </row>
    <row r="146" spans="1:3" ht="15.75" x14ac:dyDescent="0.25">
      <c r="A146" s="15"/>
      <c r="C146" s="3" t="str">
        <f>"  &lt;/Genotype&gt;"</f>
        <v xml:space="preserve">  &lt;/Genotype&gt;</v>
      </c>
    </row>
    <row r="147" spans="1:3" ht="15.75" x14ac:dyDescent="0.25">
      <c r="A147" s="15" t="s">
        <v>76</v>
      </c>
      <c r="B147" s="9" t="str">
        <f>H17</f>
        <v>People with this variant have two copies of the [T25164312G](https://www.ncbi.nlm.nih.gov/projects/SNP/snp_ref.cgi?rs=12473543) variant. This substitution of a single nucleotide is known as a missense mutation.</v>
      </c>
      <c r="C147" s="3" t="str">
        <f>CONCATENATE("  &lt;Genotype hgvs=",CHAR(34),B133,B134,";",B134,CHAR(34)," name=",CHAR(34),B19,CHAR(34),"&gt; ")</f>
        <v xml:space="preserve">  &lt;Genotype hgvs="NC_000002.12:g.[25164312T&gt;G];[25164312T&gt;G]" name="T25164312G"&gt; </v>
      </c>
    </row>
    <row r="148" spans="1:3" ht="15.75" x14ac:dyDescent="0.25">
      <c r="A148" s="8" t="s">
        <v>77</v>
      </c>
      <c r="B148" s="9" t="str">
        <f t="shared" ref="B148:B149" si="2">H18</f>
        <v>You are in the Moderate Loss of Function category. See below for more information.</v>
      </c>
      <c r="C148" s="3" t="s">
        <v>38</v>
      </c>
    </row>
    <row r="149" spans="1:3" ht="15.75" x14ac:dyDescent="0.25">
      <c r="A149" s="8" t="s">
        <v>73</v>
      </c>
      <c r="B149" s="9">
        <f t="shared" si="2"/>
        <v>23.2</v>
      </c>
      <c r="C149" s="3" t="s">
        <v>70</v>
      </c>
    </row>
    <row r="150" spans="1:3" ht="15.75" x14ac:dyDescent="0.25">
      <c r="A150" s="8"/>
    </row>
    <row r="151" spans="1:3" ht="15.75" x14ac:dyDescent="0.25">
      <c r="A151" s="15"/>
      <c r="C151" s="3" t="str">
        <f>CONCATENATE("    ",B147)</f>
        <v xml:space="preserve">    People with this variant have two copies of the [T25164312G](https://www.ncbi.nlm.nih.gov/projects/SNP/snp_ref.cgi?rs=12473543) variant. This substitution of a single nucleotide is known as a missense mutation.</v>
      </c>
    </row>
    <row r="152" spans="1:3" ht="15.75" x14ac:dyDescent="0.25">
      <c r="A152" s="8"/>
    </row>
    <row r="153" spans="1:3" ht="15.75" x14ac:dyDescent="0.25">
      <c r="A153" s="8"/>
      <c r="C153" s="3" t="s">
        <v>74</v>
      </c>
    </row>
    <row r="154" spans="1:3" ht="15.75" x14ac:dyDescent="0.25">
      <c r="A154" s="8"/>
    </row>
    <row r="155" spans="1:3" ht="15.75" x14ac:dyDescent="0.25">
      <c r="A155" s="8"/>
      <c r="C155" s="3" t="str">
        <f>CONCATENATE("    ",B148)</f>
        <v xml:space="preserve">    You are in the Moderate Loss of Function category. See below for more information.</v>
      </c>
    </row>
    <row r="156" spans="1:3" ht="15.75" x14ac:dyDescent="0.25">
      <c r="A156" s="8"/>
    </row>
    <row r="157" spans="1:3" ht="15.75" x14ac:dyDescent="0.25">
      <c r="A157" s="15"/>
      <c r="C157" s="3" t="s">
        <v>75</v>
      </c>
    </row>
    <row r="158" spans="1:3" ht="15.75" x14ac:dyDescent="0.25">
      <c r="A158" s="15"/>
    </row>
    <row r="159" spans="1:3" ht="15.75" x14ac:dyDescent="0.25">
      <c r="A159" s="15"/>
      <c r="C159" s="3" t="str">
        <f>CONCATENATE( "    &lt;piechart percentage=",B149," /&gt;")</f>
        <v xml:space="preserve">    &lt;piechart percentage=23.2 /&gt;</v>
      </c>
    </row>
    <row r="160" spans="1:3" ht="15.75" x14ac:dyDescent="0.25">
      <c r="A160" s="15"/>
      <c r="C160" s="3" t="str">
        <f>"  &lt;/Genotype&gt;"</f>
        <v xml:space="preserve">  &lt;/Genotype&gt;</v>
      </c>
    </row>
    <row r="161" spans="1:3" ht="15.75" x14ac:dyDescent="0.25">
      <c r="A161" s="15" t="s">
        <v>78</v>
      </c>
      <c r="B161" s="9" t="str">
        <f>H20</f>
        <v>Your POMC gene has no variants. A normal gene is referred to as a "wild-type" gene.</v>
      </c>
      <c r="C161" s="3" t="str">
        <f>CONCATENATE("  &lt;Genotype hgvs=",CHAR(34),B133,B135,";",B135,CHAR(34)," name=",CHAR(34),B19,CHAR(34),"&gt; ")</f>
        <v xml:space="preserve">  &lt;Genotype hgvs="NC_000002.12:g.[25164312=];[25164312=]" name="T25164312G"&gt; </v>
      </c>
    </row>
    <row r="162" spans="1:3" ht="15.75" x14ac:dyDescent="0.25">
      <c r="A162" s="8" t="s">
        <v>79</v>
      </c>
      <c r="B162" s="9" t="str">
        <f t="shared" ref="B162:B163" si="3">H21</f>
        <v>This variant is not associated with increased risk.</v>
      </c>
      <c r="C162" s="3" t="s">
        <v>38</v>
      </c>
    </row>
    <row r="163" spans="1:3" ht="15.75" x14ac:dyDescent="0.25">
      <c r="A163" s="8" t="s">
        <v>73</v>
      </c>
      <c r="B163" s="9">
        <f t="shared" si="3"/>
        <v>31.6</v>
      </c>
      <c r="C163" s="3" t="s">
        <v>70</v>
      </c>
    </row>
    <row r="164" spans="1:3" ht="15.75" x14ac:dyDescent="0.25">
      <c r="A164" s="15"/>
    </row>
    <row r="165" spans="1:3" ht="15.75" x14ac:dyDescent="0.25">
      <c r="A165" s="8"/>
      <c r="C165" s="3" t="str">
        <f>CONCATENATE("    ",B161)</f>
        <v xml:space="preserve">    Your POMC gene has no variants. A normal gene is referred to as a "wild-type" gene.</v>
      </c>
    </row>
    <row r="166" spans="1:3" ht="15.75" x14ac:dyDescent="0.25">
      <c r="A166" s="8"/>
    </row>
    <row r="167" spans="1:3" ht="15.75" x14ac:dyDescent="0.25">
      <c r="A167" s="8"/>
      <c r="C167" s="3" t="s">
        <v>74</v>
      </c>
    </row>
    <row r="168" spans="1:3" ht="15.75" x14ac:dyDescent="0.25">
      <c r="A168" s="8"/>
    </row>
    <row r="169" spans="1:3" ht="15.75" x14ac:dyDescent="0.25">
      <c r="A169" s="8"/>
      <c r="C169" s="3" t="str">
        <f>CONCATENATE("    ",B162)</f>
        <v xml:space="preserve">    This variant is not associated with increased risk.</v>
      </c>
    </row>
    <row r="170" spans="1:3" ht="15.75" x14ac:dyDescent="0.25">
      <c r="A170" s="15"/>
    </row>
    <row r="171" spans="1:3" ht="15.75" x14ac:dyDescent="0.25">
      <c r="A171" s="15"/>
      <c r="C171" s="3" t="s">
        <v>75</v>
      </c>
    </row>
    <row r="172" spans="1:3" ht="15.75" x14ac:dyDescent="0.25">
      <c r="A172" s="15"/>
    </row>
    <row r="173" spans="1:3" ht="15.75" x14ac:dyDescent="0.25">
      <c r="A173" s="15"/>
      <c r="C173" s="3" t="str">
        <f>CONCATENATE( "    &lt;piechart percentage=",B163," /&gt;")</f>
        <v xml:space="preserve">    &lt;piechart percentage=31.6 /&gt;</v>
      </c>
    </row>
    <row r="174" spans="1:3" ht="15.75" x14ac:dyDescent="0.25">
      <c r="A174" s="15"/>
      <c r="C174" s="3" t="str">
        <f>"  &lt;/Genotype&gt;"</f>
        <v xml:space="preserve">  &lt;/Genotype&gt;</v>
      </c>
    </row>
    <row r="175" spans="1:3" ht="15.75" x14ac:dyDescent="0.25">
      <c r="A175" s="15"/>
      <c r="C175" s="3" t="str">
        <f>C23</f>
        <v>&lt;# T25161964C #&gt;</v>
      </c>
    </row>
    <row r="176" spans="1:3" ht="15.75" x14ac:dyDescent="0.25">
      <c r="A176" s="15" t="s">
        <v>69</v>
      </c>
      <c r="B176" s="21" t="str">
        <f>I11</f>
        <v>NC_000002.12:g.</v>
      </c>
      <c r="C176" s="3" t="str">
        <f>CONCATENATE("  &lt;Genotype hgvs=",CHAR(34),B176,B177,";",B178,CHAR(34)," name=",CHAR(34),B25,CHAR(34),"&gt; ")</f>
        <v xml:space="preserve">  &lt;Genotype hgvs="NC_000002.12:g.[25161964T&gt;C];[25161964=]" name="T25161964C"&gt; </v>
      </c>
    </row>
    <row r="177" spans="1:3" ht="15.75" x14ac:dyDescent="0.25">
      <c r="A177" s="15" t="s">
        <v>47</v>
      </c>
      <c r="B177" s="21" t="str">
        <f t="shared" ref="B177:B181" si="4">I12</f>
        <v>[25161964T&gt;C]</v>
      </c>
    </row>
    <row r="178" spans="1:3" ht="15.75" x14ac:dyDescent="0.25">
      <c r="A178" s="15" t="s">
        <v>43</v>
      </c>
      <c r="B178" s="21" t="str">
        <f t="shared" si="4"/>
        <v>[25161964=]</v>
      </c>
      <c r="C178" s="3" t="s">
        <v>70</v>
      </c>
    </row>
    <row r="179" spans="1:3" ht="15.75" x14ac:dyDescent="0.25">
      <c r="A179" s="15" t="s">
        <v>71</v>
      </c>
      <c r="B179" s="21" t="str">
        <f t="shared" si="4"/>
        <v>People with this variant have one copy of the [T25161964C](https://www.ncbi.nlm.nih.gov/projects/SNP/snp_ref.cgi?rs=6713532)</v>
      </c>
      <c r="C179" s="3" t="s">
        <v>38</v>
      </c>
    </row>
    <row r="180" spans="1:3" ht="15.75" x14ac:dyDescent="0.25">
      <c r="A180" s="8" t="s">
        <v>72</v>
      </c>
      <c r="B180" s="21" t="str">
        <f t="shared" si="4"/>
        <v>This variant is not associated with increased risk.</v>
      </c>
      <c r="C180" s="3" t="str">
        <f>CONCATENATE("    ",B179)</f>
        <v xml:space="preserve">    People with this variant have one copy of the [T25161964C](https://www.ncbi.nlm.nih.gov/projects/SNP/snp_ref.cgi?rs=6713532)</v>
      </c>
    </row>
    <row r="181" spans="1:3" ht="15.75" x14ac:dyDescent="0.25">
      <c r="A181" s="8" t="s">
        <v>73</v>
      </c>
      <c r="B181" s="21">
        <f t="shared" si="4"/>
        <v>49.8</v>
      </c>
    </row>
    <row r="182" spans="1:3" ht="15.75" x14ac:dyDescent="0.25">
      <c r="A182" s="15"/>
      <c r="C182" s="3" t="s">
        <v>74</v>
      </c>
    </row>
    <row r="183" spans="1:3" ht="15.75" x14ac:dyDescent="0.25">
      <c r="A183" s="8"/>
    </row>
    <row r="184" spans="1:3" ht="15.75" x14ac:dyDescent="0.25">
      <c r="A184" s="8"/>
      <c r="C184" s="3" t="str">
        <f>CONCATENATE("    ",B180)</f>
        <v xml:space="preserve">    This variant is not associated with increased risk.</v>
      </c>
    </row>
    <row r="185" spans="1:3" ht="15.75" x14ac:dyDescent="0.25">
      <c r="A185" s="8"/>
    </row>
    <row r="186" spans="1:3" ht="15.75" x14ac:dyDescent="0.25">
      <c r="A186" s="8"/>
      <c r="C186" s="3" t="s">
        <v>75</v>
      </c>
    </row>
    <row r="187" spans="1:3" ht="15.75" x14ac:dyDescent="0.25">
      <c r="A187" s="15"/>
    </row>
    <row r="188" spans="1:3" ht="15.75" x14ac:dyDescent="0.25">
      <c r="A188" s="15"/>
      <c r="C188" s="3" t="str">
        <f>CONCATENATE( "    &lt;piechart percentage=",B181," /&gt;")</f>
        <v xml:space="preserve">    &lt;piechart percentage=49.8 /&gt;</v>
      </c>
    </row>
    <row r="189" spans="1:3" ht="15.75" x14ac:dyDescent="0.25">
      <c r="A189" s="15"/>
      <c r="C189" s="3" t="str">
        <f>"  &lt;/Genotype&gt;"</f>
        <v xml:space="preserve">  &lt;/Genotype&gt;</v>
      </c>
    </row>
    <row r="190" spans="1:3" ht="15.75" x14ac:dyDescent="0.25">
      <c r="A190" s="15" t="s">
        <v>76</v>
      </c>
      <c r="B190" s="9" t="str">
        <f>I17</f>
        <v>People with this variant have two copies of the [T25161964C](https://www.ncbi.nlm.nih.gov/projects/SNP/snp_ref.cgi?rs=6713532) variant. This substitution of a single nucleotide is known as a missense mutation.</v>
      </c>
      <c r="C190" s="3" t="str">
        <f>CONCATENATE("  &lt;Genotype hgvs=",CHAR(34),B176,B177,";",B177,CHAR(34)," name=",CHAR(34),B25,CHAR(34),"&gt; ")</f>
        <v xml:space="preserve">  &lt;Genotype hgvs="NC_000002.12:g.[25161964T&gt;C];[25161964T&gt;C]" name="T25161964C"&gt; </v>
      </c>
    </row>
    <row r="191" spans="1:3" ht="15.75" x14ac:dyDescent="0.25">
      <c r="A191" s="8" t="s">
        <v>77</v>
      </c>
      <c r="B191" s="9" t="str">
        <f t="shared" ref="B191:B192" si="5">I18</f>
        <v>You are in the Moderate Loss of Function category. See below for more information.</v>
      </c>
      <c r="C191" s="3" t="s">
        <v>38</v>
      </c>
    </row>
    <row r="192" spans="1:3" ht="15.75" x14ac:dyDescent="0.25">
      <c r="A192" s="8" t="s">
        <v>73</v>
      </c>
      <c r="B192" s="9">
        <f t="shared" si="5"/>
        <v>34.4</v>
      </c>
      <c r="C192" s="3" t="s">
        <v>70</v>
      </c>
    </row>
    <row r="193" spans="1:3" ht="15.75" x14ac:dyDescent="0.25">
      <c r="A193" s="8"/>
    </row>
    <row r="194" spans="1:3" ht="15.75" x14ac:dyDescent="0.25">
      <c r="A194" s="15"/>
      <c r="C194" s="3" t="str">
        <f>CONCATENATE("    ",B190)</f>
        <v xml:space="preserve">    People with this variant have two copies of the [T25161964C](https://www.ncbi.nlm.nih.gov/projects/SNP/snp_ref.cgi?rs=6713532) variant. This substitution of a single nucleotide is known as a missense mutation.</v>
      </c>
    </row>
    <row r="195" spans="1:3" ht="15.75" x14ac:dyDescent="0.25">
      <c r="A195" s="8"/>
    </row>
    <row r="196" spans="1:3" ht="15.75" x14ac:dyDescent="0.25">
      <c r="A196" s="8"/>
      <c r="C196" s="3" t="s">
        <v>74</v>
      </c>
    </row>
    <row r="197" spans="1:3" ht="15.75" x14ac:dyDescent="0.25">
      <c r="A197" s="8"/>
    </row>
    <row r="198" spans="1:3" ht="15.75" x14ac:dyDescent="0.25">
      <c r="A198" s="8"/>
      <c r="C198" s="3" t="str">
        <f>CONCATENATE("    ",B191)</f>
        <v xml:space="preserve">    You are in the Moderate Loss of Function category. See below for more information.</v>
      </c>
    </row>
    <row r="199" spans="1:3" ht="15.75" x14ac:dyDescent="0.25">
      <c r="A199" s="8"/>
    </row>
    <row r="200" spans="1:3" ht="15.75" x14ac:dyDescent="0.25">
      <c r="A200" s="15"/>
      <c r="C200" s="3" t="s">
        <v>75</v>
      </c>
    </row>
    <row r="201" spans="1:3" ht="15.75" x14ac:dyDescent="0.25">
      <c r="A201" s="15"/>
    </row>
    <row r="202" spans="1:3" ht="15.75" x14ac:dyDescent="0.25">
      <c r="A202" s="15"/>
      <c r="C202" s="3" t="str">
        <f>CONCATENATE( "    &lt;piechart percentage=",B192," /&gt;")</f>
        <v xml:space="preserve">    &lt;piechart percentage=34.4 /&gt;</v>
      </c>
    </row>
    <row r="203" spans="1:3" ht="15.75" x14ac:dyDescent="0.25">
      <c r="A203" s="15"/>
      <c r="C203" s="3" t="str">
        <f>"  &lt;/Genotype&gt;"</f>
        <v xml:space="preserve">  &lt;/Genotype&gt;</v>
      </c>
    </row>
    <row r="204" spans="1:3" ht="15.75" x14ac:dyDescent="0.25">
      <c r="A204" s="15" t="s">
        <v>78</v>
      </c>
      <c r="B204" s="9" t="str">
        <f>I20</f>
        <v>Your POMC gene has no variants. A normal gene is referred to as a "wild-type" gene.</v>
      </c>
      <c r="C204" s="3" t="str">
        <f>CONCATENATE("  &lt;Genotype hgvs=",CHAR(34),B176,B178,";",B178,CHAR(34)," name=",CHAR(34),B25,CHAR(34),"&gt; ")</f>
        <v xml:space="preserve">  &lt;Genotype hgvs="NC_000002.12:g.[25161964=];[25161964=]" name="T25161964C"&gt; </v>
      </c>
    </row>
    <row r="205" spans="1:3" ht="15.75" x14ac:dyDescent="0.25">
      <c r="A205" s="8" t="s">
        <v>79</v>
      </c>
      <c r="B205" s="9" t="str">
        <f t="shared" ref="B205:B206" si="6">I21</f>
        <v>This variant is not associated with increased risk.</v>
      </c>
      <c r="C205" s="3" t="s">
        <v>38</v>
      </c>
    </row>
    <row r="206" spans="1:3" ht="15.75" x14ac:dyDescent="0.25">
      <c r="A206" s="8" t="s">
        <v>73</v>
      </c>
      <c r="B206" s="9">
        <f t="shared" si="6"/>
        <v>15.8</v>
      </c>
      <c r="C206" s="3" t="s">
        <v>70</v>
      </c>
    </row>
    <row r="207" spans="1:3" ht="15.75" x14ac:dyDescent="0.25">
      <c r="A207" s="15"/>
    </row>
    <row r="208" spans="1:3" ht="15.75" x14ac:dyDescent="0.25">
      <c r="A208" s="8"/>
      <c r="C208" s="3" t="str">
        <f>CONCATENATE("    ",B204)</f>
        <v xml:space="preserve">    Your POMC gene has no variants. A normal gene is referred to as a "wild-type" gene.</v>
      </c>
    </row>
    <row r="209" spans="1:3" ht="15.75" x14ac:dyDescent="0.25">
      <c r="A209" s="8"/>
    </row>
    <row r="210" spans="1:3" ht="15.75" x14ac:dyDescent="0.25">
      <c r="A210" s="8"/>
      <c r="C210" s="3" t="s">
        <v>74</v>
      </c>
    </row>
    <row r="211" spans="1:3" ht="15.75" x14ac:dyDescent="0.25">
      <c r="A211" s="8"/>
    </row>
    <row r="212" spans="1:3" ht="15.75" x14ac:dyDescent="0.25">
      <c r="A212" s="8"/>
      <c r="C212" s="3" t="str">
        <f>CONCATENATE("    ",B205)</f>
        <v xml:space="preserve">    This variant is not associated with increased risk.</v>
      </c>
    </row>
    <row r="213" spans="1:3" ht="15.75" x14ac:dyDescent="0.25">
      <c r="A213" s="15"/>
    </row>
    <row r="214" spans="1:3" ht="15.75" x14ac:dyDescent="0.25">
      <c r="A214" s="15"/>
      <c r="C214" s="3" t="s">
        <v>75</v>
      </c>
    </row>
    <row r="215" spans="1:3" ht="15.75" x14ac:dyDescent="0.25">
      <c r="A215" s="15"/>
    </row>
    <row r="216" spans="1:3" ht="15.75" x14ac:dyDescent="0.25">
      <c r="A216" s="15"/>
      <c r="C216" s="3" t="str">
        <f>CONCATENATE( "    &lt;piechart percentage=",B206," /&gt;")</f>
        <v xml:space="preserve">    &lt;piechart percentage=15.8 /&gt;</v>
      </c>
    </row>
    <row r="217" spans="1:3" ht="15.75" x14ac:dyDescent="0.25">
      <c r="A217" s="15"/>
      <c r="C217" s="3" t="str">
        <f>"  &lt;/Genotype&gt;"</f>
        <v xml:space="preserve">  &lt;/Genotype&gt;</v>
      </c>
    </row>
    <row r="218" spans="1:3" ht="15.75" x14ac:dyDescent="0.25">
      <c r="A218" s="15"/>
      <c r="C218" s="3" t="str">
        <f>C29</f>
        <v>&lt;# A25166355G #&gt;</v>
      </c>
    </row>
    <row r="219" spans="1:3" ht="15.75" x14ac:dyDescent="0.25">
      <c r="A219" s="15" t="s">
        <v>69</v>
      </c>
      <c r="B219" s="21" t="str">
        <f>J11</f>
        <v>NC_000002.12:g.</v>
      </c>
      <c r="C219" s="3" t="str">
        <f>CONCATENATE("  &lt;Genotype hgvs=",CHAR(34),B219,B220,";",B221,CHAR(34)," name=",CHAR(34),B31,CHAR(34),"&gt; ")</f>
        <v xml:space="preserve">  &lt;Genotype hgvs="NC_000002.12:g.[25166355A&gt;G];[25166355=]" name="A25166355G"&gt; </v>
      </c>
    </row>
    <row r="220" spans="1:3" ht="15.75" x14ac:dyDescent="0.25">
      <c r="A220" s="15" t="s">
        <v>47</v>
      </c>
      <c r="B220" s="21" t="str">
        <f t="shared" ref="B220:B224" si="7">J12</f>
        <v>[25166355A&gt;G]</v>
      </c>
    </row>
    <row r="221" spans="1:3" ht="15.75" x14ac:dyDescent="0.25">
      <c r="A221" s="15" t="s">
        <v>43</v>
      </c>
      <c r="B221" s="21" t="str">
        <f t="shared" si="7"/>
        <v>[25166355=]</v>
      </c>
      <c r="C221" s="3" t="s">
        <v>70</v>
      </c>
    </row>
    <row r="222" spans="1:3" ht="15.75" x14ac:dyDescent="0.25">
      <c r="A222" s="15" t="s">
        <v>71</v>
      </c>
      <c r="B222" s="21" t="str">
        <f t="shared" si="7"/>
        <v>People with this variant have one copy of the [A25166355G](https://www.ncbi.nlm.nih.gov/projects/SNP/snp_ref.cgi?rs=934778)</v>
      </c>
      <c r="C222" s="3" t="s">
        <v>38</v>
      </c>
    </row>
    <row r="223" spans="1:3" ht="15.75" x14ac:dyDescent="0.25">
      <c r="A223" s="8" t="s">
        <v>72</v>
      </c>
      <c r="B223" s="21" t="str">
        <f t="shared" si="7"/>
        <v>This variant is not associated with increased risk.</v>
      </c>
      <c r="C223" s="3" t="str">
        <f>CONCATENATE("    ",B222)</f>
        <v xml:space="preserve">    People with this variant have one copy of the [A25166355G](https://www.ncbi.nlm.nih.gov/projects/SNP/snp_ref.cgi?rs=934778)</v>
      </c>
    </row>
    <row r="224" spans="1:3" ht="15.75" x14ac:dyDescent="0.25">
      <c r="A224" s="8" t="s">
        <v>73</v>
      </c>
      <c r="B224" s="21">
        <f t="shared" si="7"/>
        <v>30</v>
      </c>
    </row>
    <row r="225" spans="1:3" ht="15.75" x14ac:dyDescent="0.25">
      <c r="A225" s="15"/>
      <c r="C225" s="3" t="s">
        <v>74</v>
      </c>
    </row>
    <row r="226" spans="1:3" ht="15.75" x14ac:dyDescent="0.25">
      <c r="A226" s="8"/>
    </row>
    <row r="227" spans="1:3" ht="15.75" x14ac:dyDescent="0.25">
      <c r="A227" s="8"/>
      <c r="C227" s="3" t="str">
        <f>CONCATENATE("    ",B223)</f>
        <v xml:space="preserve">    This variant is not associated with increased risk.</v>
      </c>
    </row>
    <row r="228" spans="1:3" ht="15.75" x14ac:dyDescent="0.25">
      <c r="A228" s="8"/>
    </row>
    <row r="229" spans="1:3" ht="15.75" x14ac:dyDescent="0.25">
      <c r="A229" s="8"/>
      <c r="C229" s="3" t="s">
        <v>75</v>
      </c>
    </row>
    <row r="230" spans="1:3" ht="15.75" x14ac:dyDescent="0.25">
      <c r="A230" s="15"/>
    </row>
    <row r="231" spans="1:3" ht="15.75" x14ac:dyDescent="0.25">
      <c r="A231" s="15"/>
      <c r="C231" s="3" t="str">
        <f>CONCATENATE( "    &lt;piechart percentage=",B224," /&gt;")</f>
        <v xml:space="preserve">    &lt;piechart percentage=30 /&gt;</v>
      </c>
    </row>
    <row r="232" spans="1:3" ht="15.75" x14ac:dyDescent="0.25">
      <c r="A232" s="15"/>
      <c r="C232" s="3" t="str">
        <f>"  &lt;/Genotype&gt;"</f>
        <v xml:space="preserve">  &lt;/Genotype&gt;</v>
      </c>
    </row>
    <row r="233" spans="1:3" ht="15.75" x14ac:dyDescent="0.25">
      <c r="A233" s="15" t="s">
        <v>76</v>
      </c>
      <c r="B233" s="9" t="str">
        <f>J17</f>
        <v>People with this variant have two copies of the [A25166355G](https://www.ncbi.nlm.nih.gov/projects/SNP/snp_ref.cgi?rs=934778) variant. This substitution of a single nucleotide is known as a missense mutation.</v>
      </c>
      <c r="C233" s="3" t="str">
        <f>CONCATENATE("  &lt;Genotype hgvs=",CHAR(34),B219,B220,";",B220,CHAR(34)," name=",CHAR(34),B31,CHAR(34),"&gt; ")</f>
        <v xml:space="preserve">  &lt;Genotype hgvs="NC_000002.12:g.[25166355A&gt;G];[25166355A&gt;G]" name="A25166355G"&gt; </v>
      </c>
    </row>
    <row r="234" spans="1:3" ht="15.75" x14ac:dyDescent="0.25">
      <c r="A234" s="8" t="s">
        <v>77</v>
      </c>
      <c r="B234" s="9" t="str">
        <f t="shared" ref="B234:B235" si="8">J18</f>
        <v>You are in the Moderate Loss of Function category. See below for more information.</v>
      </c>
      <c r="C234" s="3" t="s">
        <v>38</v>
      </c>
    </row>
    <row r="235" spans="1:3" ht="15.75" x14ac:dyDescent="0.25">
      <c r="A235" s="8" t="s">
        <v>73</v>
      </c>
      <c r="B235" s="9">
        <f t="shared" si="8"/>
        <v>10.9</v>
      </c>
      <c r="C235" s="3" t="s">
        <v>70</v>
      </c>
    </row>
    <row r="236" spans="1:3" ht="15.75" x14ac:dyDescent="0.25">
      <c r="A236" s="8"/>
    </row>
    <row r="237" spans="1:3" ht="15.75" x14ac:dyDescent="0.25">
      <c r="A237" s="15"/>
      <c r="C237" s="3" t="str">
        <f>CONCATENATE("    ",B233)</f>
        <v xml:space="preserve">    People with this variant have two copies of the [A25166355G](https://www.ncbi.nlm.nih.gov/projects/SNP/snp_ref.cgi?rs=934778) variant. This substitution of a single nucleotide is known as a missense mutation.</v>
      </c>
    </row>
    <row r="238" spans="1:3" ht="15.75" x14ac:dyDescent="0.25">
      <c r="A238" s="8"/>
    </row>
    <row r="239" spans="1:3" ht="15.75" x14ac:dyDescent="0.25">
      <c r="A239" s="8"/>
      <c r="C239" s="3" t="s">
        <v>74</v>
      </c>
    </row>
    <row r="240" spans="1:3" ht="15.75" x14ac:dyDescent="0.25">
      <c r="A240" s="8"/>
    </row>
    <row r="241" spans="1:3" ht="15.75" x14ac:dyDescent="0.25">
      <c r="A241" s="8"/>
      <c r="C241" s="3" t="str">
        <f>CONCATENATE("    ",B234)</f>
        <v xml:space="preserve">    You are in the Moderate Loss of Function category. See below for more information.</v>
      </c>
    </row>
    <row r="242" spans="1:3" ht="15.75" x14ac:dyDescent="0.25">
      <c r="A242" s="8"/>
    </row>
    <row r="243" spans="1:3" ht="15.75" x14ac:dyDescent="0.25">
      <c r="A243" s="15"/>
      <c r="C243" s="3" t="s">
        <v>75</v>
      </c>
    </row>
    <row r="244" spans="1:3" ht="15.75" x14ac:dyDescent="0.25">
      <c r="A244" s="15"/>
    </row>
    <row r="245" spans="1:3" ht="15.75" x14ac:dyDescent="0.25">
      <c r="A245" s="15"/>
      <c r="C245" s="3" t="str">
        <f>CONCATENATE( "    &lt;piechart percentage=",B235," /&gt;")</f>
        <v xml:space="preserve">    &lt;piechart percentage=10.9 /&gt;</v>
      </c>
    </row>
    <row r="246" spans="1:3" ht="15.75" x14ac:dyDescent="0.25">
      <c r="A246" s="15"/>
      <c r="C246" s="3" t="str">
        <f>"  &lt;/Genotype&gt;"</f>
        <v xml:space="preserve">  &lt;/Genotype&gt;</v>
      </c>
    </row>
    <row r="247" spans="1:3" ht="15.75" x14ac:dyDescent="0.25">
      <c r="A247" s="15" t="s">
        <v>78</v>
      </c>
      <c r="B247" s="9" t="str">
        <f>J20</f>
        <v>Your POMC gene has no variants. A normal gene is referred to as a "wild-type" gene.</v>
      </c>
      <c r="C247" s="3" t="str">
        <f>CONCATENATE("  &lt;Genotype hgvs=",CHAR(34),B219,B221,";",B221,CHAR(34)," name=",CHAR(34),B31,CHAR(34),"&gt; ")</f>
        <v xml:space="preserve">  &lt;Genotype hgvs="NC_000002.12:g.[25166355=];[25166355=]" name="A25166355G"&gt; </v>
      </c>
    </row>
    <row r="248" spans="1:3" ht="15.75" x14ac:dyDescent="0.25">
      <c r="A248" s="8" t="s">
        <v>79</v>
      </c>
      <c r="B248" s="9" t="str">
        <f t="shared" ref="B248:B249" si="9">J21</f>
        <v>This variant is not associated with increased risk.</v>
      </c>
      <c r="C248" s="3" t="s">
        <v>38</v>
      </c>
    </row>
    <row r="249" spans="1:3" ht="15.75" x14ac:dyDescent="0.25">
      <c r="A249" s="8" t="s">
        <v>73</v>
      </c>
      <c r="B249" s="9">
        <f t="shared" si="9"/>
        <v>59.1</v>
      </c>
      <c r="C249" s="3" t="s">
        <v>70</v>
      </c>
    </row>
    <row r="250" spans="1:3" ht="15.75" x14ac:dyDescent="0.25">
      <c r="A250" s="15"/>
    </row>
    <row r="251" spans="1:3" ht="15.75" x14ac:dyDescent="0.25">
      <c r="A251" s="8"/>
      <c r="C251" s="3" t="str">
        <f>CONCATENATE("    ",B247)</f>
        <v xml:space="preserve">    Your POMC gene has no variants. A normal gene is referred to as a "wild-type" gene.</v>
      </c>
    </row>
    <row r="252" spans="1:3" ht="15.75" x14ac:dyDescent="0.25">
      <c r="A252" s="8"/>
    </row>
    <row r="253" spans="1:3" ht="15.75" x14ac:dyDescent="0.25">
      <c r="A253" s="8"/>
      <c r="C253" s="3" t="s">
        <v>74</v>
      </c>
    </row>
    <row r="254" spans="1:3" ht="15.75" x14ac:dyDescent="0.25">
      <c r="A254" s="8"/>
    </row>
    <row r="255" spans="1:3" ht="15.75" x14ac:dyDescent="0.25">
      <c r="A255" s="8"/>
      <c r="C255" s="3" t="str">
        <f>CONCATENATE("    ",B248)</f>
        <v xml:space="preserve">    This variant is not associated with increased risk.</v>
      </c>
    </row>
    <row r="256" spans="1:3" ht="15.75" x14ac:dyDescent="0.25">
      <c r="A256" s="15"/>
    </row>
    <row r="257" spans="1:3" ht="15.75" x14ac:dyDescent="0.25">
      <c r="A257" s="15"/>
      <c r="C257" s="3" t="s">
        <v>75</v>
      </c>
    </row>
    <row r="258" spans="1:3" ht="15.75" x14ac:dyDescent="0.25">
      <c r="A258" s="15"/>
    </row>
    <row r="259" spans="1:3" ht="15.75" x14ac:dyDescent="0.25">
      <c r="A259" s="15"/>
      <c r="C259" s="3" t="str">
        <f>CONCATENATE( "    &lt;piechart percentage=",B249," /&gt;")</f>
        <v xml:space="preserve">    &lt;piechart percentage=59.1 /&gt;</v>
      </c>
    </row>
    <row r="260" spans="1:3" ht="15.75" x14ac:dyDescent="0.25">
      <c r="A260" s="15"/>
      <c r="C260" s="3" t="str">
        <f>"  &lt;/Genotype&gt;"</f>
        <v xml:space="preserve">  &lt;/Genotype&gt;</v>
      </c>
    </row>
    <row r="261" spans="1:3" ht="15.75" x14ac:dyDescent="0.25">
      <c r="A261" s="15"/>
      <c r="C261" s="3" t="str">
        <f>C35</f>
        <v>&lt;#  #&gt;</v>
      </c>
    </row>
    <row r="262" spans="1:3" ht="15.75" x14ac:dyDescent="0.25">
      <c r="A262" s="15" t="s">
        <v>69</v>
      </c>
      <c r="B262" s="21" t="str">
        <f>K11</f>
        <v>NC_000005.10:g.</v>
      </c>
      <c r="C262" s="3" t="str">
        <f>CONCATENATE("  &lt;Genotype hgvs=",CHAR(34),B262,B263,";",B264,CHAR(34)," name=",CHAR(34),B37,CHAR(34),"&gt; ")</f>
        <v xml:space="preserve">  &lt;Genotype hgvs="NC_000005.10:g.[143300779C&gt;A];[143300779=]" name=""&gt; </v>
      </c>
    </row>
    <row r="263" spans="1:3" ht="15.75" x14ac:dyDescent="0.25">
      <c r="A263" s="15" t="s">
        <v>47</v>
      </c>
      <c r="B263" s="21" t="str">
        <f t="shared" ref="B263:B267" si="10">K12</f>
        <v>[143300779C&gt;A]</v>
      </c>
    </row>
    <row r="264" spans="1:3" ht="15.75" x14ac:dyDescent="0.25">
      <c r="A264" s="15" t="s">
        <v>43</v>
      </c>
      <c r="B264" s="21" t="str">
        <f t="shared" si="10"/>
        <v>[143300779=]</v>
      </c>
      <c r="C264" s="3" t="s">
        <v>70</v>
      </c>
    </row>
    <row r="265" spans="1:3" ht="15.75" x14ac:dyDescent="0.25">
      <c r="A265" s="15" t="s">
        <v>71</v>
      </c>
      <c r="B265" s="21" t="str">
        <f t="shared" si="10"/>
        <v>People with this variant have one copy of the [G1469-16T](https://www.ncbi.nlm.nih.gov/projects/SNP/snp_ref.cgi?rs=6188)</v>
      </c>
      <c r="C265" s="3" t="s">
        <v>38</v>
      </c>
    </row>
    <row r="266" spans="1:3" ht="15.75" x14ac:dyDescent="0.25">
      <c r="A266" s="8" t="s">
        <v>72</v>
      </c>
      <c r="B266" s="21" t="str">
        <f t="shared" si="10"/>
        <v>This variant is not associated with increased risk.</v>
      </c>
      <c r="C266" s="3" t="str">
        <f>CONCATENATE("    ",B265)</f>
        <v xml:space="preserve">    People with this variant have one copy of the [G1469-16T](https://www.ncbi.nlm.nih.gov/projects/SNP/snp_ref.cgi?rs=6188)</v>
      </c>
    </row>
    <row r="267" spans="1:3" ht="15.75" x14ac:dyDescent="0.25">
      <c r="A267" s="8" t="s">
        <v>73</v>
      </c>
      <c r="B267" s="21">
        <f t="shared" si="10"/>
        <v>38.799999999999997</v>
      </c>
    </row>
    <row r="268" spans="1:3" ht="15.75" x14ac:dyDescent="0.25">
      <c r="A268" s="15"/>
      <c r="C268" s="3" t="s">
        <v>74</v>
      </c>
    </row>
    <row r="269" spans="1:3" ht="15.75" x14ac:dyDescent="0.25">
      <c r="A269" s="8"/>
    </row>
    <row r="270" spans="1:3" ht="15.75" x14ac:dyDescent="0.25">
      <c r="A270" s="8"/>
      <c r="C270" s="3" t="str">
        <f>CONCATENATE("    ",B266)</f>
        <v xml:space="preserve">    This variant is not associated with increased risk.</v>
      </c>
    </row>
    <row r="271" spans="1:3" ht="15.75" x14ac:dyDescent="0.25">
      <c r="A271" s="8"/>
    </row>
    <row r="272" spans="1:3" ht="15.75" x14ac:dyDescent="0.25">
      <c r="A272" s="8"/>
      <c r="C272" s="3" t="s">
        <v>75</v>
      </c>
    </row>
    <row r="273" spans="1:3" ht="15.75" x14ac:dyDescent="0.25">
      <c r="A273" s="15"/>
    </row>
    <row r="274" spans="1:3" ht="15.75" x14ac:dyDescent="0.25">
      <c r="A274" s="15"/>
      <c r="C274" s="3" t="str">
        <f>CONCATENATE( "    &lt;piechart percentage=",B267," /&gt;")</f>
        <v xml:space="preserve">    &lt;piechart percentage=38.8 /&gt;</v>
      </c>
    </row>
    <row r="275" spans="1:3" ht="15.75" x14ac:dyDescent="0.25">
      <c r="A275" s="15"/>
      <c r="C275" s="3" t="str">
        <f>"  &lt;/Genotype&gt;"</f>
        <v xml:space="preserve">  &lt;/Genotype&gt;</v>
      </c>
    </row>
    <row r="276" spans="1:3" ht="15.75" x14ac:dyDescent="0.25">
      <c r="A276" s="15" t="s">
        <v>76</v>
      </c>
      <c r="B276" s="9" t="str">
        <f>K17</f>
        <v>People with this variant have two copies of the [G1469-16T](https://www.ncbi.nlm.nih.gov/projects/SNP/snp_ref.cgi?rs=6188) variant. This substitution of a single nucleotide is known as a missense mutation.</v>
      </c>
      <c r="C276" s="3" t="str">
        <f>CONCATENATE("  &lt;Genotype hgvs=",CHAR(34),B262,B263,";",B263,CHAR(34)," name=",CHAR(34),B37,CHAR(34),"&gt; ")</f>
        <v xml:space="preserve">  &lt;Genotype hgvs="NC_000005.10:g.[143300779C&gt;A];[143300779C&gt;A]" name=""&gt; </v>
      </c>
    </row>
    <row r="277" spans="1:3" ht="15.75" x14ac:dyDescent="0.25">
      <c r="A277" s="8" t="s">
        <v>77</v>
      </c>
      <c r="B277" s="9" t="str">
        <f t="shared" ref="B277:B278" si="11">K18</f>
        <v>You are in the Moderate Loss of Function category. See below for more information.</v>
      </c>
      <c r="C277" s="3" t="s">
        <v>38</v>
      </c>
    </row>
    <row r="278" spans="1:3" ht="15.75" x14ac:dyDescent="0.25">
      <c r="A278" s="8" t="s">
        <v>73</v>
      </c>
      <c r="B278" s="9">
        <f t="shared" si="11"/>
        <v>16.5</v>
      </c>
      <c r="C278" s="3" t="s">
        <v>70</v>
      </c>
    </row>
    <row r="279" spans="1:3" ht="15.75" x14ac:dyDescent="0.25">
      <c r="A279" s="8"/>
    </row>
    <row r="280" spans="1:3" ht="15.75" x14ac:dyDescent="0.25">
      <c r="A280" s="15"/>
      <c r="C280" s="3" t="str">
        <f>CONCATENATE("    ",B276)</f>
        <v xml:space="preserve">    People with this variant have two copies of the [G1469-16T](https://www.ncbi.nlm.nih.gov/projects/SNP/snp_ref.cgi?rs=6188) variant. This substitution of a single nucleotide is known as a missense mutation.</v>
      </c>
    </row>
    <row r="281" spans="1:3" ht="15.75" x14ac:dyDescent="0.25">
      <c r="A281" s="8"/>
    </row>
    <row r="282" spans="1:3" ht="15.75" x14ac:dyDescent="0.25">
      <c r="A282" s="8"/>
      <c r="C282" s="3" t="s">
        <v>74</v>
      </c>
    </row>
    <row r="283" spans="1:3" ht="15.75" x14ac:dyDescent="0.25">
      <c r="A283" s="8"/>
    </row>
    <row r="284" spans="1:3" ht="15.75" x14ac:dyDescent="0.25">
      <c r="A284" s="8"/>
      <c r="C284" s="3" t="str">
        <f>CONCATENATE("    ",B277)</f>
        <v xml:space="preserve">    You are in the Moderate Loss of Function category. See below for more information.</v>
      </c>
    </row>
    <row r="285" spans="1:3" ht="15.75" x14ac:dyDescent="0.25">
      <c r="A285" s="8"/>
    </row>
    <row r="286" spans="1:3" ht="15.75" x14ac:dyDescent="0.25">
      <c r="A286" s="15"/>
      <c r="C286" s="3" t="s">
        <v>75</v>
      </c>
    </row>
    <row r="287" spans="1:3" ht="15.75" x14ac:dyDescent="0.25">
      <c r="A287" s="15"/>
    </row>
    <row r="288" spans="1:3" ht="15.75" x14ac:dyDescent="0.25">
      <c r="A288" s="15"/>
      <c r="C288" s="3" t="str">
        <f>CONCATENATE( "    &lt;piechart percentage=",B278," /&gt;")</f>
        <v xml:space="preserve">    &lt;piechart percentage=16.5 /&gt;</v>
      </c>
    </row>
    <row r="289" spans="1:3" ht="15.75" x14ac:dyDescent="0.25">
      <c r="A289" s="15"/>
      <c r="C289" s="3" t="str">
        <f>"  &lt;/Genotype&gt;"</f>
        <v xml:space="preserve">  &lt;/Genotype&gt;</v>
      </c>
    </row>
    <row r="290" spans="1:3" ht="15.75" x14ac:dyDescent="0.25">
      <c r="A290" s="15" t="s">
        <v>78</v>
      </c>
      <c r="B290" s="9" t="str">
        <f>K20</f>
        <v>Your POMC gene has no variants. A normal gene is referred to as a "wild-type" gene.</v>
      </c>
      <c r="C290" s="3" t="str">
        <f>CONCATENATE("  &lt;Genotype hgvs=",CHAR(34),B262,B264,";",B264,CHAR(34)," name=",CHAR(34),B37,CHAR(34),"&gt; ")</f>
        <v xml:space="preserve">  &lt;Genotype hgvs="NC_000005.10:g.[143300779=];[143300779=]" name=""&gt; </v>
      </c>
    </row>
    <row r="291" spans="1:3" ht="15.75" x14ac:dyDescent="0.25">
      <c r="A291" s="8" t="s">
        <v>79</v>
      </c>
      <c r="B291" s="9" t="str">
        <f t="shared" ref="B291:B292" si="12">K21</f>
        <v>This variant is not associated with increased risk.</v>
      </c>
      <c r="C291" s="3" t="s">
        <v>38</v>
      </c>
    </row>
    <row r="292" spans="1:3" ht="15.75" x14ac:dyDescent="0.25">
      <c r="A292" s="8" t="s">
        <v>73</v>
      </c>
      <c r="B292" s="9">
        <f t="shared" si="12"/>
        <v>44.7</v>
      </c>
      <c r="C292" s="3" t="s">
        <v>70</v>
      </c>
    </row>
    <row r="293" spans="1:3" ht="15.75" x14ac:dyDescent="0.25">
      <c r="A293" s="15"/>
    </row>
    <row r="294" spans="1:3" ht="15.75" x14ac:dyDescent="0.25">
      <c r="A294" s="8"/>
      <c r="C294" s="3" t="str">
        <f>CONCATENATE("    ",B290)</f>
        <v xml:space="preserve">    Your POMC gene has no variants. A normal gene is referred to as a "wild-type" gene.</v>
      </c>
    </row>
    <row r="295" spans="1:3" ht="15.75" x14ac:dyDescent="0.25">
      <c r="A295" s="8"/>
    </row>
    <row r="296" spans="1:3" ht="15.75" x14ac:dyDescent="0.25">
      <c r="A296" s="8"/>
      <c r="C296" s="3" t="s">
        <v>74</v>
      </c>
    </row>
    <row r="297" spans="1:3" ht="15.75" x14ac:dyDescent="0.25">
      <c r="A297" s="8"/>
    </row>
    <row r="298" spans="1:3" ht="15.75" x14ac:dyDescent="0.25">
      <c r="A298" s="8"/>
      <c r="C298" s="3" t="str">
        <f>CONCATENATE("    ",B291)</f>
        <v xml:space="preserve">    This variant is not associated with increased risk.</v>
      </c>
    </row>
    <row r="299" spans="1:3" ht="15.75" x14ac:dyDescent="0.25">
      <c r="A299" s="15"/>
    </row>
    <row r="300" spans="1:3" ht="15.75" x14ac:dyDescent="0.25">
      <c r="A300" s="15"/>
      <c r="C300" s="3" t="s">
        <v>75</v>
      </c>
    </row>
    <row r="301" spans="1:3" ht="15.75" x14ac:dyDescent="0.25">
      <c r="A301" s="15"/>
    </row>
    <row r="302" spans="1:3" ht="15.75" x14ac:dyDescent="0.25">
      <c r="A302" s="15"/>
      <c r="C302" s="3" t="str">
        <f>CONCATENATE( "    &lt;piechart percentage=",B292," /&gt;")</f>
        <v xml:space="preserve">    &lt;piechart percentage=44.7 /&gt;</v>
      </c>
    </row>
    <row r="303" spans="1:3" ht="15.75" x14ac:dyDescent="0.25">
      <c r="A303" s="15"/>
      <c r="C303" s="3" t="str">
        <f>"  &lt;/Genotype&gt;"</f>
        <v xml:space="preserve">  &lt;/Genotype&gt;</v>
      </c>
    </row>
    <row r="304" spans="1:3" ht="15.75" x14ac:dyDescent="0.25">
      <c r="A304" s="15"/>
      <c r="C304" s="3" t="str">
        <f>C41</f>
        <v>&lt;#  #&gt;</v>
      </c>
    </row>
    <row r="305" spans="1:3" ht="15.75" x14ac:dyDescent="0.25">
      <c r="A305" s="15" t="s">
        <v>69</v>
      </c>
      <c r="B305" s="21" t="str">
        <f>L11</f>
        <v>NC_000005.10:g.</v>
      </c>
      <c r="C305" s="3" t="str">
        <f>CONCATENATE("  &lt;Genotype hgvs=",CHAR(34),B305,B306,";",B307,CHAR(34)," name=",CHAR(34),B43,CHAR(34),"&gt; ")</f>
        <v xml:space="preserve">  &lt;Genotype hgvs="NC_000005.10:g.[143281925A&gt;G];[143281925=]" name=""&gt; </v>
      </c>
    </row>
    <row r="306" spans="1:3" ht="15.75" x14ac:dyDescent="0.25">
      <c r="A306" s="15" t="s">
        <v>47</v>
      </c>
      <c r="B306" s="21" t="str">
        <f t="shared" ref="B306:B310" si="13">L12</f>
        <v>[143281925A&gt;G]</v>
      </c>
    </row>
    <row r="307" spans="1:3" ht="15.75" x14ac:dyDescent="0.25">
      <c r="A307" s="15" t="s">
        <v>43</v>
      </c>
      <c r="B307" s="21" t="str">
        <f t="shared" si="13"/>
        <v>[143281925=]</v>
      </c>
      <c r="C307" s="3" t="s">
        <v>70</v>
      </c>
    </row>
    <row r="308" spans="1:3" ht="15.75" x14ac:dyDescent="0.25">
      <c r="A308" s="15" t="s">
        <v>71</v>
      </c>
      <c r="B308" s="21" t="str">
        <f t="shared" si="13"/>
        <v>People with this variant have one copy of the [A143281925G](https://www.ncbi.nlm.nih.gov/clinvar/variation/351364/)</v>
      </c>
      <c r="C308" s="3" t="s">
        <v>38</v>
      </c>
    </row>
    <row r="309" spans="1:3" ht="15.75" x14ac:dyDescent="0.25">
      <c r="A309" s="8" t="s">
        <v>72</v>
      </c>
      <c r="B309" s="21" t="str">
        <f t="shared" si="13"/>
        <v>You are in the Moderate Loss of Function category. See below for more information.</v>
      </c>
      <c r="C309" s="3" t="str">
        <f>CONCATENATE("    ",B308)</f>
        <v xml:space="preserve">    People with this variant have one copy of the [A143281925G](https://www.ncbi.nlm.nih.gov/clinvar/variation/351364/)</v>
      </c>
    </row>
    <row r="310" spans="1:3" ht="15.75" x14ac:dyDescent="0.25">
      <c r="A310" s="8" t="s">
        <v>73</v>
      </c>
      <c r="B310" s="21">
        <f t="shared" si="13"/>
        <v>22.6</v>
      </c>
    </row>
    <row r="311" spans="1:3" ht="15.75" x14ac:dyDescent="0.25">
      <c r="A311" s="15"/>
      <c r="C311" s="3" t="s">
        <v>74</v>
      </c>
    </row>
    <row r="312" spans="1:3" ht="15.75" x14ac:dyDescent="0.25">
      <c r="A312" s="8"/>
    </row>
    <row r="313" spans="1:3" ht="15.75" x14ac:dyDescent="0.25">
      <c r="A313" s="8"/>
      <c r="C313" s="3" t="str">
        <f>CONCATENATE("    ",B309)</f>
        <v xml:space="preserve">    You are in the Moderate Loss of Function category. See below for more information.</v>
      </c>
    </row>
    <row r="314" spans="1:3" ht="15.75" x14ac:dyDescent="0.25">
      <c r="A314" s="8"/>
    </row>
    <row r="315" spans="1:3" ht="15.75" x14ac:dyDescent="0.25">
      <c r="A315" s="8"/>
      <c r="C315" s="3" t="s">
        <v>75</v>
      </c>
    </row>
    <row r="316" spans="1:3" ht="15.75" x14ac:dyDescent="0.25">
      <c r="A316" s="15"/>
    </row>
    <row r="317" spans="1:3" ht="15.75" x14ac:dyDescent="0.25">
      <c r="A317" s="15"/>
      <c r="C317" s="3" t="str">
        <f>CONCATENATE( "    &lt;piechart percentage=",B310," /&gt;")</f>
        <v xml:space="preserve">    &lt;piechart percentage=22.6 /&gt;</v>
      </c>
    </row>
    <row r="318" spans="1:3" ht="15.75" x14ac:dyDescent="0.25">
      <c r="A318" s="15"/>
      <c r="C318" s="3" t="str">
        <f>"  &lt;/Genotype&gt;"</f>
        <v xml:space="preserve">  &lt;/Genotype&gt;</v>
      </c>
    </row>
    <row r="319" spans="1:3" ht="15.75" x14ac:dyDescent="0.25">
      <c r="A319" s="15" t="s">
        <v>76</v>
      </c>
      <c r="B319" s="9" t="str">
        <f>L17</f>
        <v>People with this variant have two copies of the [A143281925G](https://www.ncbi.nlm.nih.gov/clinvar/variation/351364/) variant. This substitution of a single nucleotide is known as a missense mutation.</v>
      </c>
      <c r="C319" s="3" t="str">
        <f>CONCATENATE("  &lt;Genotype hgvs=",CHAR(34),B305,B306,";",B306,CHAR(34)," name=",CHAR(34),B43,CHAR(34),"&gt; ")</f>
        <v xml:space="preserve">  &lt;Genotype hgvs="NC_000005.10:g.[143281925A&gt;G];[143281925A&gt;G]" name=""&gt; </v>
      </c>
    </row>
    <row r="320" spans="1:3" ht="15.75" x14ac:dyDescent="0.25">
      <c r="A320" s="8" t="s">
        <v>77</v>
      </c>
      <c r="B320" s="9" t="str">
        <f t="shared" ref="B320:B321" si="14">L18</f>
        <v>You are in the Moderate Loss of Function category. See below for more information.</v>
      </c>
      <c r="C320" s="3" t="s">
        <v>38</v>
      </c>
    </row>
    <row r="321" spans="1:3" ht="15.75" x14ac:dyDescent="0.25">
      <c r="A321" s="8" t="s">
        <v>73</v>
      </c>
      <c r="B321" s="9">
        <f t="shared" si="14"/>
        <v>6.2</v>
      </c>
      <c r="C321" s="3" t="s">
        <v>70</v>
      </c>
    </row>
    <row r="322" spans="1:3" ht="15.75" x14ac:dyDescent="0.25">
      <c r="A322" s="8"/>
    </row>
    <row r="323" spans="1:3" ht="15.75" x14ac:dyDescent="0.25">
      <c r="A323" s="15"/>
      <c r="C323" s="3" t="str">
        <f>CONCATENATE("    ",B319)</f>
        <v xml:space="preserve">    People with this variant have two copies of the [A143281925G](https://www.ncbi.nlm.nih.gov/clinvar/variation/351364/) variant. This substitution of a single nucleotide is known as a missense mutation.</v>
      </c>
    </row>
    <row r="324" spans="1:3" ht="15.75" x14ac:dyDescent="0.25">
      <c r="A324" s="8"/>
    </row>
    <row r="325" spans="1:3" ht="15.75" x14ac:dyDescent="0.25">
      <c r="A325" s="8"/>
      <c r="C325" s="3" t="s">
        <v>74</v>
      </c>
    </row>
    <row r="326" spans="1:3" ht="15.75" x14ac:dyDescent="0.25">
      <c r="A326" s="8"/>
    </row>
    <row r="327" spans="1:3" ht="15.75" x14ac:dyDescent="0.25">
      <c r="A327" s="8"/>
      <c r="C327" s="3" t="str">
        <f>CONCATENATE("    ",B320)</f>
        <v xml:space="preserve">    You are in the Moderate Loss of Function category. See below for more information.</v>
      </c>
    </row>
    <row r="328" spans="1:3" ht="15.75" x14ac:dyDescent="0.25">
      <c r="A328" s="8"/>
    </row>
    <row r="329" spans="1:3" ht="15.75" x14ac:dyDescent="0.25">
      <c r="A329" s="15"/>
      <c r="C329" s="3" t="s">
        <v>75</v>
      </c>
    </row>
    <row r="330" spans="1:3" ht="15.75" x14ac:dyDescent="0.25">
      <c r="A330" s="15"/>
    </row>
    <row r="331" spans="1:3" ht="15.75" x14ac:dyDescent="0.25">
      <c r="A331" s="15"/>
      <c r="C331" s="3" t="str">
        <f>CONCATENATE( "    &lt;piechart percentage=",B321," /&gt;")</f>
        <v xml:space="preserve">    &lt;piechart percentage=6.2 /&gt;</v>
      </c>
    </row>
    <row r="332" spans="1:3" ht="15.75" x14ac:dyDescent="0.25">
      <c r="A332" s="15"/>
      <c r="C332" s="3" t="str">
        <f>"  &lt;/Genotype&gt;"</f>
        <v xml:space="preserve">  &lt;/Genotype&gt;</v>
      </c>
    </row>
    <row r="333" spans="1:3" ht="15.75" x14ac:dyDescent="0.25">
      <c r="A333" s="15" t="s">
        <v>78</v>
      </c>
      <c r="B333" s="9" t="str">
        <f>L20</f>
        <v>Your POMC gene has no variants. A normal gene is referred to as a "wild-type" gene.</v>
      </c>
      <c r="C333" s="3" t="str">
        <f>CONCATENATE("  &lt;Genotype hgvs=",CHAR(34),B305,B307,";",B307,CHAR(34)," name=",CHAR(34),B43,CHAR(34),"&gt; ")</f>
        <v xml:space="preserve">  &lt;Genotype hgvs="NC_000005.10:g.[143281925=];[143281925=]" name=""&gt; </v>
      </c>
    </row>
    <row r="334" spans="1:3" ht="15.75" x14ac:dyDescent="0.25">
      <c r="A334" s="8" t="s">
        <v>79</v>
      </c>
      <c r="B334" s="9" t="str">
        <f t="shared" ref="B334:B335" si="15">L21</f>
        <v>This variant is not associated with increased risk.</v>
      </c>
      <c r="C334" s="3" t="s">
        <v>38</v>
      </c>
    </row>
    <row r="335" spans="1:3" ht="15.75" x14ac:dyDescent="0.25">
      <c r="A335" s="8" t="s">
        <v>73</v>
      </c>
      <c r="B335" s="9">
        <f t="shared" si="15"/>
        <v>71.2</v>
      </c>
      <c r="C335" s="3" t="s">
        <v>70</v>
      </c>
    </row>
    <row r="336" spans="1:3" ht="15.75" x14ac:dyDescent="0.25">
      <c r="A336" s="15"/>
    </row>
    <row r="337" spans="1:3" ht="15.75" x14ac:dyDescent="0.25">
      <c r="A337" s="8"/>
      <c r="C337" s="3" t="str">
        <f>CONCATENATE("    ",B333)</f>
        <v xml:space="preserve">    Your POMC gene has no variants. A normal gene is referred to as a "wild-type" gene.</v>
      </c>
    </row>
    <row r="338" spans="1:3" ht="15.75" x14ac:dyDescent="0.25">
      <c r="A338" s="8"/>
    </row>
    <row r="339" spans="1:3" ht="15.75" x14ac:dyDescent="0.25">
      <c r="A339" s="8"/>
      <c r="C339" s="3" t="s">
        <v>74</v>
      </c>
    </row>
    <row r="340" spans="1:3" ht="15.75" x14ac:dyDescent="0.25">
      <c r="A340" s="8"/>
    </row>
    <row r="341" spans="1:3" ht="15.75" x14ac:dyDescent="0.25">
      <c r="A341" s="8"/>
      <c r="C341" s="3" t="str">
        <f>CONCATENATE("    ",B334)</f>
        <v xml:space="preserve">    This variant is not associated with increased risk.</v>
      </c>
    </row>
    <row r="342" spans="1:3" ht="15.75" x14ac:dyDescent="0.25">
      <c r="A342" s="15"/>
    </row>
    <row r="343" spans="1:3" ht="15.75" x14ac:dyDescent="0.25">
      <c r="A343" s="15"/>
      <c r="C343" s="3" t="s">
        <v>75</v>
      </c>
    </row>
    <row r="344" spans="1:3" ht="15.75" x14ac:dyDescent="0.25">
      <c r="A344" s="15"/>
    </row>
    <row r="345" spans="1:3" ht="15.75" x14ac:dyDescent="0.25">
      <c r="A345" s="15"/>
      <c r="C345" s="3" t="str">
        <f>CONCATENATE( "    &lt;piechart percentage=",B335," /&gt;")</f>
        <v xml:space="preserve">    &lt;piechart percentage=71.2 /&gt;</v>
      </c>
    </row>
    <row r="346" spans="1:3" ht="15.75" x14ac:dyDescent="0.25">
      <c r="A346" s="15"/>
      <c r="C346" s="3" t="str">
        <f>"  &lt;/Genotype&gt;"</f>
        <v xml:space="preserve">  &lt;/Genotype&gt;</v>
      </c>
    </row>
    <row r="347" spans="1:3" ht="15.75" x14ac:dyDescent="0.25">
      <c r="A347" s="15"/>
      <c r="C347" s="3" t="str">
        <f>C47</f>
        <v>&lt;# A143307929G #&gt;</v>
      </c>
    </row>
    <row r="348" spans="1:3" ht="15.75" x14ac:dyDescent="0.25">
      <c r="A348" s="15" t="s">
        <v>69</v>
      </c>
      <c r="B348" s="21" t="str">
        <f>M11</f>
        <v>NC_000005.10:g.</v>
      </c>
      <c r="C348" s="3" t="str">
        <f>CONCATENATE("  &lt;Genotype hgvs=",CHAR(34),B348,B349,";",B350,CHAR(34)," name=",CHAR(34),B49,CHAR(34),"&gt; ")</f>
        <v xml:space="preserve">  &lt;Genotype hgvs="NC_000005.10:g.[143307929A&gt;G];[143307929=]" name="A143307929G"&gt; </v>
      </c>
    </row>
    <row r="349" spans="1:3" ht="15.75" x14ac:dyDescent="0.25">
      <c r="A349" s="15" t="s">
        <v>47</v>
      </c>
      <c r="B349" s="21" t="str">
        <f t="shared" ref="B349:B353" si="16">M12</f>
        <v>[143307929A&gt;G]</v>
      </c>
    </row>
    <row r="350" spans="1:3" ht="15.75" x14ac:dyDescent="0.25">
      <c r="A350" s="15" t="s">
        <v>43</v>
      </c>
      <c r="B350" s="21" t="str">
        <f t="shared" si="16"/>
        <v>[143307929=]</v>
      </c>
      <c r="C350" s="3" t="s">
        <v>70</v>
      </c>
    </row>
    <row r="351" spans="1:3" ht="15.75" x14ac:dyDescent="0.25">
      <c r="A351" s="15" t="s">
        <v>71</v>
      </c>
      <c r="B351" s="21" t="str">
        <f t="shared" si="16"/>
        <v>People with this variant have one copy of the [T2298C (p.Asn766=)](https://www.ncbi.nlm.nih.gov/projects/SNP/snp_ref.cgi?rs=852977)</v>
      </c>
      <c r="C351" s="3" t="s">
        <v>38</v>
      </c>
    </row>
    <row r="352" spans="1:3" ht="15.75" x14ac:dyDescent="0.25">
      <c r="A352" s="8" t="s">
        <v>72</v>
      </c>
      <c r="B352" s="21" t="str">
        <f t="shared" si="16"/>
        <v>You are in the Moderate Loss of Function category. See below for more information.</v>
      </c>
      <c r="C352" s="3" t="str">
        <f>CONCATENATE("    ",B351)</f>
        <v xml:space="preserve">    People with this variant have one copy of the [T2298C (p.Asn766=)](https://www.ncbi.nlm.nih.gov/projects/SNP/snp_ref.cgi?rs=852977)</v>
      </c>
    </row>
    <row r="353" spans="1:3" ht="15.75" x14ac:dyDescent="0.25">
      <c r="A353" s="8" t="s">
        <v>73</v>
      </c>
      <c r="B353" s="21">
        <f t="shared" si="16"/>
        <v>35.6</v>
      </c>
    </row>
    <row r="354" spans="1:3" ht="15.75" x14ac:dyDescent="0.25">
      <c r="A354" s="15"/>
      <c r="C354" s="3" t="s">
        <v>74</v>
      </c>
    </row>
    <row r="355" spans="1:3" ht="15.75" x14ac:dyDescent="0.25">
      <c r="A355" s="8"/>
    </row>
    <row r="356" spans="1:3" ht="15.75" x14ac:dyDescent="0.25">
      <c r="A356" s="8"/>
      <c r="C356" s="3" t="str">
        <f>CONCATENATE("    ",B352)</f>
        <v xml:space="preserve">    You are in the Moderate Loss of Function category. See below for more information.</v>
      </c>
    </row>
    <row r="357" spans="1:3" ht="15.75" x14ac:dyDescent="0.25">
      <c r="A357" s="8"/>
    </row>
    <row r="358" spans="1:3" ht="15.75" x14ac:dyDescent="0.25">
      <c r="A358" s="8"/>
      <c r="C358" s="3" t="s">
        <v>75</v>
      </c>
    </row>
    <row r="359" spans="1:3" ht="15.75" x14ac:dyDescent="0.25">
      <c r="A359" s="15"/>
    </row>
    <row r="360" spans="1:3" ht="15.75" x14ac:dyDescent="0.25">
      <c r="A360" s="15"/>
      <c r="C360" s="3" t="str">
        <f>CONCATENATE( "    &lt;piechart percentage=",B353," /&gt;")</f>
        <v xml:space="preserve">    &lt;piechart percentage=35.6 /&gt;</v>
      </c>
    </row>
    <row r="361" spans="1:3" ht="15.75" x14ac:dyDescent="0.25">
      <c r="A361" s="15"/>
      <c r="C361" s="3" t="str">
        <f>"  &lt;/Genotype&gt;"</f>
        <v xml:space="preserve">  &lt;/Genotype&gt;</v>
      </c>
    </row>
    <row r="362" spans="1:3" ht="15.75" x14ac:dyDescent="0.25">
      <c r="A362" s="15" t="s">
        <v>76</v>
      </c>
      <c r="B362" s="9" t="str">
        <f>M17</f>
        <v>People with this variant have two copies of the [T2298C (p.Asn766=)](https://www.ncbi.nlm.nih.gov/projects/SNP/snp_ref.cgi?rs=852977) variant. This substitution of a single nucleotide is known as a missense mutation.</v>
      </c>
      <c r="C362" s="3" t="str">
        <f>CONCATENATE("  &lt;Genotype hgvs=",CHAR(34),B348,B349,";",B349,CHAR(34)," name=",CHAR(34),B49,CHAR(34),"&gt; ")</f>
        <v xml:space="preserve">  &lt;Genotype hgvs="NC_000005.10:g.[143307929A&gt;G];[143307929A&gt;G]" name="A143307929G"&gt; </v>
      </c>
    </row>
    <row r="363" spans="1:3" ht="15.75" x14ac:dyDescent="0.25">
      <c r="A363" s="8" t="s">
        <v>77</v>
      </c>
      <c r="B363" s="9" t="str">
        <f t="shared" ref="B363:B364" si="17">M18</f>
        <v>You are in the Moderate Loss of Function category. See below for more information.</v>
      </c>
      <c r="C363" s="3" t="s">
        <v>38</v>
      </c>
    </row>
    <row r="364" spans="1:3" ht="15.75" x14ac:dyDescent="0.25">
      <c r="A364" s="8" t="s">
        <v>73</v>
      </c>
      <c r="B364" s="9">
        <f t="shared" si="17"/>
        <v>14.3</v>
      </c>
      <c r="C364" s="3" t="s">
        <v>70</v>
      </c>
    </row>
    <row r="365" spans="1:3" ht="15.75" x14ac:dyDescent="0.25">
      <c r="A365" s="8"/>
    </row>
    <row r="366" spans="1:3" ht="15.75" x14ac:dyDescent="0.25">
      <c r="A366" s="15"/>
      <c r="C366" s="3" t="str">
        <f>CONCATENATE("    ",B362)</f>
        <v xml:space="preserve">    People with this variant have two copies of the [T2298C (p.Asn766=)](https://www.ncbi.nlm.nih.gov/projects/SNP/snp_ref.cgi?rs=852977) variant. This substitution of a single nucleotide is known as a missense mutation.</v>
      </c>
    </row>
    <row r="367" spans="1:3" ht="15.75" x14ac:dyDescent="0.25">
      <c r="A367" s="8"/>
    </row>
    <row r="368" spans="1:3" ht="15.75" x14ac:dyDescent="0.25">
      <c r="A368" s="8"/>
      <c r="C368" s="3" t="s">
        <v>74</v>
      </c>
    </row>
    <row r="369" spans="1:3" ht="15.75" x14ac:dyDescent="0.25">
      <c r="A369" s="8"/>
    </row>
    <row r="370" spans="1:3" ht="15.75" x14ac:dyDescent="0.25">
      <c r="A370" s="8"/>
      <c r="C370" s="3" t="str">
        <f>CONCATENATE("    ",B363)</f>
        <v xml:space="preserve">    You are in the Moderate Loss of Function category. See below for more information.</v>
      </c>
    </row>
    <row r="371" spans="1:3" ht="15.75" x14ac:dyDescent="0.25">
      <c r="A371" s="8"/>
    </row>
    <row r="372" spans="1:3" ht="15.75" x14ac:dyDescent="0.25">
      <c r="A372" s="15"/>
      <c r="C372" s="3" t="s">
        <v>75</v>
      </c>
    </row>
    <row r="373" spans="1:3" ht="15.75" x14ac:dyDescent="0.25">
      <c r="A373" s="15"/>
    </row>
    <row r="374" spans="1:3" ht="15.75" x14ac:dyDescent="0.25">
      <c r="A374" s="15"/>
      <c r="C374" s="3" t="str">
        <f>CONCATENATE( "    &lt;piechart percentage=",B364," /&gt;")</f>
        <v xml:space="preserve">    &lt;piechart percentage=14.3 /&gt;</v>
      </c>
    </row>
    <row r="375" spans="1:3" ht="15.75" x14ac:dyDescent="0.25">
      <c r="A375" s="15"/>
      <c r="C375" s="3" t="str">
        <f>"  &lt;/Genotype&gt;"</f>
        <v xml:space="preserve">  &lt;/Genotype&gt;</v>
      </c>
    </row>
    <row r="376" spans="1:3" ht="15.75" x14ac:dyDescent="0.25">
      <c r="A376" s="15" t="s">
        <v>78</v>
      </c>
      <c r="B376" s="9" t="str">
        <f>M20</f>
        <v>Your POMC gene has no variants. A normal gene is referred to as a "wild-type" gene.</v>
      </c>
      <c r="C376" s="3" t="str">
        <f>CONCATENATE("  &lt;Genotype hgvs=",CHAR(34),B348,B350,";",B350,CHAR(34)," name=",CHAR(34),B49,CHAR(34),"&gt; ")</f>
        <v xml:space="preserve">  &lt;Genotype hgvs="NC_000005.10:g.[143307929=];[143307929=]" name="A143307929G"&gt; </v>
      </c>
    </row>
    <row r="377" spans="1:3" ht="15.75" x14ac:dyDescent="0.25">
      <c r="A377" s="8" t="s">
        <v>79</v>
      </c>
      <c r="B377" s="9" t="str">
        <f t="shared" ref="B377:B378" si="18">M21</f>
        <v>This variant is not associated with increased risk.</v>
      </c>
      <c r="C377" s="3" t="s">
        <v>38</v>
      </c>
    </row>
    <row r="378" spans="1:3" ht="15.75" x14ac:dyDescent="0.25">
      <c r="A378" s="8" t="s">
        <v>73</v>
      </c>
      <c r="B378" s="9">
        <f t="shared" si="18"/>
        <v>50.1</v>
      </c>
      <c r="C378" s="3" t="s">
        <v>70</v>
      </c>
    </row>
    <row r="379" spans="1:3" ht="15.75" x14ac:dyDescent="0.25">
      <c r="A379" s="15"/>
    </row>
    <row r="380" spans="1:3" ht="15.75" x14ac:dyDescent="0.25">
      <c r="A380" s="8"/>
      <c r="C380" s="3" t="str">
        <f>CONCATENATE("    ",B376)</f>
        <v xml:space="preserve">    Your POMC gene has no variants. A normal gene is referred to as a "wild-type" gene.</v>
      </c>
    </row>
    <row r="381" spans="1:3" ht="15.75" x14ac:dyDescent="0.25">
      <c r="A381" s="8"/>
    </row>
    <row r="382" spans="1:3" ht="15.75" x14ac:dyDescent="0.25">
      <c r="A382" s="8"/>
      <c r="C382" s="3" t="s">
        <v>74</v>
      </c>
    </row>
    <row r="383" spans="1:3" ht="15.75" x14ac:dyDescent="0.25">
      <c r="A383" s="8"/>
    </row>
    <row r="384" spans="1:3" ht="15.75" x14ac:dyDescent="0.25">
      <c r="A384" s="8"/>
      <c r="C384" s="3" t="str">
        <f>CONCATENATE("    ",B377)</f>
        <v xml:space="preserve">    This variant is not associated with increased risk.</v>
      </c>
    </row>
    <row r="385" spans="1:3" ht="15.75" x14ac:dyDescent="0.25">
      <c r="A385" s="15"/>
    </row>
    <row r="386" spans="1:3" ht="15.75" x14ac:dyDescent="0.25">
      <c r="A386" s="15"/>
      <c r="C386" s="3" t="s">
        <v>75</v>
      </c>
    </row>
    <row r="387" spans="1:3" ht="15.75" x14ac:dyDescent="0.25">
      <c r="A387" s="15"/>
    </row>
    <row r="388" spans="1:3" ht="15.75" x14ac:dyDescent="0.25">
      <c r="A388" s="15"/>
      <c r="C388" s="3" t="str">
        <f>CONCATENATE( "    &lt;piechart percentage=",B378," /&gt;")</f>
        <v xml:space="preserve">    &lt;piechart percentage=50.1 /&gt;</v>
      </c>
    </row>
    <row r="389" spans="1:3" ht="15.75" x14ac:dyDescent="0.25">
      <c r="A389" s="15"/>
      <c r="C389" s="3" t="str">
        <f>"  &lt;/Genotype&gt;"</f>
        <v xml:space="preserve">  &lt;/Genotype&gt;</v>
      </c>
    </row>
    <row r="390" spans="1:3" ht="15.75" x14ac:dyDescent="0.25">
      <c r="A390" s="15"/>
      <c r="C390" s="3" t="str">
        <f>C53</f>
        <v>&lt;# G143316471A #&gt;</v>
      </c>
    </row>
    <row r="391" spans="1:3" ht="15.75" x14ac:dyDescent="0.25">
      <c r="A391" s="15" t="s">
        <v>69</v>
      </c>
      <c r="B391" s="21" t="str">
        <f>N11</f>
        <v>NC_000005.10:g.</v>
      </c>
      <c r="C391" s="3" t="str">
        <f>CONCATENATE("  &lt;Genotype hgvs=",CHAR(34),B391,B392,";",B393,CHAR(34)," name=",CHAR(34),B55,CHAR(34),"&gt; ")</f>
        <v xml:space="preserve">  &lt;Genotype hgvs="NC_000005.10:g.[143316471G&gt;A];[143316471=]" name="G143316471A"&gt; </v>
      </c>
    </row>
    <row r="392" spans="1:3" ht="15.75" x14ac:dyDescent="0.25">
      <c r="A392" s="15" t="s">
        <v>47</v>
      </c>
      <c r="B392" s="21" t="str">
        <f t="shared" ref="B392:B396" si="19">N12</f>
        <v>[143316471G&gt;A]</v>
      </c>
    </row>
    <row r="393" spans="1:3" ht="15.75" x14ac:dyDescent="0.25">
      <c r="A393" s="15" t="s">
        <v>43</v>
      </c>
      <c r="B393" s="21" t="str">
        <f t="shared" si="19"/>
        <v>[143316471=]</v>
      </c>
      <c r="C393" s="3" t="s">
        <v>70</v>
      </c>
    </row>
    <row r="394" spans="1:3" ht="15.75" x14ac:dyDescent="0.25">
      <c r="A394" s="15" t="s">
        <v>71</v>
      </c>
      <c r="B394" s="21" t="str">
        <f t="shared" si="19"/>
        <v>People with this variant have one copy of the [G143316471A](https://www.ncbi.nlm.nih.gov/projects/SNP/snp_ref.cgi?rs=860458)</v>
      </c>
      <c r="C394" s="3" t="s">
        <v>38</v>
      </c>
    </row>
    <row r="395" spans="1:3" ht="15.75" x14ac:dyDescent="0.25">
      <c r="A395" s="8" t="s">
        <v>72</v>
      </c>
      <c r="B395" s="21" t="str">
        <f t="shared" si="19"/>
        <v>You are in the Moderate Loss of Function category. See below for more information.</v>
      </c>
      <c r="C395" s="3" t="str">
        <f>CONCATENATE("    ",B394)</f>
        <v xml:space="preserve">    People with this variant have one copy of the [G143316471A](https://www.ncbi.nlm.nih.gov/projects/SNP/snp_ref.cgi?rs=860458)</v>
      </c>
    </row>
    <row r="396" spans="1:3" ht="15.75" x14ac:dyDescent="0.25">
      <c r="A396" s="8" t="s">
        <v>73</v>
      </c>
      <c r="B396" s="21">
        <f t="shared" si="19"/>
        <v>20.100000000000001</v>
      </c>
    </row>
    <row r="397" spans="1:3" ht="15.75" x14ac:dyDescent="0.25">
      <c r="A397" s="15"/>
      <c r="C397" s="3" t="s">
        <v>74</v>
      </c>
    </row>
    <row r="398" spans="1:3" ht="15.75" x14ac:dyDescent="0.25">
      <c r="A398" s="8"/>
    </row>
    <row r="399" spans="1:3" ht="15.75" x14ac:dyDescent="0.25">
      <c r="A399" s="8"/>
      <c r="C399" s="3" t="str">
        <f>CONCATENATE("    ",B395)</f>
        <v xml:space="preserve">    You are in the Moderate Loss of Function category. See below for more information.</v>
      </c>
    </row>
    <row r="400" spans="1:3" ht="15.75" x14ac:dyDescent="0.25">
      <c r="A400" s="8"/>
    </row>
    <row r="401" spans="1:3" ht="15.75" x14ac:dyDescent="0.25">
      <c r="A401" s="8"/>
      <c r="C401" s="3" t="s">
        <v>75</v>
      </c>
    </row>
    <row r="402" spans="1:3" ht="15.75" x14ac:dyDescent="0.25">
      <c r="A402" s="15"/>
    </row>
    <row r="403" spans="1:3" ht="15.75" x14ac:dyDescent="0.25">
      <c r="A403" s="15"/>
      <c r="C403" s="3" t="str">
        <f>CONCATENATE( "    &lt;piechart percentage=",B396," /&gt;")</f>
        <v xml:space="preserve">    &lt;piechart percentage=20.1 /&gt;</v>
      </c>
    </row>
    <row r="404" spans="1:3" ht="15.75" x14ac:dyDescent="0.25">
      <c r="A404" s="15"/>
      <c r="C404" s="3" t="str">
        <f>"  &lt;/Genotype&gt;"</f>
        <v xml:space="preserve">  &lt;/Genotype&gt;</v>
      </c>
    </row>
    <row r="405" spans="1:3" ht="15.75" x14ac:dyDescent="0.25">
      <c r="A405" s="15" t="s">
        <v>76</v>
      </c>
      <c r="B405" s="9" t="str">
        <f>N17</f>
        <v>People with this variant have two copies of the [G143316471A](https://www.ncbi.nlm.nih.gov/projects/SNP/snp_ref.cgi?rs=860458) variant. This substitution of a single nucleotide is known as a missense mutation.</v>
      </c>
      <c r="C405" s="3" t="str">
        <f>CONCATENATE("  &lt;Genotype hgvs=",CHAR(34),B391,B392,";",B392,CHAR(34)," name=",CHAR(34),B55,CHAR(34),"&gt; ")</f>
        <v xml:space="preserve">  &lt;Genotype hgvs="NC_000005.10:g.[143316471G&gt;A];[143316471G&gt;A]" name="G143316471A"&gt; </v>
      </c>
    </row>
    <row r="406" spans="1:3" ht="15.75" x14ac:dyDescent="0.25">
      <c r="A406" s="8" t="s">
        <v>77</v>
      </c>
      <c r="B406" s="9" t="str">
        <f t="shared" ref="B406:B407" si="20">N18</f>
        <v>You are in the Moderate Loss of Function category. See below for more information.</v>
      </c>
      <c r="C406" s="3" t="s">
        <v>38</v>
      </c>
    </row>
    <row r="407" spans="1:3" ht="15.75" x14ac:dyDescent="0.25">
      <c r="A407" s="8" t="s">
        <v>73</v>
      </c>
      <c r="B407" s="9">
        <f t="shared" si="20"/>
        <v>6.3</v>
      </c>
      <c r="C407" s="3" t="s">
        <v>70</v>
      </c>
    </row>
    <row r="408" spans="1:3" ht="15.75" x14ac:dyDescent="0.25">
      <c r="A408" s="8"/>
    </row>
    <row r="409" spans="1:3" ht="15.75" x14ac:dyDescent="0.25">
      <c r="A409" s="15"/>
      <c r="C409" s="3" t="str">
        <f>CONCATENATE("    ",B405)</f>
        <v xml:space="preserve">    People with this variant have two copies of the [G143316471A](https://www.ncbi.nlm.nih.gov/projects/SNP/snp_ref.cgi?rs=860458) variant. This substitution of a single nucleotide is known as a missense mutation.</v>
      </c>
    </row>
    <row r="410" spans="1:3" ht="15.75" x14ac:dyDescent="0.25">
      <c r="A410" s="8"/>
    </row>
    <row r="411" spans="1:3" ht="15.75" x14ac:dyDescent="0.25">
      <c r="A411" s="8"/>
      <c r="C411" s="3" t="s">
        <v>74</v>
      </c>
    </row>
    <row r="412" spans="1:3" ht="15.75" x14ac:dyDescent="0.25">
      <c r="A412" s="8"/>
    </row>
    <row r="413" spans="1:3" ht="15.75" x14ac:dyDescent="0.25">
      <c r="A413" s="8"/>
      <c r="C413" s="3" t="str">
        <f>CONCATENATE("    ",B406)</f>
        <v xml:space="preserve">    You are in the Moderate Loss of Function category. See below for more information.</v>
      </c>
    </row>
    <row r="414" spans="1:3" ht="15.75" x14ac:dyDescent="0.25">
      <c r="A414" s="8"/>
    </row>
    <row r="415" spans="1:3" ht="15.75" x14ac:dyDescent="0.25">
      <c r="A415" s="15"/>
      <c r="C415" s="3" t="s">
        <v>75</v>
      </c>
    </row>
    <row r="416" spans="1:3" ht="15.75" x14ac:dyDescent="0.25">
      <c r="A416" s="15"/>
    </row>
    <row r="417" spans="1:3" ht="15.75" x14ac:dyDescent="0.25">
      <c r="A417" s="15"/>
      <c r="C417" s="3" t="str">
        <f>CONCATENATE( "    &lt;piechart percentage=",B407," /&gt;")</f>
        <v xml:space="preserve">    &lt;piechart percentage=6.3 /&gt;</v>
      </c>
    </row>
    <row r="418" spans="1:3" ht="15.75" x14ac:dyDescent="0.25">
      <c r="A418" s="15"/>
      <c r="C418" s="3" t="str">
        <f>"  &lt;/Genotype&gt;"</f>
        <v xml:space="preserve">  &lt;/Genotype&gt;</v>
      </c>
    </row>
    <row r="419" spans="1:3" ht="15.75" x14ac:dyDescent="0.25">
      <c r="A419" s="15" t="s">
        <v>78</v>
      </c>
      <c r="B419" s="9" t="str">
        <f>N20</f>
        <v>Your POMC gene has no variants. A normal gene is referred to as a "wild-type" gene.</v>
      </c>
      <c r="C419" s="3" t="str">
        <f>CONCATENATE("  &lt;Genotype hgvs=",CHAR(34),B391,B393,";",B393,CHAR(34)," name=",CHAR(34),B55,CHAR(34),"&gt; ")</f>
        <v xml:space="preserve">  &lt;Genotype hgvs="NC_000005.10:g.[143316471=];[143316471=]" name="G143316471A"&gt; </v>
      </c>
    </row>
    <row r="420" spans="1:3" ht="15.75" x14ac:dyDescent="0.25">
      <c r="A420" s="8" t="s">
        <v>79</v>
      </c>
      <c r="B420" s="9" t="str">
        <f t="shared" ref="B420:B421" si="21">N21</f>
        <v>This variant is not associated with increased risk.</v>
      </c>
      <c r="C420" s="3" t="s">
        <v>38</v>
      </c>
    </row>
    <row r="421" spans="1:3" ht="15.75" x14ac:dyDescent="0.25">
      <c r="A421" s="8" t="s">
        <v>73</v>
      </c>
      <c r="B421" s="9">
        <f t="shared" si="21"/>
        <v>73.599999999999994</v>
      </c>
      <c r="C421" s="3" t="s">
        <v>70</v>
      </c>
    </row>
    <row r="422" spans="1:3" ht="15.75" x14ac:dyDescent="0.25">
      <c r="A422" s="15"/>
    </row>
    <row r="423" spans="1:3" ht="15.75" x14ac:dyDescent="0.25">
      <c r="A423" s="8"/>
      <c r="C423" s="3" t="str">
        <f>CONCATENATE("    ",B419)</f>
        <v xml:space="preserve">    Your POMC gene has no variants. A normal gene is referred to as a "wild-type" gene.</v>
      </c>
    </row>
    <row r="424" spans="1:3" ht="15.75" x14ac:dyDescent="0.25">
      <c r="A424" s="8"/>
    </row>
    <row r="425" spans="1:3" ht="15.75" x14ac:dyDescent="0.25">
      <c r="A425" s="8"/>
      <c r="C425" s="3" t="s">
        <v>74</v>
      </c>
    </row>
    <row r="426" spans="1:3" ht="15.75" x14ac:dyDescent="0.25">
      <c r="A426" s="8"/>
    </row>
    <row r="427" spans="1:3" ht="15.75" x14ac:dyDescent="0.25">
      <c r="A427" s="8"/>
      <c r="C427" s="3" t="str">
        <f>CONCATENATE("    ",B420)</f>
        <v xml:space="preserve">    This variant is not associated with increased risk.</v>
      </c>
    </row>
    <row r="428" spans="1:3" ht="15.75" x14ac:dyDescent="0.25">
      <c r="A428" s="15"/>
    </row>
    <row r="429" spans="1:3" ht="15.75" x14ac:dyDescent="0.25">
      <c r="A429" s="15"/>
      <c r="C429" s="3" t="s">
        <v>75</v>
      </c>
    </row>
    <row r="430" spans="1:3" ht="15.75" x14ac:dyDescent="0.25">
      <c r="A430" s="15"/>
    </row>
    <row r="431" spans="1:3" ht="15.75" x14ac:dyDescent="0.25">
      <c r="A431" s="15"/>
      <c r="C431" s="3" t="str">
        <f>CONCATENATE( "    &lt;piechart percentage=",B421," /&gt;")</f>
        <v xml:space="preserve">    &lt;piechart percentage=73.6 /&gt;</v>
      </c>
    </row>
    <row r="432" spans="1:3" ht="15.75" x14ac:dyDescent="0.25">
      <c r="A432" s="15"/>
      <c r="C432" s="3" t="str">
        <f>"  &lt;/Genotype&gt;"</f>
        <v xml:space="preserve">  &lt;/Genotype&gt;</v>
      </c>
    </row>
    <row r="433" spans="1:3" ht="15.75" x14ac:dyDescent="0.25">
      <c r="A433" s="27"/>
      <c r="B433" s="17"/>
      <c r="C433" s="3" t="str">
        <f>C59</f>
        <v>&lt;# G71427327T #&gt;</v>
      </c>
    </row>
    <row r="434" spans="1:3" ht="15.75" x14ac:dyDescent="0.25">
      <c r="A434" s="15" t="s">
        <v>69</v>
      </c>
      <c r="B434" s="21">
        <f>O11</f>
        <v>0</v>
      </c>
      <c r="C434" s="3" t="str">
        <f>CONCATENATE("  &lt;Genotype hgvs=",CHAR(34),B434,B435,";",B436,CHAR(34)," name=",CHAR(34),B61,CHAR(34),"&gt; ")</f>
        <v xml:space="preserve">  &lt;Genotype hgvs="00;0" name="G71427327T"&gt; </v>
      </c>
    </row>
    <row r="435" spans="1:3" ht="15.75" x14ac:dyDescent="0.25">
      <c r="A435" s="15" t="s">
        <v>47</v>
      </c>
      <c r="B435" s="21">
        <f>O12</f>
        <v>0</v>
      </c>
    </row>
    <row r="436" spans="1:3" ht="15.75" x14ac:dyDescent="0.25">
      <c r="A436" s="15" t="s">
        <v>43</v>
      </c>
      <c r="B436" s="21">
        <f>O13</f>
        <v>0</v>
      </c>
      <c r="C436" s="3" t="s">
        <v>70</v>
      </c>
    </row>
    <row r="437" spans="1:3" ht="15.75" x14ac:dyDescent="0.25">
      <c r="A437" s="15" t="s">
        <v>71</v>
      </c>
      <c r="B437" s="21">
        <f>O14</f>
        <v>0</v>
      </c>
      <c r="C437" s="3" t="s">
        <v>38</v>
      </c>
    </row>
    <row r="438" spans="1:3" ht="15.75" x14ac:dyDescent="0.25">
      <c r="A438" s="8" t="s">
        <v>72</v>
      </c>
      <c r="B438" s="21">
        <f>O15</f>
        <v>0</v>
      </c>
      <c r="C438" s="3" t="str">
        <f>CONCATENATE("    ",B437)</f>
        <v xml:space="preserve">    0</v>
      </c>
    </row>
    <row r="439" spans="1:3" ht="15.75" x14ac:dyDescent="0.25">
      <c r="A439" s="8" t="s">
        <v>73</v>
      </c>
      <c r="B439" s="21">
        <f>O16</f>
        <v>0</v>
      </c>
    </row>
    <row r="440" spans="1:3" ht="15.75" x14ac:dyDescent="0.25">
      <c r="A440" s="15"/>
      <c r="B440" s="21"/>
      <c r="C440" s="3" t="s">
        <v>74</v>
      </c>
    </row>
    <row r="441" spans="1:3" ht="15.75" x14ac:dyDescent="0.25">
      <c r="A441" s="8"/>
      <c r="B441" s="21"/>
    </row>
    <row r="442" spans="1:3" ht="15.75" x14ac:dyDescent="0.25">
      <c r="A442" s="8"/>
      <c r="B442" s="21"/>
      <c r="C442" s="3" t="str">
        <f>CONCATENATE("    ",B438)</f>
        <v xml:space="preserve">    0</v>
      </c>
    </row>
    <row r="443" spans="1:3" ht="15.75" x14ac:dyDescent="0.25">
      <c r="A443" s="8"/>
      <c r="B443" s="21"/>
    </row>
    <row r="444" spans="1:3" ht="15.75" x14ac:dyDescent="0.25">
      <c r="A444" s="8"/>
      <c r="B444" s="21"/>
      <c r="C444" s="3" t="s">
        <v>75</v>
      </c>
    </row>
    <row r="445" spans="1:3" ht="15.75" x14ac:dyDescent="0.25">
      <c r="A445" s="15"/>
      <c r="B445" s="21"/>
    </row>
    <row r="446" spans="1:3" ht="15.75" x14ac:dyDescent="0.25">
      <c r="A446" s="15"/>
      <c r="C446" s="3" t="str">
        <f>CONCATENATE( "    &lt;piechart percentage=",B439," /&gt;")</f>
        <v xml:space="preserve">    &lt;piechart percentage=0 /&gt;</v>
      </c>
    </row>
    <row r="447" spans="1:3" ht="15.75" x14ac:dyDescent="0.25">
      <c r="A447" s="15"/>
      <c r="C447" s="3" t="str">
        <f>"  &lt;/Genotype&gt;"</f>
        <v xml:space="preserve">  &lt;/Genotype&gt;</v>
      </c>
    </row>
    <row r="448" spans="1:3" ht="15.75" x14ac:dyDescent="0.25">
      <c r="A448" s="15" t="s">
        <v>76</v>
      </c>
      <c r="B448" s="9">
        <f>O17</f>
        <v>0</v>
      </c>
      <c r="C448" s="3" t="str">
        <f>CONCATENATE("  &lt;Genotype hgvs=",CHAR(34),B434,B435,";",B435,CHAR(34)," name=",CHAR(34),B61,CHAR(34),"&gt; ")</f>
        <v xml:space="preserve">  &lt;Genotype hgvs="00;0" name="G71427327T"&gt; </v>
      </c>
    </row>
    <row r="449" spans="1:3" ht="15.75" x14ac:dyDescent="0.25">
      <c r="A449" s="8" t="s">
        <v>77</v>
      </c>
      <c r="B449" s="9">
        <f t="shared" ref="B449:B450" si="22">O18</f>
        <v>0</v>
      </c>
      <c r="C449" s="3" t="s">
        <v>38</v>
      </c>
    </row>
    <row r="450" spans="1:3" ht="15.75" x14ac:dyDescent="0.25">
      <c r="A450" s="8" t="s">
        <v>73</v>
      </c>
      <c r="B450" s="9">
        <f t="shared" si="22"/>
        <v>0</v>
      </c>
      <c r="C450" s="3" t="s">
        <v>70</v>
      </c>
    </row>
    <row r="451" spans="1:3" ht="15.75" x14ac:dyDescent="0.25">
      <c r="A451" s="8"/>
    </row>
    <row r="452" spans="1:3" ht="15.75" x14ac:dyDescent="0.25">
      <c r="A452" s="15"/>
      <c r="C452" s="3" t="str">
        <f>CONCATENATE("    ",B448)</f>
        <v xml:space="preserve">    0</v>
      </c>
    </row>
    <row r="453" spans="1:3" ht="15.75" x14ac:dyDescent="0.25">
      <c r="A453" s="8"/>
    </row>
    <row r="454" spans="1:3" ht="15.75" x14ac:dyDescent="0.25">
      <c r="A454" s="8"/>
      <c r="C454" s="3" t="s">
        <v>74</v>
      </c>
    </row>
    <row r="455" spans="1:3" ht="15.75" x14ac:dyDescent="0.25">
      <c r="A455" s="8"/>
    </row>
    <row r="456" spans="1:3" ht="15.75" x14ac:dyDescent="0.25">
      <c r="A456" s="8"/>
      <c r="C456" s="3" t="str">
        <f>CONCATENATE("    ",B449)</f>
        <v xml:space="preserve">    0</v>
      </c>
    </row>
    <row r="457" spans="1:3" ht="15.75" x14ac:dyDescent="0.25">
      <c r="A457" s="8"/>
    </row>
    <row r="458" spans="1:3" ht="15.75" x14ac:dyDescent="0.25">
      <c r="A458" s="15"/>
      <c r="C458" s="3" t="s">
        <v>75</v>
      </c>
    </row>
    <row r="459" spans="1:3" ht="15.75" x14ac:dyDescent="0.25">
      <c r="A459" s="15"/>
    </row>
    <row r="460" spans="1:3" ht="15.75" x14ac:dyDescent="0.25">
      <c r="A460" s="15"/>
      <c r="C460" s="3" t="str">
        <f>CONCATENATE( "    &lt;piechart percentage=",B450," /&gt;")</f>
        <v xml:space="preserve">    &lt;piechart percentage=0 /&gt;</v>
      </c>
    </row>
    <row r="461" spans="1:3" ht="15.75" x14ac:dyDescent="0.25">
      <c r="A461" s="15"/>
      <c r="C461" s="3" t="str">
        <f>"  &lt;/Genotype&gt;"</f>
        <v xml:space="preserve">  &lt;/Genotype&gt;</v>
      </c>
    </row>
    <row r="462" spans="1:3" ht="15.75" x14ac:dyDescent="0.25">
      <c r="A462" s="15" t="s">
        <v>78</v>
      </c>
      <c r="B462" s="9">
        <f>O20</f>
        <v>0</v>
      </c>
      <c r="C462" s="3" t="str">
        <f>CONCATENATE("  &lt;Genotype hgvs=",CHAR(34),B434,B436,";",B436,CHAR(34)," name=",CHAR(34),B61,CHAR(34),"&gt; ")</f>
        <v xml:space="preserve">  &lt;Genotype hgvs="00;0" name="G71427327T"&gt; </v>
      </c>
    </row>
    <row r="463" spans="1:3" ht="15.75" x14ac:dyDescent="0.25">
      <c r="A463" s="8" t="s">
        <v>79</v>
      </c>
      <c r="B463" s="9">
        <f t="shared" ref="B463:B464" si="23">O21</f>
        <v>0</v>
      </c>
      <c r="C463" s="3" t="s">
        <v>38</v>
      </c>
    </row>
    <row r="464" spans="1:3" ht="15.75" x14ac:dyDescent="0.25">
      <c r="A464" s="8" t="s">
        <v>73</v>
      </c>
      <c r="B464" s="9">
        <f t="shared" si="23"/>
        <v>0</v>
      </c>
      <c r="C464" s="3" t="s">
        <v>70</v>
      </c>
    </row>
    <row r="465" spans="1:3" ht="15.75" x14ac:dyDescent="0.25">
      <c r="A465" s="15"/>
    </row>
    <row r="466" spans="1:3" ht="15.75" x14ac:dyDescent="0.25">
      <c r="A466" s="8"/>
      <c r="C466" s="3" t="str">
        <f>CONCATENATE("    ",B462)</f>
        <v xml:space="preserve">    0</v>
      </c>
    </row>
    <row r="467" spans="1:3" ht="15.75" x14ac:dyDescent="0.25">
      <c r="A467" s="8"/>
    </row>
    <row r="468" spans="1:3" ht="15.75" x14ac:dyDescent="0.25">
      <c r="A468" s="8"/>
      <c r="C468" s="3" t="s">
        <v>74</v>
      </c>
    </row>
    <row r="469" spans="1:3" ht="15.75" x14ac:dyDescent="0.25">
      <c r="A469" s="8"/>
    </row>
    <row r="470" spans="1:3" ht="15.75" x14ac:dyDescent="0.25">
      <c r="A470" s="8"/>
      <c r="C470" s="3" t="str">
        <f>CONCATENATE("    ",B463)</f>
        <v xml:space="preserve">    0</v>
      </c>
    </row>
    <row r="471" spans="1:3" ht="15.75" x14ac:dyDescent="0.25">
      <c r="A471" s="15"/>
    </row>
    <row r="472" spans="1:3" ht="15.75" x14ac:dyDescent="0.25">
      <c r="A472" s="15"/>
      <c r="C472" s="3" t="s">
        <v>75</v>
      </c>
    </row>
    <row r="473" spans="1:3" ht="15.75" x14ac:dyDescent="0.25">
      <c r="A473" s="15"/>
    </row>
    <row r="474" spans="1:3" ht="15.75" x14ac:dyDescent="0.25">
      <c r="A474" s="15"/>
      <c r="C474" s="3" t="str">
        <f>CONCATENATE( "    &lt;piechart percentage=",B464," /&gt;")</f>
        <v xml:space="preserve">    &lt;piechart percentage=0 /&gt;</v>
      </c>
    </row>
    <row r="475" spans="1:3" ht="15.75" x14ac:dyDescent="0.25">
      <c r="A475" s="15"/>
      <c r="C475" s="3" t="str">
        <f>"  &lt;/Genotype&gt;"</f>
        <v xml:space="preserve">  &lt;/Genotype&gt;</v>
      </c>
    </row>
    <row r="476" spans="1:3" ht="15.75" x14ac:dyDescent="0.25">
      <c r="A476" s="15"/>
      <c r="C476" s="3" t="str">
        <f>C65</f>
        <v>&lt;# T70790948C #&gt;</v>
      </c>
    </row>
    <row r="477" spans="1:3" ht="15.75" x14ac:dyDescent="0.25">
      <c r="A477" s="15" t="s">
        <v>69</v>
      </c>
      <c r="B477" s="21">
        <f>P11</f>
        <v>0</v>
      </c>
      <c r="C477" s="3" t="str">
        <f>CONCATENATE("  &lt;Genotype hgvs=",CHAR(34),B434,B435,";",B436,CHAR(34)," name=",CHAR(34),B67,CHAR(34),"&gt; ")</f>
        <v xml:space="preserve">  &lt;Genotype hgvs="00;0" name="T70790948C"&gt; </v>
      </c>
    </row>
    <row r="478" spans="1:3" ht="15.75" x14ac:dyDescent="0.25">
      <c r="A478" s="15" t="s">
        <v>47</v>
      </c>
      <c r="B478" s="21">
        <f>P12</f>
        <v>0</v>
      </c>
    </row>
    <row r="479" spans="1:3" ht="15.75" x14ac:dyDescent="0.25">
      <c r="A479" s="15" t="s">
        <v>43</v>
      </c>
      <c r="B479" s="21">
        <f>P13</f>
        <v>0</v>
      </c>
      <c r="C479" s="3" t="s">
        <v>70</v>
      </c>
    </row>
    <row r="480" spans="1:3" ht="15.75" x14ac:dyDescent="0.25">
      <c r="A480" s="15" t="s">
        <v>71</v>
      </c>
      <c r="B480" s="21">
        <f>P14</f>
        <v>0</v>
      </c>
      <c r="C480" s="3" t="s">
        <v>38</v>
      </c>
    </row>
    <row r="481" spans="1:3" ht="15.75" x14ac:dyDescent="0.25">
      <c r="A481" s="8" t="s">
        <v>72</v>
      </c>
      <c r="B481" s="21">
        <f>P15</f>
        <v>0</v>
      </c>
      <c r="C481" s="3" t="str">
        <f>CONCATENATE("    ",B480)</f>
        <v xml:space="preserve">    0</v>
      </c>
    </row>
    <row r="482" spans="1:3" ht="15.75" x14ac:dyDescent="0.25">
      <c r="A482" s="8" t="s">
        <v>73</v>
      </c>
      <c r="B482" s="21">
        <f>P16</f>
        <v>0</v>
      </c>
    </row>
    <row r="483" spans="1:3" ht="15.75" x14ac:dyDescent="0.25">
      <c r="A483" s="15"/>
      <c r="B483" s="21"/>
      <c r="C483" s="3" t="s">
        <v>74</v>
      </c>
    </row>
    <row r="484" spans="1:3" ht="15.75" x14ac:dyDescent="0.25">
      <c r="A484" s="8"/>
      <c r="B484" s="21"/>
    </row>
    <row r="485" spans="1:3" ht="15.75" x14ac:dyDescent="0.25">
      <c r="A485" s="8"/>
      <c r="B485" s="21"/>
      <c r="C485" s="3" t="str">
        <f>CONCATENATE("    ",B481)</f>
        <v xml:space="preserve">    0</v>
      </c>
    </row>
    <row r="486" spans="1:3" ht="15.75" x14ac:dyDescent="0.25">
      <c r="A486" s="8"/>
      <c r="B486" s="21"/>
    </row>
    <row r="487" spans="1:3" ht="15.75" x14ac:dyDescent="0.25">
      <c r="A487" s="8"/>
      <c r="B487" s="21"/>
      <c r="C487" s="3" t="s">
        <v>75</v>
      </c>
    </row>
    <row r="488" spans="1:3" ht="15.75" x14ac:dyDescent="0.25">
      <c r="A488" s="15"/>
      <c r="B488" s="21"/>
    </row>
    <row r="489" spans="1:3" ht="15.75" x14ac:dyDescent="0.25">
      <c r="A489" s="15"/>
      <c r="B489" s="21"/>
      <c r="C489" s="3" t="str">
        <f>CONCATENATE( "    &lt;piechart percentage=",B482," /&gt;")</f>
        <v xml:space="preserve">    &lt;piechart percentage=0 /&gt;</v>
      </c>
    </row>
    <row r="490" spans="1:3" ht="15.75" x14ac:dyDescent="0.25">
      <c r="A490" s="15"/>
      <c r="C490" s="3" t="str">
        <f>"  &lt;/Genotype&gt;"</f>
        <v xml:space="preserve">  &lt;/Genotype&gt;</v>
      </c>
    </row>
    <row r="491" spans="1:3" ht="15.75" x14ac:dyDescent="0.25">
      <c r="A491" s="15" t="s">
        <v>76</v>
      </c>
      <c r="B491" s="9">
        <f>P17</f>
        <v>0</v>
      </c>
      <c r="C491" s="3" t="str">
        <f>CONCATENATE("  &lt;Genotype hgvs=",CHAR(34),B477,B478,";",B478,CHAR(34)," name=",CHAR(34),B67,CHAR(34),"&gt; ")</f>
        <v xml:space="preserve">  &lt;Genotype hgvs="00;0" name="T70790948C"&gt; </v>
      </c>
    </row>
    <row r="492" spans="1:3" ht="15.75" x14ac:dyDescent="0.25">
      <c r="A492" s="8" t="s">
        <v>77</v>
      </c>
      <c r="B492" s="9">
        <f t="shared" ref="B492:B493" si="24">P18</f>
        <v>0</v>
      </c>
      <c r="C492" s="3" t="s">
        <v>38</v>
      </c>
    </row>
    <row r="493" spans="1:3" ht="15.75" x14ac:dyDescent="0.25">
      <c r="A493" s="8" t="s">
        <v>73</v>
      </c>
      <c r="B493" s="9">
        <f t="shared" si="24"/>
        <v>0</v>
      </c>
      <c r="C493" s="3" t="s">
        <v>70</v>
      </c>
    </row>
    <row r="494" spans="1:3" ht="15.75" x14ac:dyDescent="0.25">
      <c r="A494" s="8"/>
    </row>
    <row r="495" spans="1:3" ht="15.75" x14ac:dyDescent="0.25">
      <c r="A495" s="15"/>
      <c r="C495" s="3" t="str">
        <f>CONCATENATE("    ",B491)</f>
        <v xml:space="preserve">    0</v>
      </c>
    </row>
    <row r="496" spans="1:3" ht="15.75" x14ac:dyDescent="0.25">
      <c r="A496" s="8"/>
    </row>
    <row r="497" spans="1:3" ht="15.75" x14ac:dyDescent="0.25">
      <c r="A497" s="8"/>
      <c r="C497" s="3" t="s">
        <v>74</v>
      </c>
    </row>
    <row r="498" spans="1:3" ht="15.75" x14ac:dyDescent="0.25">
      <c r="A498" s="8"/>
    </row>
    <row r="499" spans="1:3" ht="15.75" x14ac:dyDescent="0.25">
      <c r="A499" s="8"/>
      <c r="C499" s="3" t="str">
        <f>CONCATENATE("    ",B492)</f>
        <v xml:space="preserve">    0</v>
      </c>
    </row>
    <row r="500" spans="1:3" ht="15.75" x14ac:dyDescent="0.25">
      <c r="A500" s="8"/>
    </row>
    <row r="501" spans="1:3" ht="15.75" x14ac:dyDescent="0.25">
      <c r="A501" s="15"/>
      <c r="C501" s="3" t="s">
        <v>75</v>
      </c>
    </row>
    <row r="502" spans="1:3" ht="15.75" x14ac:dyDescent="0.25">
      <c r="A502" s="15"/>
    </row>
    <row r="503" spans="1:3" ht="15.75" x14ac:dyDescent="0.25">
      <c r="A503" s="15"/>
      <c r="C503" s="3" t="str">
        <f>CONCATENATE( "    &lt;piechart percentage=",B493," /&gt;")</f>
        <v xml:space="preserve">    &lt;piechart percentage=0 /&gt;</v>
      </c>
    </row>
    <row r="504" spans="1:3" ht="15.75" x14ac:dyDescent="0.25">
      <c r="A504" s="15"/>
      <c r="C504" s="3" t="str">
        <f>"  &lt;/Genotype&gt;"</f>
        <v xml:space="preserve">  &lt;/Genotype&gt;</v>
      </c>
    </row>
    <row r="505" spans="1:3" ht="15.75" x14ac:dyDescent="0.25">
      <c r="A505" s="15" t="s">
        <v>78</v>
      </c>
      <c r="B505" s="9">
        <f>P20</f>
        <v>0</v>
      </c>
      <c r="C505" s="3" t="str">
        <f>CONCATENATE("  &lt;Genotype hgvs=",CHAR(34),B477,B479,";",B479,CHAR(34)," name=",CHAR(34),B67,CHAR(34),"&gt; ")</f>
        <v xml:space="preserve">  &lt;Genotype hgvs="00;0" name="T70790948C"&gt; </v>
      </c>
    </row>
    <row r="506" spans="1:3" ht="15.75" x14ac:dyDescent="0.25">
      <c r="A506" s="8" t="s">
        <v>79</v>
      </c>
      <c r="B506" s="9">
        <f>P21</f>
        <v>0</v>
      </c>
      <c r="C506" s="3" t="s">
        <v>38</v>
      </c>
    </row>
    <row r="507" spans="1:3" ht="15.75" x14ac:dyDescent="0.25">
      <c r="A507" s="8" t="s">
        <v>73</v>
      </c>
      <c r="B507" s="9">
        <f>P22</f>
        <v>0</v>
      </c>
      <c r="C507" s="3" t="s">
        <v>70</v>
      </c>
    </row>
    <row r="508" spans="1:3" ht="15.75" x14ac:dyDescent="0.25">
      <c r="A508" s="15"/>
    </row>
    <row r="509" spans="1:3" ht="15.75" x14ac:dyDescent="0.25">
      <c r="A509" s="8"/>
      <c r="C509" s="3" t="str">
        <f>CONCATENATE("    ",B505)</f>
        <v xml:space="preserve">    0</v>
      </c>
    </row>
    <row r="510" spans="1:3" ht="15.75" x14ac:dyDescent="0.25">
      <c r="A510" s="8"/>
    </row>
    <row r="511" spans="1:3" ht="15.75" x14ac:dyDescent="0.25">
      <c r="A511" s="8"/>
      <c r="C511" s="3" t="s">
        <v>74</v>
      </c>
    </row>
    <row r="512" spans="1:3" ht="15.75" x14ac:dyDescent="0.25">
      <c r="A512" s="8"/>
    </row>
    <row r="513" spans="1:17" ht="15.75" x14ac:dyDescent="0.25">
      <c r="A513" s="8"/>
      <c r="C513" s="3" t="str">
        <f>CONCATENATE("    ",B506)</f>
        <v xml:space="preserve">    0</v>
      </c>
    </row>
    <row r="514" spans="1:17" ht="15.75" x14ac:dyDescent="0.25">
      <c r="A514" s="15"/>
    </row>
    <row r="515" spans="1:17" ht="15.75" x14ac:dyDescent="0.25">
      <c r="A515" s="15"/>
      <c r="C515" s="3" t="s">
        <v>75</v>
      </c>
    </row>
    <row r="516" spans="1:17" ht="15.75" x14ac:dyDescent="0.25">
      <c r="A516" s="15"/>
    </row>
    <row r="517" spans="1:17" ht="15.75" x14ac:dyDescent="0.25">
      <c r="A517" s="15"/>
      <c r="C517" s="3" t="str">
        <f>CONCATENATE( "    &lt;piechart percentage=",B507," /&gt;")</f>
        <v xml:space="preserve">    &lt;piechart percentage=0 /&gt;</v>
      </c>
    </row>
    <row r="518" spans="1:17" ht="15.75" x14ac:dyDescent="0.25">
      <c r="A518" s="15"/>
      <c r="C518" s="3" t="str">
        <f>"  &lt;/Genotype&gt;"</f>
        <v xml:space="preserve">  &lt;/Genotype&gt;</v>
      </c>
    </row>
    <row r="519" spans="1:17" ht="15.75" x14ac:dyDescent="0.25">
      <c r="A519" s="15"/>
      <c r="C519" s="3" t="str">
        <f>C71</f>
        <v>&lt;# C71402258T #&gt;</v>
      </c>
    </row>
    <row r="520" spans="1:17" ht="15.75" x14ac:dyDescent="0.25">
      <c r="A520" s="15" t="s">
        <v>69</v>
      </c>
      <c r="B520" s="21">
        <f>Q11</f>
        <v>0</v>
      </c>
      <c r="C520" s="3" t="str">
        <f>CONCATENATE("  &lt;Genotype hgvs=",CHAR(34),B520,B521,";",B522,CHAR(34)," name=",CHAR(34),B73,CHAR(34),"&gt; ")</f>
        <v xml:space="preserve">  &lt;Genotype hgvs="00;0" name="C71402258T"&gt; </v>
      </c>
    </row>
    <row r="521" spans="1:17" ht="15.75" x14ac:dyDescent="0.25">
      <c r="A521" s="15" t="s">
        <v>47</v>
      </c>
      <c r="B521" s="21">
        <f t="shared" ref="B521:B525" si="25">Q12</f>
        <v>0</v>
      </c>
    </row>
    <row r="522" spans="1:17" ht="15.75" x14ac:dyDescent="0.25">
      <c r="A522" s="15" t="s">
        <v>43</v>
      </c>
      <c r="B522" s="21">
        <f t="shared" si="25"/>
        <v>0</v>
      </c>
      <c r="C522" s="3" t="s">
        <v>70</v>
      </c>
    </row>
    <row r="523" spans="1:17" ht="15.75" x14ac:dyDescent="0.25">
      <c r="A523" s="15" t="s">
        <v>71</v>
      </c>
      <c r="B523" s="21">
        <f t="shared" si="25"/>
        <v>0</v>
      </c>
      <c r="C523" s="3" t="s">
        <v>38</v>
      </c>
    </row>
    <row r="524" spans="1:17" ht="15.75" x14ac:dyDescent="0.25">
      <c r="A524" s="8" t="s">
        <v>72</v>
      </c>
      <c r="B524" s="21">
        <f t="shared" si="25"/>
        <v>0</v>
      </c>
      <c r="C524" s="3" t="str">
        <f>CONCATENATE("    ",B523)</f>
        <v xml:space="preserve">    0</v>
      </c>
    </row>
    <row r="525" spans="1:17" ht="15.75" x14ac:dyDescent="0.25">
      <c r="A525" s="8" t="s">
        <v>73</v>
      </c>
      <c r="B525" s="21">
        <f t="shared" si="25"/>
        <v>0</v>
      </c>
    </row>
    <row r="526" spans="1:17" ht="15.75" x14ac:dyDescent="0.25">
      <c r="A526" s="15"/>
      <c r="C526" s="3" t="s">
        <v>74</v>
      </c>
      <c r="Q526" s="18"/>
    </row>
    <row r="527" spans="1:17" ht="15.75" x14ac:dyDescent="0.25">
      <c r="A527" s="8"/>
    </row>
    <row r="528" spans="1:17" ht="15.75" x14ac:dyDescent="0.25">
      <c r="A528" s="8"/>
      <c r="C528" s="3" t="str">
        <f>CONCATENATE("    ",B524)</f>
        <v xml:space="preserve">    0</v>
      </c>
    </row>
    <row r="529" spans="1:17" ht="15.75" x14ac:dyDescent="0.25">
      <c r="A529" s="8"/>
    </row>
    <row r="530" spans="1:17" ht="15.75" x14ac:dyDescent="0.25">
      <c r="A530" s="8"/>
      <c r="C530" s="3" t="s">
        <v>75</v>
      </c>
    </row>
    <row r="531" spans="1:17" ht="15.75" x14ac:dyDescent="0.25">
      <c r="A531" s="15"/>
      <c r="Q531" s="18"/>
    </row>
    <row r="532" spans="1:17" ht="15.75" x14ac:dyDescent="0.25">
      <c r="A532" s="15"/>
      <c r="C532" s="3" t="str">
        <f>CONCATENATE( "    &lt;piechart percentage=",B525," /&gt;")</f>
        <v xml:space="preserve">    &lt;piechart percentage=0 /&gt;</v>
      </c>
      <c r="Q532" s="18"/>
    </row>
    <row r="533" spans="1:17" ht="15.75" x14ac:dyDescent="0.25">
      <c r="A533" s="15"/>
      <c r="C533" s="3" t="str">
        <f>"  &lt;/Genotype&gt;"</f>
        <v xml:space="preserve">  &lt;/Genotype&gt;</v>
      </c>
      <c r="Q533" s="18"/>
    </row>
    <row r="534" spans="1:17" ht="15.75" x14ac:dyDescent="0.25">
      <c r="A534" s="15" t="s">
        <v>76</v>
      </c>
      <c r="B534" s="9">
        <f>Q17</f>
        <v>0</v>
      </c>
      <c r="C534" s="3" t="str">
        <f>CONCATENATE("  &lt;Genotype hgvs=",CHAR(34),B520,B521,";",B521,CHAR(34)," name=",CHAR(34),B73,CHAR(34),"&gt; ")</f>
        <v xml:space="preserve">  &lt;Genotype hgvs="00;0" name="C71402258T"&gt; </v>
      </c>
      <c r="Q534" s="18"/>
    </row>
    <row r="535" spans="1:17" ht="15.75" x14ac:dyDescent="0.25">
      <c r="A535" s="8" t="s">
        <v>77</v>
      </c>
      <c r="B535" s="9">
        <f t="shared" ref="B535:B536" si="26">Q18</f>
        <v>0</v>
      </c>
      <c r="C535" s="3" t="s">
        <v>38</v>
      </c>
    </row>
    <row r="536" spans="1:17" ht="15.75" x14ac:dyDescent="0.25">
      <c r="A536" s="8" t="s">
        <v>73</v>
      </c>
      <c r="B536" s="9">
        <f t="shared" si="26"/>
        <v>0</v>
      </c>
      <c r="C536" s="3" t="s">
        <v>70</v>
      </c>
    </row>
    <row r="537" spans="1:17" ht="15.75" x14ac:dyDescent="0.25">
      <c r="A537" s="8"/>
    </row>
    <row r="538" spans="1:17" ht="15.75" x14ac:dyDescent="0.25">
      <c r="A538" s="15"/>
      <c r="C538" s="3" t="str">
        <f>CONCATENATE("    ",B534)</f>
        <v xml:space="preserve">    0</v>
      </c>
    </row>
    <row r="539" spans="1:17" ht="15.75" x14ac:dyDescent="0.25">
      <c r="A539" s="8"/>
    </row>
    <row r="540" spans="1:17" ht="15.75" x14ac:dyDescent="0.25">
      <c r="A540" s="8"/>
      <c r="C540" s="3" t="s">
        <v>74</v>
      </c>
    </row>
    <row r="541" spans="1:17" ht="15.75" x14ac:dyDescent="0.25">
      <c r="A541" s="8"/>
    </row>
    <row r="542" spans="1:17" ht="15.75" x14ac:dyDescent="0.25">
      <c r="A542" s="8"/>
      <c r="C542" s="3" t="str">
        <f>CONCATENATE("    ",B535)</f>
        <v xml:space="preserve">    0</v>
      </c>
    </row>
    <row r="543" spans="1:17" s="4" customFormat="1" ht="15.75" x14ac:dyDescent="0.25">
      <c r="A543" s="24"/>
      <c r="B543" s="23"/>
    </row>
    <row r="544" spans="1:17" s="4" customFormat="1" ht="15.75" x14ac:dyDescent="0.25">
      <c r="A544" s="22"/>
      <c r="B544" s="23"/>
      <c r="C544" s="4" t="s">
        <v>75</v>
      </c>
    </row>
    <row r="545" spans="1:3" s="4" customFormat="1" ht="15.75" x14ac:dyDescent="0.25">
      <c r="A545" s="22"/>
      <c r="B545" s="23"/>
    </row>
    <row r="546" spans="1:3" s="4" customFormat="1" ht="15.75" x14ac:dyDescent="0.25">
      <c r="A546" s="22"/>
      <c r="B546" s="23"/>
      <c r="C546" s="4" t="str">
        <f>CONCATENATE( "    &lt;piechart percentage=",B536," /&gt;")</f>
        <v xml:space="preserve">    &lt;piechart percentage=0 /&gt;</v>
      </c>
    </row>
    <row r="547" spans="1:3" s="4" customFormat="1" ht="15.75" x14ac:dyDescent="0.25">
      <c r="A547" s="22"/>
      <c r="B547" s="23"/>
      <c r="C547" s="4" t="str">
        <f>"  &lt;/Genotype&gt;"</f>
        <v xml:space="preserve">  &lt;/Genotype&gt;</v>
      </c>
    </row>
    <row r="548" spans="1:3" s="4" customFormat="1" ht="15.75" x14ac:dyDescent="0.25">
      <c r="A548" s="22" t="s">
        <v>78</v>
      </c>
      <c r="B548" s="23">
        <f>Q20</f>
        <v>0</v>
      </c>
      <c r="C548" s="4" t="str">
        <f>CONCATENATE("  &lt;Genotype hgvs=",CHAR(34),B520,B522,";",B522,CHAR(34)," name=",CHAR(34),B73,CHAR(34),"&gt; ")</f>
        <v xml:space="preserve">  &lt;Genotype hgvs="00;0" name="C71402258T"&gt; </v>
      </c>
    </row>
    <row r="549" spans="1:3" s="4" customFormat="1" ht="15.75" x14ac:dyDescent="0.25">
      <c r="A549" s="24" t="s">
        <v>79</v>
      </c>
      <c r="B549" s="23">
        <f t="shared" ref="B549:B550" si="27">Q21</f>
        <v>0</v>
      </c>
      <c r="C549" s="4" t="s">
        <v>38</v>
      </c>
    </row>
    <row r="550" spans="1:3" s="4" customFormat="1" ht="15.75" x14ac:dyDescent="0.25">
      <c r="A550" s="24" t="s">
        <v>73</v>
      </c>
      <c r="B550" s="23">
        <f t="shared" si="27"/>
        <v>0</v>
      </c>
      <c r="C550" s="4" t="s">
        <v>70</v>
      </c>
    </row>
    <row r="551" spans="1:3" s="4" customFormat="1" ht="15.75" x14ac:dyDescent="0.25">
      <c r="A551" s="22"/>
      <c r="B551" s="23"/>
    </row>
    <row r="552" spans="1:3" s="4" customFormat="1" ht="15.75" x14ac:dyDescent="0.25">
      <c r="A552" s="24"/>
      <c r="B552" s="23"/>
      <c r="C552" s="4" t="str">
        <f>CONCATENATE("    ",B548)</f>
        <v xml:space="preserve">    0</v>
      </c>
    </row>
    <row r="553" spans="1:3" s="4" customFormat="1" ht="15.75" x14ac:dyDescent="0.25">
      <c r="A553" s="24"/>
      <c r="B553" s="23"/>
    </row>
    <row r="554" spans="1:3" s="4" customFormat="1" ht="15.75" x14ac:dyDescent="0.25">
      <c r="A554" s="24"/>
      <c r="B554" s="23"/>
      <c r="C554" s="4" t="s">
        <v>74</v>
      </c>
    </row>
    <row r="555" spans="1:3" s="4" customFormat="1" ht="15.75" x14ac:dyDescent="0.25">
      <c r="A555" s="24"/>
      <c r="B555" s="23"/>
    </row>
    <row r="556" spans="1:3" s="4" customFormat="1" ht="15.75" x14ac:dyDescent="0.25">
      <c r="A556" s="24"/>
      <c r="B556" s="23"/>
      <c r="C556" s="4" t="str">
        <f>CONCATENATE("    ",B549)</f>
        <v xml:space="preserve">    0</v>
      </c>
    </row>
    <row r="557" spans="1:3" s="4" customFormat="1" ht="15.75" x14ac:dyDescent="0.25">
      <c r="A557" s="22"/>
      <c r="B557" s="23"/>
    </row>
    <row r="558" spans="1:3" s="4" customFormat="1" ht="15.75" x14ac:dyDescent="0.25">
      <c r="A558" s="22"/>
      <c r="B558" s="23"/>
      <c r="C558" s="4" t="s">
        <v>75</v>
      </c>
    </row>
    <row r="559" spans="1:3" s="4" customFormat="1" ht="15.75" x14ac:dyDescent="0.25">
      <c r="A559" s="22"/>
      <c r="B559" s="23"/>
    </row>
    <row r="560" spans="1:3" s="4" customFormat="1" ht="15.75" x14ac:dyDescent="0.25">
      <c r="A560" s="22"/>
      <c r="B560" s="23"/>
      <c r="C560" s="4" t="str">
        <f>CONCATENATE( "    &lt;piechart percentage=",B550," /&gt;")</f>
        <v xml:space="preserve">    &lt;piechart percentage=0 /&gt;</v>
      </c>
    </row>
    <row r="561" spans="1:3" s="4" customFormat="1" ht="15.75" x14ac:dyDescent="0.25">
      <c r="A561" s="22"/>
      <c r="B561" s="23"/>
      <c r="C561" s="4" t="str">
        <f>"  &lt;/Genotype&gt;"</f>
        <v xml:space="preserve">  &lt;/Genotype&gt;</v>
      </c>
    </row>
    <row r="562" spans="1:3" s="4" customFormat="1" ht="15.75" x14ac:dyDescent="0.25">
      <c r="A562" s="22"/>
      <c r="B562" s="23"/>
      <c r="C562" s="4" t="str">
        <f>C77</f>
        <v>&lt;# C70616746T #&gt;</v>
      </c>
    </row>
    <row r="563" spans="1:3" s="4" customFormat="1" ht="15.75" x14ac:dyDescent="0.25">
      <c r="A563" s="22" t="s">
        <v>69</v>
      </c>
      <c r="B563" s="25">
        <f>R11</f>
        <v>0</v>
      </c>
      <c r="C563" s="4" t="str">
        <f>CONCATENATE("  &lt;Genotype hgvs=",CHAR(34),B563,B564,";",B565,CHAR(34)," name=",CHAR(34),B79,CHAR(34),"&gt; ")</f>
        <v xml:space="preserve">  &lt;Genotype hgvs="00;0" name="C70616746T"&gt; </v>
      </c>
    </row>
    <row r="564" spans="1:3" s="4" customFormat="1" ht="15.75" x14ac:dyDescent="0.25">
      <c r="A564" s="22" t="s">
        <v>47</v>
      </c>
      <c r="B564" s="25">
        <f t="shared" ref="B564:B568" si="28">R12</f>
        <v>0</v>
      </c>
    </row>
    <row r="565" spans="1:3" s="4" customFormat="1" ht="15.75" x14ac:dyDescent="0.25">
      <c r="A565" s="22" t="s">
        <v>43</v>
      </c>
      <c r="B565" s="25">
        <f t="shared" si="28"/>
        <v>0</v>
      </c>
      <c r="C565" s="4" t="s">
        <v>70</v>
      </c>
    </row>
    <row r="566" spans="1:3" s="4" customFormat="1" ht="15.75" x14ac:dyDescent="0.25">
      <c r="A566" s="22" t="s">
        <v>71</v>
      </c>
      <c r="B566" s="25">
        <f t="shared" si="28"/>
        <v>0</v>
      </c>
      <c r="C566" s="4" t="s">
        <v>38</v>
      </c>
    </row>
    <row r="567" spans="1:3" s="4" customFormat="1" ht="15.75" x14ac:dyDescent="0.25">
      <c r="A567" s="24" t="s">
        <v>72</v>
      </c>
      <c r="B567" s="25">
        <f t="shared" si="28"/>
        <v>0</v>
      </c>
      <c r="C567" s="4" t="str">
        <f>CONCATENATE("    ",B566)</f>
        <v xml:space="preserve">    0</v>
      </c>
    </row>
    <row r="568" spans="1:3" s="4" customFormat="1" ht="15.75" x14ac:dyDescent="0.25">
      <c r="A568" s="24" t="s">
        <v>73</v>
      </c>
      <c r="B568" s="25">
        <f t="shared" si="28"/>
        <v>0</v>
      </c>
    </row>
    <row r="569" spans="1:3" s="4" customFormat="1" ht="15.75" x14ac:dyDescent="0.25">
      <c r="A569" s="22"/>
      <c r="B569" s="23"/>
      <c r="C569" s="4" t="s">
        <v>74</v>
      </c>
    </row>
    <row r="570" spans="1:3" s="4" customFormat="1" ht="15.75" x14ac:dyDescent="0.25">
      <c r="A570" s="24"/>
      <c r="B570" s="23"/>
    </row>
    <row r="571" spans="1:3" s="4" customFormat="1" ht="15.75" x14ac:dyDescent="0.25">
      <c r="A571" s="24"/>
      <c r="B571" s="23"/>
      <c r="C571" s="4" t="str">
        <f>CONCATENATE("    ",B567)</f>
        <v xml:space="preserve">    0</v>
      </c>
    </row>
    <row r="572" spans="1:3" s="4" customFormat="1" ht="15.75" x14ac:dyDescent="0.25">
      <c r="A572" s="24"/>
      <c r="B572" s="23"/>
    </row>
    <row r="573" spans="1:3" s="4" customFormat="1" ht="15.75" x14ac:dyDescent="0.25">
      <c r="A573" s="24"/>
      <c r="B573" s="23"/>
      <c r="C573" s="4" t="s">
        <v>75</v>
      </c>
    </row>
    <row r="574" spans="1:3" s="4" customFormat="1" ht="15.75" x14ac:dyDescent="0.25">
      <c r="A574" s="22"/>
      <c r="B574" s="23"/>
    </row>
    <row r="575" spans="1:3" s="4" customFormat="1" ht="15.75" x14ac:dyDescent="0.25">
      <c r="A575" s="22"/>
      <c r="B575" s="23"/>
      <c r="C575" s="4" t="str">
        <f>CONCATENATE( "    &lt;piechart percentage=",B568," /&gt;")</f>
        <v xml:space="preserve">    &lt;piechart percentage=0 /&gt;</v>
      </c>
    </row>
    <row r="576" spans="1:3" s="4" customFormat="1" ht="15.75" x14ac:dyDescent="0.25">
      <c r="A576" s="22"/>
      <c r="B576" s="23"/>
      <c r="C576" s="4" t="str">
        <f>"  &lt;/Genotype&gt;"</f>
        <v xml:space="preserve">  &lt;/Genotype&gt;</v>
      </c>
    </row>
    <row r="577" spans="1:3" s="4" customFormat="1" ht="15.75" x14ac:dyDescent="0.25">
      <c r="A577" s="22" t="s">
        <v>76</v>
      </c>
      <c r="B577" s="23">
        <f>R17</f>
        <v>0</v>
      </c>
      <c r="C577" s="4" t="str">
        <f>CONCATENATE("  &lt;Genotype hgvs=",CHAR(34),B563,B564,";",B564,CHAR(34)," name=",CHAR(34),B79,CHAR(34),"&gt; ")</f>
        <v xml:space="preserve">  &lt;Genotype hgvs="00;0" name="C70616746T"&gt; </v>
      </c>
    </row>
    <row r="578" spans="1:3" s="4" customFormat="1" ht="15.75" x14ac:dyDescent="0.25">
      <c r="A578" s="24" t="s">
        <v>77</v>
      </c>
      <c r="B578" s="23">
        <f t="shared" ref="B578:B579" si="29">R18</f>
        <v>0</v>
      </c>
      <c r="C578" s="4" t="s">
        <v>38</v>
      </c>
    </row>
    <row r="579" spans="1:3" s="4" customFormat="1" ht="15.75" x14ac:dyDescent="0.25">
      <c r="A579" s="24" t="s">
        <v>73</v>
      </c>
      <c r="B579" s="23">
        <f t="shared" si="29"/>
        <v>0</v>
      </c>
      <c r="C579" s="4" t="s">
        <v>70</v>
      </c>
    </row>
    <row r="580" spans="1:3" s="4" customFormat="1" ht="15.75" x14ac:dyDescent="0.25">
      <c r="A580" s="24"/>
      <c r="B580" s="23"/>
    </row>
    <row r="581" spans="1:3" s="4" customFormat="1" ht="15.75" x14ac:dyDescent="0.25">
      <c r="A581" s="22"/>
      <c r="B581" s="23"/>
      <c r="C581" s="4" t="str">
        <f>CONCATENATE("    ",B577)</f>
        <v xml:space="preserve">    0</v>
      </c>
    </row>
    <row r="582" spans="1:3" s="4" customFormat="1" ht="15.75" x14ac:dyDescent="0.25">
      <c r="A582" s="24"/>
      <c r="B582" s="23"/>
    </row>
    <row r="583" spans="1:3" s="4" customFormat="1" ht="15.75" x14ac:dyDescent="0.25">
      <c r="A583" s="24"/>
      <c r="B583" s="23"/>
      <c r="C583" s="4" t="s">
        <v>74</v>
      </c>
    </row>
    <row r="584" spans="1:3" s="4" customFormat="1" ht="15.75" x14ac:dyDescent="0.25">
      <c r="A584" s="24"/>
      <c r="B584" s="23"/>
    </row>
    <row r="585" spans="1:3" s="4" customFormat="1" ht="15.75" x14ac:dyDescent="0.25">
      <c r="A585" s="24"/>
      <c r="B585" s="23"/>
      <c r="C585" s="4" t="str">
        <f>CONCATENATE("    ",B578)</f>
        <v xml:space="preserve">    0</v>
      </c>
    </row>
    <row r="586" spans="1:3" s="4" customFormat="1" ht="15.75" x14ac:dyDescent="0.25">
      <c r="A586" s="24"/>
      <c r="B586" s="23"/>
    </row>
    <row r="587" spans="1:3" s="4" customFormat="1" ht="15.75" x14ac:dyDescent="0.25">
      <c r="A587" s="22"/>
      <c r="B587" s="23"/>
      <c r="C587" s="4" t="s">
        <v>75</v>
      </c>
    </row>
    <row r="588" spans="1:3" s="4" customFormat="1" ht="15.75" x14ac:dyDescent="0.25">
      <c r="A588" s="22"/>
      <c r="B588" s="23"/>
    </row>
    <row r="589" spans="1:3" s="4" customFormat="1" ht="15.75" x14ac:dyDescent="0.25">
      <c r="A589" s="22"/>
      <c r="B589" s="23"/>
      <c r="C589" s="4" t="str">
        <f>CONCATENATE( "    &lt;piechart percentage=",B579," /&gt;")</f>
        <v xml:space="preserve">    &lt;piechart percentage=0 /&gt;</v>
      </c>
    </row>
    <row r="590" spans="1:3" s="4" customFormat="1" ht="15.75" x14ac:dyDescent="0.25">
      <c r="A590" s="22"/>
      <c r="B590" s="23"/>
      <c r="C590" s="4" t="str">
        <f>"  &lt;/Genotype&gt;"</f>
        <v xml:space="preserve">  &lt;/Genotype&gt;</v>
      </c>
    </row>
    <row r="591" spans="1:3" s="4" customFormat="1" ht="15.75" x14ac:dyDescent="0.25">
      <c r="A591" s="22" t="s">
        <v>78</v>
      </c>
      <c r="B591" s="23">
        <f>R20</f>
        <v>0</v>
      </c>
      <c r="C591" s="4" t="str">
        <f>CONCATENATE("  &lt;Genotype hgvs=",CHAR(34),B563,B565,";",B565,CHAR(34)," name=",CHAR(34),B79,CHAR(34),"&gt; ")</f>
        <v xml:space="preserve">  &lt;Genotype hgvs="00;0" name="C70616746T"&gt; </v>
      </c>
    </row>
    <row r="592" spans="1:3" s="4" customFormat="1" ht="15.75" x14ac:dyDescent="0.25">
      <c r="A592" s="24" t="s">
        <v>79</v>
      </c>
      <c r="B592" s="23">
        <f t="shared" ref="B592:B593" si="30">R21</f>
        <v>0</v>
      </c>
      <c r="C592" s="4" t="s">
        <v>38</v>
      </c>
    </row>
    <row r="593" spans="1:3" s="4" customFormat="1" ht="15.75" x14ac:dyDescent="0.25">
      <c r="A593" s="24" t="s">
        <v>73</v>
      </c>
      <c r="B593" s="23">
        <f t="shared" si="30"/>
        <v>0</v>
      </c>
      <c r="C593" s="4" t="s">
        <v>70</v>
      </c>
    </row>
    <row r="594" spans="1:3" s="4" customFormat="1" ht="15.75" x14ac:dyDescent="0.25">
      <c r="A594" s="22"/>
      <c r="B594" s="23"/>
    </row>
    <row r="595" spans="1:3" s="4" customFormat="1" ht="15.75" x14ac:dyDescent="0.25">
      <c r="A595" s="24"/>
      <c r="B595" s="23"/>
      <c r="C595" s="4" t="str">
        <f>CONCATENATE("    ",B591)</f>
        <v xml:space="preserve">    0</v>
      </c>
    </row>
    <row r="596" spans="1:3" s="4" customFormat="1" ht="15.75" x14ac:dyDescent="0.25">
      <c r="A596" s="24"/>
      <c r="B596" s="23"/>
    </row>
    <row r="597" spans="1:3" s="4" customFormat="1" ht="15.75" x14ac:dyDescent="0.25">
      <c r="A597" s="24"/>
      <c r="B597" s="23"/>
      <c r="C597" s="4" t="s">
        <v>74</v>
      </c>
    </row>
    <row r="598" spans="1:3" s="4" customFormat="1" ht="15.75" x14ac:dyDescent="0.25">
      <c r="A598" s="24"/>
      <c r="B598" s="23"/>
    </row>
    <row r="599" spans="1:3" s="4" customFormat="1" ht="15.75" x14ac:dyDescent="0.25">
      <c r="A599" s="24"/>
      <c r="B599" s="23"/>
      <c r="C599" s="4" t="str">
        <f>CONCATENATE("    ",B592)</f>
        <v xml:space="preserve">    0</v>
      </c>
    </row>
    <row r="600" spans="1:3" ht="15.75" x14ac:dyDescent="0.25">
      <c r="A600" s="15"/>
    </row>
    <row r="601" spans="1:3" ht="15.75" x14ac:dyDescent="0.25">
      <c r="A601" s="15"/>
      <c r="C601" s="3" t="s">
        <v>75</v>
      </c>
    </row>
    <row r="602" spans="1:3" ht="15.75" x14ac:dyDescent="0.25">
      <c r="A602" s="15"/>
    </row>
    <row r="603" spans="1:3" ht="15.75" x14ac:dyDescent="0.25">
      <c r="A603" s="15"/>
      <c r="C603" s="3" t="str">
        <f>CONCATENATE( "    &lt;piechart percentage=",B593," /&gt;")</f>
        <v xml:space="preserve">    &lt;piechart percentage=0 /&gt;</v>
      </c>
    </row>
    <row r="604" spans="1:3" ht="15.75" x14ac:dyDescent="0.25">
      <c r="A604" s="15"/>
      <c r="C604" s="3" t="str">
        <f>"  &lt;/Genotype&gt;"</f>
        <v xml:space="preserve">  &lt;/Genotype&gt;</v>
      </c>
    </row>
    <row r="605" spans="1:3" ht="15.75" x14ac:dyDescent="0.25">
      <c r="A605" s="15"/>
      <c r="C605" s="3" t="str">
        <f>C83</f>
        <v>&lt;# T71417232G #&gt;</v>
      </c>
    </row>
    <row r="606" spans="1:3" ht="15.75" x14ac:dyDescent="0.25">
      <c r="A606" s="15" t="s">
        <v>69</v>
      </c>
      <c r="B606" s="21">
        <f>S11</f>
        <v>0</v>
      </c>
      <c r="C606" s="3" t="str">
        <f>CONCATENATE("  &lt;Genotype hgvs=",CHAR(34),B606,B607,";",B608,CHAR(34)," name=",CHAR(34),B85,CHAR(34),"&gt; ")</f>
        <v xml:space="preserve">  &lt;Genotype hgvs="00;0" name="T71417232G"&gt; </v>
      </c>
    </row>
    <row r="607" spans="1:3" ht="15.75" x14ac:dyDescent="0.25">
      <c r="A607" s="15" t="s">
        <v>47</v>
      </c>
      <c r="B607" s="21">
        <f t="shared" ref="B607:B611" si="31">S12</f>
        <v>0</v>
      </c>
    </row>
    <row r="608" spans="1:3" ht="15.75" x14ac:dyDescent="0.25">
      <c r="A608" s="15" t="s">
        <v>43</v>
      </c>
      <c r="B608" s="21">
        <f t="shared" si="31"/>
        <v>0</v>
      </c>
      <c r="C608" s="3" t="s">
        <v>70</v>
      </c>
    </row>
    <row r="609" spans="1:3" ht="15.75" x14ac:dyDescent="0.25">
      <c r="A609" s="15" t="s">
        <v>71</v>
      </c>
      <c r="B609" s="21">
        <f t="shared" si="31"/>
        <v>0</v>
      </c>
      <c r="C609" s="3" t="s">
        <v>38</v>
      </c>
    </row>
    <row r="610" spans="1:3" ht="15.75" x14ac:dyDescent="0.25">
      <c r="A610" s="8" t="s">
        <v>72</v>
      </c>
      <c r="B610" s="21">
        <f t="shared" si="31"/>
        <v>0</v>
      </c>
      <c r="C610" s="3" t="str">
        <f>CONCATENATE("    ",B609)</f>
        <v xml:space="preserve">    0</v>
      </c>
    </row>
    <row r="611" spans="1:3" ht="15.75" x14ac:dyDescent="0.25">
      <c r="A611" s="8" t="s">
        <v>73</v>
      </c>
      <c r="B611" s="21">
        <f t="shared" si="31"/>
        <v>0</v>
      </c>
    </row>
    <row r="612" spans="1:3" ht="15.75" x14ac:dyDescent="0.25">
      <c r="A612" s="15"/>
      <c r="C612" s="3" t="s">
        <v>74</v>
      </c>
    </row>
    <row r="613" spans="1:3" ht="15.75" x14ac:dyDescent="0.25">
      <c r="A613" s="8"/>
    </row>
    <row r="614" spans="1:3" ht="15.75" x14ac:dyDescent="0.25">
      <c r="A614" s="8"/>
      <c r="C614" s="3" t="str">
        <f>CONCATENATE("    ",B610)</f>
        <v xml:space="preserve">    0</v>
      </c>
    </row>
    <row r="615" spans="1:3" ht="15.75" x14ac:dyDescent="0.25">
      <c r="A615" s="8"/>
    </row>
    <row r="616" spans="1:3" ht="15.75" x14ac:dyDescent="0.25">
      <c r="A616" s="8"/>
      <c r="C616" s="3" t="s">
        <v>75</v>
      </c>
    </row>
    <row r="617" spans="1:3" ht="15.75" x14ac:dyDescent="0.25">
      <c r="A617" s="15"/>
    </row>
    <row r="618" spans="1:3" ht="15.75" x14ac:dyDescent="0.25">
      <c r="A618" s="15"/>
      <c r="C618" s="3" t="str">
        <f>CONCATENATE( "    &lt;piechart percentage=",B611," /&gt;")</f>
        <v xml:space="preserve">    &lt;piechart percentage=0 /&gt;</v>
      </c>
    </row>
    <row r="619" spans="1:3" ht="15.75" x14ac:dyDescent="0.25">
      <c r="A619" s="15"/>
      <c r="C619" s="3" t="str">
        <f>"  &lt;/Genotype&gt;"</f>
        <v xml:space="preserve">  &lt;/Genotype&gt;</v>
      </c>
    </row>
    <row r="620" spans="1:3" ht="15.75" x14ac:dyDescent="0.25">
      <c r="A620" s="15" t="s">
        <v>76</v>
      </c>
      <c r="B620" s="9">
        <f>S17</f>
        <v>0</v>
      </c>
      <c r="C620" s="3" t="str">
        <f>CONCATENATE("  &lt;Genotype hgvs=",CHAR(34),B606,B607,";",B607,CHAR(34)," name=",CHAR(34),B85,CHAR(34),"&gt; ")</f>
        <v xml:space="preserve">  &lt;Genotype hgvs="00;0" name="T71417232G"&gt; </v>
      </c>
    </row>
    <row r="621" spans="1:3" ht="15.75" x14ac:dyDescent="0.25">
      <c r="A621" s="8" t="s">
        <v>77</v>
      </c>
      <c r="B621" s="9">
        <f t="shared" ref="B621:B622" si="32">S18</f>
        <v>0</v>
      </c>
      <c r="C621" s="3" t="s">
        <v>38</v>
      </c>
    </row>
    <row r="622" spans="1:3" ht="15.75" x14ac:dyDescent="0.25">
      <c r="A622" s="8" t="s">
        <v>73</v>
      </c>
      <c r="B622" s="9">
        <f t="shared" si="32"/>
        <v>0</v>
      </c>
      <c r="C622" s="3" t="s">
        <v>70</v>
      </c>
    </row>
    <row r="623" spans="1:3" ht="15.75" x14ac:dyDescent="0.25">
      <c r="A623" s="8"/>
    </row>
    <row r="624" spans="1:3" ht="15.75" x14ac:dyDescent="0.25">
      <c r="A624" s="15"/>
      <c r="C624" s="3" t="str">
        <f>CONCATENATE("    ",B620)</f>
        <v xml:space="preserve">    0</v>
      </c>
    </row>
    <row r="625" spans="1:3" ht="15.75" x14ac:dyDescent="0.25">
      <c r="A625" s="8"/>
    </row>
    <row r="626" spans="1:3" ht="15.75" x14ac:dyDescent="0.25">
      <c r="A626" s="8"/>
      <c r="C626" s="3" t="s">
        <v>74</v>
      </c>
    </row>
    <row r="627" spans="1:3" ht="15.75" x14ac:dyDescent="0.25">
      <c r="A627" s="8"/>
    </row>
    <row r="628" spans="1:3" ht="15.75" x14ac:dyDescent="0.25">
      <c r="A628" s="8"/>
      <c r="C628" s="3" t="str">
        <f>CONCATENATE("    ",B621)</f>
        <v xml:space="preserve">    0</v>
      </c>
    </row>
    <row r="629" spans="1:3" ht="15.75" x14ac:dyDescent="0.25">
      <c r="A629" s="8"/>
    </row>
    <row r="630" spans="1:3" ht="15.75" x14ac:dyDescent="0.25">
      <c r="A630" s="15"/>
      <c r="C630" s="3" t="s">
        <v>75</v>
      </c>
    </row>
    <row r="631" spans="1:3" ht="15.75" x14ac:dyDescent="0.25">
      <c r="A631" s="15"/>
    </row>
    <row r="632" spans="1:3" ht="15.75" x14ac:dyDescent="0.25">
      <c r="A632" s="15"/>
      <c r="C632" s="3" t="str">
        <f>CONCATENATE( "    &lt;piechart percentage=",B622," /&gt;")</f>
        <v xml:space="preserve">    &lt;piechart percentage=0 /&gt;</v>
      </c>
    </row>
    <row r="633" spans="1:3" ht="15.75" x14ac:dyDescent="0.25">
      <c r="A633" s="15"/>
      <c r="C633" s="3" t="str">
        <f>"  &lt;/Genotype&gt;"</f>
        <v xml:space="preserve">  &lt;/Genotype&gt;</v>
      </c>
    </row>
    <row r="634" spans="1:3" ht="15.75" x14ac:dyDescent="0.25">
      <c r="A634" s="15" t="s">
        <v>78</v>
      </c>
      <c r="B634" s="9">
        <f>S20</f>
        <v>0</v>
      </c>
      <c r="C634" s="3" t="str">
        <f>CONCATENATE("  &lt;Genotype hgvs=",CHAR(34),B606,B608,";",B608,CHAR(34)," name=",CHAR(34),B85,CHAR(34),"&gt; ")</f>
        <v xml:space="preserve">  &lt;Genotype hgvs="00;0" name="T71417232G"&gt; </v>
      </c>
    </row>
    <row r="635" spans="1:3" ht="15.75" x14ac:dyDescent="0.25">
      <c r="A635" s="8" t="s">
        <v>79</v>
      </c>
      <c r="B635" s="9">
        <f t="shared" ref="B635:B636" si="33">S21</f>
        <v>0</v>
      </c>
      <c r="C635" s="3" t="s">
        <v>38</v>
      </c>
    </row>
    <row r="636" spans="1:3" ht="15.75" x14ac:dyDescent="0.25">
      <c r="A636" s="8" t="s">
        <v>73</v>
      </c>
      <c r="B636" s="9">
        <f t="shared" si="33"/>
        <v>0</v>
      </c>
      <c r="C636" s="3" t="s">
        <v>70</v>
      </c>
    </row>
    <row r="637" spans="1:3" ht="15.75" x14ac:dyDescent="0.25">
      <c r="A637" s="15"/>
    </row>
    <row r="638" spans="1:3" ht="15.75" x14ac:dyDescent="0.25">
      <c r="A638" s="8"/>
      <c r="C638" s="3" t="str">
        <f>CONCATENATE("    ",B634)</f>
        <v xml:space="preserve">    0</v>
      </c>
    </row>
    <row r="639" spans="1:3" ht="15.75" x14ac:dyDescent="0.25">
      <c r="A639" s="8"/>
    </row>
    <row r="640" spans="1:3" ht="15.75" x14ac:dyDescent="0.25">
      <c r="A640" s="8"/>
      <c r="C640" s="3" t="s">
        <v>74</v>
      </c>
    </row>
    <row r="641" spans="1:3" ht="15.75" x14ac:dyDescent="0.25">
      <c r="A641" s="8"/>
    </row>
    <row r="642" spans="1:3" ht="15.75" x14ac:dyDescent="0.25">
      <c r="A642" s="8"/>
      <c r="C642" s="3" t="str">
        <f>CONCATENATE("    ",B635)</f>
        <v xml:space="preserve">    0</v>
      </c>
    </row>
    <row r="643" spans="1:3" ht="15.75" x14ac:dyDescent="0.25">
      <c r="A643" s="15"/>
    </row>
    <row r="644" spans="1:3" ht="15.75" x14ac:dyDescent="0.25">
      <c r="A644" s="15"/>
      <c r="C644" s="3" t="s">
        <v>75</v>
      </c>
    </row>
    <row r="645" spans="1:3" ht="15.75" x14ac:dyDescent="0.25">
      <c r="A645" s="15"/>
    </row>
    <row r="646" spans="1:3" ht="15.75" x14ac:dyDescent="0.25">
      <c r="A646" s="15"/>
      <c r="C646" s="3" t="str">
        <f>CONCATENATE( "    &lt;piechart percentage=",B636," /&gt;")</f>
        <v xml:space="preserve">    &lt;piechart percentage=0 /&gt;</v>
      </c>
    </row>
    <row r="647" spans="1:3" ht="15.75" x14ac:dyDescent="0.25">
      <c r="A647" s="15"/>
      <c r="C647" s="3" t="str">
        <f>"  &lt;/Genotype&gt;"</f>
        <v xml:space="preserve">  &lt;/Genotype&gt;</v>
      </c>
    </row>
    <row r="648" spans="1:3" ht="15.75" x14ac:dyDescent="0.25">
      <c r="A648" s="15"/>
      <c r="C648" s="3" t="str">
        <f>C89</f>
        <v>&lt;# A70605775G #&gt;</v>
      </c>
    </row>
    <row r="649" spans="1:3" ht="15.75" x14ac:dyDescent="0.25">
      <c r="A649" s="15" t="s">
        <v>69</v>
      </c>
      <c r="B649" s="21">
        <f>T11</f>
        <v>0</v>
      </c>
      <c r="C649" s="3" t="str">
        <f>CONCATENATE("  &lt;Genotype hgvs=",CHAR(34),B649,B650,";",B651,CHAR(34)," name=",CHAR(34),B471,CHAR(34),"&gt; ")</f>
        <v xml:space="preserve">  &lt;Genotype hgvs="00;0" name=""&gt; </v>
      </c>
    </row>
    <row r="650" spans="1:3" ht="15.75" x14ac:dyDescent="0.25">
      <c r="A650" s="15" t="s">
        <v>47</v>
      </c>
      <c r="B650" s="21">
        <f t="shared" ref="B650:B654" si="34">T12</f>
        <v>0</v>
      </c>
    </row>
    <row r="651" spans="1:3" ht="15.75" x14ac:dyDescent="0.25">
      <c r="A651" s="15" t="s">
        <v>43</v>
      </c>
      <c r="B651" s="21">
        <f t="shared" si="34"/>
        <v>0</v>
      </c>
      <c r="C651" s="3" t="s">
        <v>70</v>
      </c>
    </row>
    <row r="652" spans="1:3" ht="15.75" x14ac:dyDescent="0.25">
      <c r="A652" s="15" t="s">
        <v>71</v>
      </c>
      <c r="B652" s="21">
        <f t="shared" si="34"/>
        <v>0</v>
      </c>
      <c r="C652" s="3" t="s">
        <v>38</v>
      </c>
    </row>
    <row r="653" spans="1:3" ht="15.75" x14ac:dyDescent="0.25">
      <c r="A653" s="8" t="s">
        <v>72</v>
      </c>
      <c r="B653" s="21">
        <f t="shared" si="34"/>
        <v>0</v>
      </c>
      <c r="C653" s="3" t="str">
        <f>CONCATENATE("    ",B652)</f>
        <v xml:space="preserve">    0</v>
      </c>
    </row>
    <row r="654" spans="1:3" ht="15.75" x14ac:dyDescent="0.25">
      <c r="A654" s="8" t="s">
        <v>73</v>
      </c>
      <c r="B654" s="21">
        <f t="shared" si="34"/>
        <v>0</v>
      </c>
    </row>
    <row r="655" spans="1:3" ht="15.75" x14ac:dyDescent="0.25">
      <c r="A655" s="15"/>
      <c r="C655" s="3" t="s">
        <v>74</v>
      </c>
    </row>
    <row r="656" spans="1:3" ht="15.75" x14ac:dyDescent="0.25">
      <c r="A656" s="8"/>
    </row>
    <row r="657" spans="1:3" ht="15.75" x14ac:dyDescent="0.25">
      <c r="A657" s="8"/>
      <c r="C657" s="3" t="str">
        <f>CONCATENATE("    ",B653)</f>
        <v xml:space="preserve">    0</v>
      </c>
    </row>
    <row r="658" spans="1:3" ht="15.75" x14ac:dyDescent="0.25">
      <c r="A658" s="8"/>
    </row>
    <row r="659" spans="1:3" ht="15.75" x14ac:dyDescent="0.25">
      <c r="A659" s="8"/>
      <c r="C659" s="3" t="s">
        <v>75</v>
      </c>
    </row>
    <row r="660" spans="1:3" ht="15.75" x14ac:dyDescent="0.25">
      <c r="A660" s="15"/>
    </row>
    <row r="661" spans="1:3" ht="15.75" x14ac:dyDescent="0.25">
      <c r="A661" s="15"/>
      <c r="C661" s="3" t="str">
        <f>CONCATENATE( "    &lt;piechart percentage=",B654," /&gt;")</f>
        <v xml:space="preserve">    &lt;piechart percentage=0 /&gt;</v>
      </c>
    </row>
    <row r="662" spans="1:3" ht="15.75" x14ac:dyDescent="0.25">
      <c r="A662" s="15"/>
      <c r="C662" s="3" t="str">
        <f>"  &lt;/Genotype&gt;"</f>
        <v xml:space="preserve">  &lt;/Genotype&gt;</v>
      </c>
    </row>
    <row r="663" spans="1:3" ht="15.75" x14ac:dyDescent="0.25">
      <c r="A663" s="15" t="s">
        <v>76</v>
      </c>
      <c r="B663" s="9">
        <f>T17</f>
        <v>0</v>
      </c>
      <c r="C663" s="3" t="str">
        <f>CONCATENATE("  &lt;Genotype hgvs=",CHAR(34),B649,B650,";",B650,CHAR(34)," name=",CHAR(34),B471,CHAR(34),"&gt; ")</f>
        <v xml:space="preserve">  &lt;Genotype hgvs="00;0" name=""&gt; </v>
      </c>
    </row>
    <row r="664" spans="1:3" ht="15.75" x14ac:dyDescent="0.25">
      <c r="A664" s="8" t="s">
        <v>77</v>
      </c>
      <c r="B664" s="9">
        <f t="shared" ref="B664:B665" si="35">T18</f>
        <v>0</v>
      </c>
      <c r="C664" s="3" t="s">
        <v>38</v>
      </c>
    </row>
    <row r="665" spans="1:3" ht="15.75" x14ac:dyDescent="0.25">
      <c r="A665" s="8" t="s">
        <v>73</v>
      </c>
      <c r="B665" s="9">
        <f t="shared" si="35"/>
        <v>0</v>
      </c>
      <c r="C665" s="3" t="s">
        <v>70</v>
      </c>
    </row>
    <row r="666" spans="1:3" ht="15.75" x14ac:dyDescent="0.25">
      <c r="A666" s="8"/>
    </row>
    <row r="667" spans="1:3" ht="15.75" x14ac:dyDescent="0.25">
      <c r="A667" s="15"/>
      <c r="C667" s="3" t="str">
        <f>CONCATENATE("    ",B663)</f>
        <v xml:space="preserve">    0</v>
      </c>
    </row>
    <row r="668" spans="1:3" ht="15.75" x14ac:dyDescent="0.25">
      <c r="A668" s="8"/>
    </row>
    <row r="669" spans="1:3" ht="15.75" x14ac:dyDescent="0.25">
      <c r="A669" s="8"/>
      <c r="C669" s="3" t="s">
        <v>74</v>
      </c>
    </row>
    <row r="670" spans="1:3" ht="15.75" x14ac:dyDescent="0.25">
      <c r="A670" s="8"/>
    </row>
    <row r="671" spans="1:3" ht="15.75" x14ac:dyDescent="0.25">
      <c r="A671" s="8"/>
      <c r="C671" s="3" t="str">
        <f>CONCATENATE("    ",B664)</f>
        <v xml:space="preserve">    0</v>
      </c>
    </row>
    <row r="672" spans="1:3" ht="15.75" x14ac:dyDescent="0.25">
      <c r="A672" s="8"/>
    </row>
    <row r="673" spans="1:3" ht="15.75" x14ac:dyDescent="0.25">
      <c r="A673" s="15"/>
      <c r="C673" s="3" t="s">
        <v>75</v>
      </c>
    </row>
    <row r="674" spans="1:3" ht="15.75" x14ac:dyDescent="0.25">
      <c r="A674" s="15"/>
    </row>
    <row r="675" spans="1:3" ht="15.75" x14ac:dyDescent="0.25">
      <c r="A675" s="15"/>
      <c r="C675" s="3" t="str">
        <f>CONCATENATE( "    &lt;piechart percentage=",B665," /&gt;")</f>
        <v xml:space="preserve">    &lt;piechart percentage=0 /&gt;</v>
      </c>
    </row>
    <row r="676" spans="1:3" ht="15.75" x14ac:dyDescent="0.25">
      <c r="A676" s="15"/>
      <c r="C676" s="3" t="str">
        <f>"  &lt;/Genotype&gt;"</f>
        <v xml:space="preserve">  &lt;/Genotype&gt;</v>
      </c>
    </row>
    <row r="677" spans="1:3" ht="15.75" x14ac:dyDescent="0.25">
      <c r="A677" s="15" t="s">
        <v>78</v>
      </c>
      <c r="B677" s="9">
        <f>T20</f>
        <v>0</v>
      </c>
      <c r="C677" s="3" t="str">
        <f>CONCATENATE("  &lt;Genotype hgvs=",CHAR(34),B649,B651,";",B651,CHAR(34)," name=",CHAR(34),B471,CHAR(34),"&gt; ")</f>
        <v xml:space="preserve">  &lt;Genotype hgvs="00;0" name=""&gt; </v>
      </c>
    </row>
    <row r="678" spans="1:3" ht="15.75" x14ac:dyDescent="0.25">
      <c r="A678" s="8" t="s">
        <v>79</v>
      </c>
      <c r="B678" s="9">
        <f t="shared" ref="B678:B679" si="36">T21</f>
        <v>0</v>
      </c>
      <c r="C678" s="3" t="s">
        <v>38</v>
      </c>
    </row>
    <row r="679" spans="1:3" ht="15.75" x14ac:dyDescent="0.25">
      <c r="A679" s="8" t="s">
        <v>73</v>
      </c>
      <c r="B679" s="9">
        <f t="shared" si="36"/>
        <v>0</v>
      </c>
      <c r="C679" s="3" t="s">
        <v>70</v>
      </c>
    </row>
    <row r="680" spans="1:3" ht="15.75" x14ac:dyDescent="0.25">
      <c r="A680" s="15"/>
    </row>
    <row r="681" spans="1:3" ht="15.75" x14ac:dyDescent="0.25">
      <c r="A681" s="8"/>
      <c r="C681" s="3" t="str">
        <f>CONCATENATE("    ",B677)</f>
        <v xml:space="preserve">    0</v>
      </c>
    </row>
    <row r="682" spans="1:3" ht="15.75" x14ac:dyDescent="0.25">
      <c r="A682" s="8"/>
    </row>
    <row r="683" spans="1:3" ht="15.75" x14ac:dyDescent="0.25">
      <c r="A683" s="8"/>
      <c r="C683" s="3" t="s">
        <v>74</v>
      </c>
    </row>
    <row r="684" spans="1:3" ht="15.75" x14ac:dyDescent="0.25">
      <c r="A684" s="8"/>
    </row>
    <row r="685" spans="1:3" ht="15.75" x14ac:dyDescent="0.25">
      <c r="A685" s="8"/>
      <c r="C685" s="3" t="str">
        <f>CONCATENATE("    ",B678)</f>
        <v xml:space="preserve">    0</v>
      </c>
    </row>
    <row r="686" spans="1:3" ht="15.75" x14ac:dyDescent="0.25">
      <c r="A686" s="15"/>
    </row>
    <row r="687" spans="1:3" ht="15.75" x14ac:dyDescent="0.25">
      <c r="A687" s="15"/>
      <c r="C687" s="3" t="s">
        <v>75</v>
      </c>
    </row>
    <row r="688" spans="1:3" ht="15.75" x14ac:dyDescent="0.25">
      <c r="A688" s="15"/>
    </row>
    <row r="689" spans="1:3" ht="15.75" x14ac:dyDescent="0.25">
      <c r="A689" s="15"/>
      <c r="C689" s="3" t="str">
        <f>CONCATENATE( "    &lt;piechart percentage=",B679," /&gt;")</f>
        <v xml:space="preserve">    &lt;piechart percentage=0 /&gt;</v>
      </c>
    </row>
    <row r="690" spans="1:3" ht="15.75" x14ac:dyDescent="0.25">
      <c r="A690" s="15"/>
      <c r="C690" s="3" t="str">
        <f>"  &lt;/Genotype&gt;"</f>
        <v xml:space="preserve">  &lt;/Genotype&gt;</v>
      </c>
    </row>
    <row r="691" spans="1:3" ht="15.75" x14ac:dyDescent="0.25">
      <c r="A691" s="15"/>
      <c r="C691" s="3" t="str">
        <f>C95</f>
        <v>&lt;# C71403580T #&gt;</v>
      </c>
    </row>
    <row r="692" spans="1:3" ht="15.75" x14ac:dyDescent="0.25">
      <c r="A692" s="15" t="s">
        <v>69</v>
      </c>
      <c r="B692" s="21">
        <f>U11</f>
        <v>0</v>
      </c>
      <c r="C692" s="3" t="str">
        <f>CONCATENATE("  &lt;Genotype hgvs=",CHAR(34),B692,B693,";",B694,CHAR(34)," name=",CHAR(34),B514,CHAR(34),"&gt; ")</f>
        <v xml:space="preserve">  &lt;Genotype hgvs="00;0" name=""&gt; </v>
      </c>
    </row>
    <row r="693" spans="1:3" ht="15.75" x14ac:dyDescent="0.25">
      <c r="A693" s="15" t="s">
        <v>47</v>
      </c>
      <c r="B693" s="21">
        <f t="shared" ref="B693:B697" si="37">U12</f>
        <v>0</v>
      </c>
    </row>
    <row r="694" spans="1:3" ht="15.75" x14ac:dyDescent="0.25">
      <c r="A694" s="15" t="s">
        <v>43</v>
      </c>
      <c r="B694" s="21">
        <f t="shared" si="37"/>
        <v>0</v>
      </c>
      <c r="C694" s="3" t="s">
        <v>70</v>
      </c>
    </row>
    <row r="695" spans="1:3" ht="15.75" x14ac:dyDescent="0.25">
      <c r="A695" s="15" t="s">
        <v>71</v>
      </c>
      <c r="B695" s="21">
        <f t="shared" si="37"/>
        <v>0</v>
      </c>
      <c r="C695" s="3" t="s">
        <v>38</v>
      </c>
    </row>
    <row r="696" spans="1:3" ht="15.75" x14ac:dyDescent="0.25">
      <c r="A696" s="8" t="s">
        <v>72</v>
      </c>
      <c r="B696" s="21">
        <f t="shared" si="37"/>
        <v>0</v>
      </c>
      <c r="C696" s="3" t="str">
        <f>CONCATENATE("    ",B695)</f>
        <v xml:space="preserve">    0</v>
      </c>
    </row>
    <row r="697" spans="1:3" ht="15.75" x14ac:dyDescent="0.25">
      <c r="A697" s="8" t="s">
        <v>73</v>
      </c>
      <c r="B697" s="21">
        <f t="shared" si="37"/>
        <v>0</v>
      </c>
    </row>
    <row r="698" spans="1:3" ht="15.75" x14ac:dyDescent="0.25">
      <c r="A698" s="15"/>
      <c r="C698" s="3" t="s">
        <v>74</v>
      </c>
    </row>
    <row r="699" spans="1:3" ht="15.75" x14ac:dyDescent="0.25">
      <c r="A699" s="8"/>
    </row>
    <row r="700" spans="1:3" ht="15.75" x14ac:dyDescent="0.25">
      <c r="A700" s="8"/>
      <c r="C700" s="3" t="str">
        <f>CONCATENATE("    ",B696)</f>
        <v xml:space="preserve">    0</v>
      </c>
    </row>
    <row r="701" spans="1:3" ht="15.75" x14ac:dyDescent="0.25">
      <c r="A701" s="8"/>
    </row>
    <row r="702" spans="1:3" ht="15.75" x14ac:dyDescent="0.25">
      <c r="A702" s="8"/>
      <c r="C702" s="3" t="s">
        <v>75</v>
      </c>
    </row>
    <row r="703" spans="1:3" ht="15.75" x14ac:dyDescent="0.25">
      <c r="A703" s="15"/>
    </row>
    <row r="704" spans="1:3" ht="15.75" x14ac:dyDescent="0.25">
      <c r="A704" s="15"/>
      <c r="C704" s="3" t="str">
        <f>CONCATENATE( "    &lt;piechart percentage=",B697," /&gt;")</f>
        <v xml:space="preserve">    &lt;piechart percentage=0 /&gt;</v>
      </c>
    </row>
    <row r="705" spans="1:3" ht="15.75" x14ac:dyDescent="0.25">
      <c r="A705" s="15"/>
      <c r="C705" s="3" t="str">
        <f>"  &lt;/Genotype&gt;"</f>
        <v xml:space="preserve">  &lt;/Genotype&gt;</v>
      </c>
    </row>
    <row r="706" spans="1:3" ht="15.75" x14ac:dyDescent="0.25">
      <c r="A706" s="15" t="s">
        <v>76</v>
      </c>
      <c r="B706" s="9">
        <f>U17</f>
        <v>0</v>
      </c>
      <c r="C706" s="3" t="str">
        <f>CONCATENATE("  &lt;Genotype hgvs=",CHAR(34),B692,B693,";",B693,CHAR(34)," name=",CHAR(34),B514,CHAR(34),"&gt; ")</f>
        <v xml:space="preserve">  &lt;Genotype hgvs="00;0" name=""&gt; </v>
      </c>
    </row>
    <row r="707" spans="1:3" ht="15.75" x14ac:dyDescent="0.25">
      <c r="A707" s="8" t="s">
        <v>77</v>
      </c>
      <c r="B707" s="9">
        <f t="shared" ref="B707:B708" si="38">U18</f>
        <v>0</v>
      </c>
      <c r="C707" s="3" t="s">
        <v>38</v>
      </c>
    </row>
    <row r="708" spans="1:3" ht="15.75" x14ac:dyDescent="0.25">
      <c r="A708" s="8" t="s">
        <v>73</v>
      </c>
      <c r="B708" s="9">
        <f t="shared" si="38"/>
        <v>0</v>
      </c>
      <c r="C708" s="3" t="s">
        <v>70</v>
      </c>
    </row>
    <row r="709" spans="1:3" ht="15.75" x14ac:dyDescent="0.25">
      <c r="A709" s="8"/>
    </row>
    <row r="710" spans="1:3" ht="15.75" x14ac:dyDescent="0.25">
      <c r="A710" s="15"/>
      <c r="C710" s="3" t="str">
        <f>CONCATENATE("    ",B706)</f>
        <v xml:space="preserve">    0</v>
      </c>
    </row>
    <row r="711" spans="1:3" ht="15.75" x14ac:dyDescent="0.25">
      <c r="A711" s="8"/>
    </row>
    <row r="712" spans="1:3" ht="15.75" x14ac:dyDescent="0.25">
      <c r="A712" s="8"/>
      <c r="C712" s="3" t="s">
        <v>74</v>
      </c>
    </row>
    <row r="713" spans="1:3" ht="15.75" x14ac:dyDescent="0.25">
      <c r="A713" s="8"/>
    </row>
    <row r="714" spans="1:3" ht="15.75" x14ac:dyDescent="0.25">
      <c r="A714" s="8"/>
      <c r="C714" s="3" t="str">
        <f>CONCATENATE("    ",B707)</f>
        <v xml:space="preserve">    0</v>
      </c>
    </row>
    <row r="715" spans="1:3" ht="15.75" x14ac:dyDescent="0.25">
      <c r="A715" s="8"/>
    </row>
    <row r="716" spans="1:3" ht="15.75" x14ac:dyDescent="0.25">
      <c r="A716" s="15"/>
      <c r="C716" s="3" t="s">
        <v>75</v>
      </c>
    </row>
    <row r="717" spans="1:3" ht="15.75" x14ac:dyDescent="0.25">
      <c r="A717" s="15"/>
    </row>
    <row r="718" spans="1:3" ht="15.75" x14ac:dyDescent="0.25">
      <c r="A718" s="15"/>
      <c r="C718" s="3" t="str">
        <f>CONCATENATE( "    &lt;piechart percentage=",B708," /&gt;")</f>
        <v xml:space="preserve">    &lt;piechart percentage=0 /&gt;</v>
      </c>
    </row>
    <row r="719" spans="1:3" ht="15.75" x14ac:dyDescent="0.25">
      <c r="A719" s="15"/>
      <c r="C719" s="3" t="str">
        <f>"  &lt;/Genotype&gt;"</f>
        <v xml:space="preserve">  &lt;/Genotype&gt;</v>
      </c>
    </row>
    <row r="720" spans="1:3" ht="15.75" x14ac:dyDescent="0.25">
      <c r="A720" s="15" t="s">
        <v>78</v>
      </c>
      <c r="B720" s="9">
        <f>U20</f>
        <v>0</v>
      </c>
      <c r="C720" s="3" t="str">
        <f>CONCATENATE("  &lt;Genotype hgvs=",CHAR(34),B692,B694,";",B694,CHAR(34)," name=",CHAR(34),B514,CHAR(34),"&gt; ")</f>
        <v xml:space="preserve">  &lt;Genotype hgvs="00;0" name=""&gt; </v>
      </c>
    </row>
    <row r="721" spans="1:3" ht="15.75" x14ac:dyDescent="0.25">
      <c r="A721" s="8" t="s">
        <v>79</v>
      </c>
      <c r="B721" s="9">
        <f t="shared" ref="B721:B722" si="39">U21</f>
        <v>0</v>
      </c>
      <c r="C721" s="3" t="s">
        <v>38</v>
      </c>
    </row>
    <row r="722" spans="1:3" ht="15.75" x14ac:dyDescent="0.25">
      <c r="A722" s="8" t="s">
        <v>73</v>
      </c>
      <c r="B722" s="9">
        <f t="shared" si="39"/>
        <v>0</v>
      </c>
      <c r="C722" s="3" t="s">
        <v>70</v>
      </c>
    </row>
    <row r="723" spans="1:3" ht="15.75" x14ac:dyDescent="0.25">
      <c r="A723" s="15"/>
    </row>
    <row r="724" spans="1:3" ht="15.75" x14ac:dyDescent="0.25">
      <c r="A724" s="8"/>
      <c r="C724" s="3" t="str">
        <f>CONCATENATE("    ",B720)</f>
        <v xml:space="preserve">    0</v>
      </c>
    </row>
    <row r="725" spans="1:3" ht="15.75" x14ac:dyDescent="0.25">
      <c r="A725" s="8"/>
    </row>
    <row r="726" spans="1:3" ht="15.75" x14ac:dyDescent="0.25">
      <c r="A726" s="8"/>
      <c r="C726" s="3" t="s">
        <v>74</v>
      </c>
    </row>
    <row r="727" spans="1:3" ht="15.75" x14ac:dyDescent="0.25">
      <c r="A727" s="8"/>
    </row>
    <row r="728" spans="1:3" ht="15.75" x14ac:dyDescent="0.25">
      <c r="A728" s="8"/>
      <c r="C728" s="3" t="str">
        <f>CONCATENATE("    ",B721)</f>
        <v xml:space="preserve">    0</v>
      </c>
    </row>
    <row r="729" spans="1:3" ht="15.75" x14ac:dyDescent="0.25">
      <c r="A729" s="15"/>
    </row>
    <row r="730" spans="1:3" ht="15.75" x14ac:dyDescent="0.25">
      <c r="A730" s="15"/>
      <c r="C730" s="3" t="s">
        <v>75</v>
      </c>
    </row>
    <row r="731" spans="1:3" ht="15.75" x14ac:dyDescent="0.25">
      <c r="A731" s="15"/>
    </row>
    <row r="732" spans="1:3" ht="15.75" x14ac:dyDescent="0.25">
      <c r="A732" s="15"/>
      <c r="C732" s="3" t="str">
        <f>CONCATENATE( "    &lt;piechart percentage=",B722," /&gt;")</f>
        <v xml:space="preserve">    &lt;piechart percentage=0 /&gt;</v>
      </c>
    </row>
    <row r="733" spans="1:3" ht="15.75" x14ac:dyDescent="0.25">
      <c r="A733" s="15"/>
      <c r="C733" s="3" t="str">
        <f>"  &lt;/Genotype&gt;"</f>
        <v xml:space="preserve">  &lt;/Genotype&gt;</v>
      </c>
    </row>
    <row r="734" spans="1:3" ht="15.75" x14ac:dyDescent="0.25">
      <c r="A734" s="15"/>
      <c r="C734" s="3" t="str">
        <f>C101</f>
        <v>&lt;# T70610886A #&gt;</v>
      </c>
    </row>
    <row r="735" spans="1:3" ht="15.75" x14ac:dyDescent="0.25">
      <c r="A735" s="15" t="s">
        <v>69</v>
      </c>
      <c r="B735" s="21">
        <f>V11</f>
        <v>0</v>
      </c>
      <c r="C735" s="3" t="str">
        <f>CONCATENATE("  &lt;Genotype hgvs=",CHAR(34),B735,B736,";",B737,CHAR(34)," name=",CHAR(34),B514,CHAR(34),"&gt; ")</f>
        <v xml:space="preserve">  &lt;Genotype hgvs="00;0" name=""&gt; </v>
      </c>
    </row>
    <row r="736" spans="1:3" ht="15.75" x14ac:dyDescent="0.25">
      <c r="A736" s="15" t="s">
        <v>47</v>
      </c>
      <c r="B736" s="21">
        <f t="shared" ref="B736:B740" si="40">V12</f>
        <v>0</v>
      </c>
    </row>
    <row r="737" spans="1:3" ht="15.75" x14ac:dyDescent="0.25">
      <c r="A737" s="15" t="s">
        <v>43</v>
      </c>
      <c r="B737" s="21">
        <f t="shared" si="40"/>
        <v>0</v>
      </c>
      <c r="C737" s="3" t="s">
        <v>70</v>
      </c>
    </row>
    <row r="738" spans="1:3" ht="15.75" x14ac:dyDescent="0.25">
      <c r="A738" s="15" t="s">
        <v>71</v>
      </c>
      <c r="B738" s="21">
        <f t="shared" si="40"/>
        <v>0</v>
      </c>
      <c r="C738" s="3" t="s">
        <v>38</v>
      </c>
    </row>
    <row r="739" spans="1:3" ht="15.75" x14ac:dyDescent="0.25">
      <c r="A739" s="8" t="s">
        <v>72</v>
      </c>
      <c r="B739" s="21">
        <f t="shared" si="40"/>
        <v>0</v>
      </c>
      <c r="C739" s="3" t="str">
        <f>CONCATENATE("    ",B738)</f>
        <v xml:space="preserve">    0</v>
      </c>
    </row>
    <row r="740" spans="1:3" ht="15.75" x14ac:dyDescent="0.25">
      <c r="A740" s="8" t="s">
        <v>73</v>
      </c>
      <c r="B740" s="21">
        <f t="shared" si="40"/>
        <v>0</v>
      </c>
    </row>
    <row r="741" spans="1:3" ht="15.75" x14ac:dyDescent="0.25">
      <c r="A741" s="15"/>
      <c r="C741" s="3" t="s">
        <v>74</v>
      </c>
    </row>
    <row r="742" spans="1:3" ht="15.75" x14ac:dyDescent="0.25">
      <c r="A742" s="8"/>
    </row>
    <row r="743" spans="1:3" ht="15.75" x14ac:dyDescent="0.25">
      <c r="A743" s="8"/>
      <c r="C743" s="3" t="str">
        <f>CONCATENATE("    ",B739)</f>
        <v xml:space="preserve">    0</v>
      </c>
    </row>
    <row r="744" spans="1:3" ht="15.75" x14ac:dyDescent="0.25">
      <c r="A744" s="8"/>
    </row>
    <row r="745" spans="1:3" ht="15.75" x14ac:dyDescent="0.25">
      <c r="A745" s="8"/>
      <c r="C745" s="3" t="s">
        <v>75</v>
      </c>
    </row>
    <row r="746" spans="1:3" ht="15.75" x14ac:dyDescent="0.25">
      <c r="A746" s="15"/>
    </row>
    <row r="747" spans="1:3" ht="15.75" x14ac:dyDescent="0.25">
      <c r="A747" s="15"/>
      <c r="C747" s="3" t="str">
        <f>CONCATENATE( "    &lt;piechart percentage=",B740," /&gt;")</f>
        <v xml:space="preserve">    &lt;piechart percentage=0 /&gt;</v>
      </c>
    </row>
    <row r="748" spans="1:3" ht="15.75" x14ac:dyDescent="0.25">
      <c r="A748" s="15"/>
      <c r="C748" s="3" t="str">
        <f>"  &lt;/Genotype&gt;"</f>
        <v xml:space="preserve">  &lt;/Genotype&gt;</v>
      </c>
    </row>
    <row r="749" spans="1:3" ht="15.75" x14ac:dyDescent="0.25">
      <c r="A749" s="15" t="s">
        <v>76</v>
      </c>
      <c r="B749" s="9">
        <f>V17</f>
        <v>0</v>
      </c>
      <c r="C749" s="3" t="str">
        <f>CONCATENATE("  &lt;Genotype hgvs=",CHAR(34),B735,B736,";",B736,CHAR(34)," name=",CHAR(34),B514,CHAR(34),"&gt; ")</f>
        <v xml:space="preserve">  &lt;Genotype hgvs="00;0" name=""&gt; </v>
      </c>
    </row>
    <row r="750" spans="1:3" ht="15.75" x14ac:dyDescent="0.25">
      <c r="A750" s="8" t="s">
        <v>77</v>
      </c>
      <c r="B750" s="9">
        <f t="shared" ref="B750:B751" si="41">V18</f>
        <v>0</v>
      </c>
      <c r="C750" s="3" t="s">
        <v>38</v>
      </c>
    </row>
    <row r="751" spans="1:3" ht="15.75" x14ac:dyDescent="0.25">
      <c r="A751" s="8" t="s">
        <v>73</v>
      </c>
      <c r="B751" s="9">
        <f t="shared" si="41"/>
        <v>0</v>
      </c>
      <c r="C751" s="3" t="s">
        <v>70</v>
      </c>
    </row>
    <row r="752" spans="1:3" ht="15.75" x14ac:dyDescent="0.25">
      <c r="A752" s="8"/>
    </row>
    <row r="753" spans="1:3" ht="15.75" x14ac:dyDescent="0.25">
      <c r="A753" s="15"/>
      <c r="C753" s="3" t="str">
        <f>CONCATENATE("    ",B749)</f>
        <v xml:space="preserve">    0</v>
      </c>
    </row>
    <row r="754" spans="1:3" ht="15.75" x14ac:dyDescent="0.25">
      <c r="A754" s="8"/>
    </row>
    <row r="755" spans="1:3" ht="15.75" x14ac:dyDescent="0.25">
      <c r="A755" s="8"/>
      <c r="C755" s="3" t="s">
        <v>74</v>
      </c>
    </row>
    <row r="756" spans="1:3" ht="15.75" x14ac:dyDescent="0.25">
      <c r="A756" s="8"/>
    </row>
    <row r="757" spans="1:3" ht="15.75" x14ac:dyDescent="0.25">
      <c r="A757" s="8"/>
      <c r="C757" s="3" t="str">
        <f>CONCATENATE("    ",B750)</f>
        <v xml:space="preserve">    0</v>
      </c>
    </row>
    <row r="758" spans="1:3" ht="15.75" x14ac:dyDescent="0.25">
      <c r="A758" s="8"/>
    </row>
    <row r="759" spans="1:3" ht="15.75" x14ac:dyDescent="0.25">
      <c r="A759" s="15"/>
      <c r="C759" s="3" t="s">
        <v>75</v>
      </c>
    </row>
    <row r="760" spans="1:3" ht="15.75" x14ac:dyDescent="0.25">
      <c r="A760" s="15"/>
    </row>
    <row r="761" spans="1:3" ht="15.75" x14ac:dyDescent="0.25">
      <c r="A761" s="15"/>
      <c r="C761" s="3" t="str">
        <f>CONCATENATE( "    &lt;piechart percentage=",B751," /&gt;")</f>
        <v xml:space="preserve">    &lt;piechart percentage=0 /&gt;</v>
      </c>
    </row>
    <row r="762" spans="1:3" ht="15.75" x14ac:dyDescent="0.25">
      <c r="A762" s="15"/>
      <c r="C762" s="3" t="str">
        <f>"  &lt;/Genotype&gt;"</f>
        <v xml:space="preserve">  &lt;/Genotype&gt;</v>
      </c>
    </row>
    <row r="763" spans="1:3" ht="15.75" x14ac:dyDescent="0.25">
      <c r="A763" s="15" t="s">
        <v>78</v>
      </c>
      <c r="B763" s="9">
        <f>V20</f>
        <v>0</v>
      </c>
      <c r="C763" s="3" t="str">
        <f>CONCATENATE("  &lt;Genotype hgvs=",CHAR(34),B735,B737,";",B737,CHAR(34)," name=",CHAR(34),B514,CHAR(34),"&gt; ")</f>
        <v xml:space="preserve">  &lt;Genotype hgvs="00;0" name=""&gt; </v>
      </c>
    </row>
    <row r="764" spans="1:3" ht="15.75" x14ac:dyDescent="0.25">
      <c r="A764" s="8" t="s">
        <v>79</v>
      </c>
      <c r="B764" s="9">
        <f t="shared" ref="B764:B765" si="42">V21</f>
        <v>0</v>
      </c>
      <c r="C764" s="3" t="s">
        <v>38</v>
      </c>
    </row>
    <row r="765" spans="1:3" ht="15.75" x14ac:dyDescent="0.25">
      <c r="A765" s="8" t="s">
        <v>73</v>
      </c>
      <c r="B765" s="9">
        <f t="shared" si="42"/>
        <v>0</v>
      </c>
      <c r="C765" s="3" t="s">
        <v>70</v>
      </c>
    </row>
    <row r="766" spans="1:3" ht="15.75" x14ac:dyDescent="0.25">
      <c r="A766" s="15"/>
    </row>
    <row r="767" spans="1:3" ht="15.75" x14ac:dyDescent="0.25">
      <c r="A767" s="8"/>
      <c r="C767" s="3" t="str">
        <f>CONCATENATE("    ",B763)</f>
        <v xml:space="preserve">    0</v>
      </c>
    </row>
    <row r="768" spans="1:3" ht="15.75" x14ac:dyDescent="0.25">
      <c r="A768" s="8"/>
    </row>
    <row r="769" spans="1:3" ht="15.75" x14ac:dyDescent="0.25">
      <c r="A769" s="8"/>
      <c r="C769" s="3" t="s">
        <v>74</v>
      </c>
    </row>
    <row r="770" spans="1:3" ht="15.75" x14ac:dyDescent="0.25">
      <c r="A770" s="8"/>
    </row>
    <row r="771" spans="1:3" ht="15.75" x14ac:dyDescent="0.25">
      <c r="A771" s="8"/>
      <c r="C771" s="3" t="str">
        <f>CONCATENATE("    ",B764)</f>
        <v xml:space="preserve">    0</v>
      </c>
    </row>
    <row r="772" spans="1:3" ht="15.75" x14ac:dyDescent="0.25">
      <c r="A772" s="15"/>
    </row>
    <row r="773" spans="1:3" ht="15.75" x14ac:dyDescent="0.25">
      <c r="A773" s="15"/>
      <c r="C773" s="3" t="s">
        <v>75</v>
      </c>
    </row>
    <row r="774" spans="1:3" ht="15.75" x14ac:dyDescent="0.25">
      <c r="A774" s="15"/>
    </row>
    <row r="775" spans="1:3" ht="15.75" x14ac:dyDescent="0.25">
      <c r="A775" s="15"/>
      <c r="C775" s="3" t="str">
        <f>CONCATENATE( "    &lt;piechart percentage=",B765," /&gt;")</f>
        <v xml:space="preserve">    &lt;piechart percentage=0 /&gt;</v>
      </c>
    </row>
    <row r="776" spans="1:3" ht="15.75" x14ac:dyDescent="0.25">
      <c r="A776" s="15"/>
      <c r="C776" s="3" t="str">
        <f>"  &lt;/Genotype&gt;"</f>
        <v xml:space="preserve">  &lt;/Genotype&gt;</v>
      </c>
    </row>
    <row r="777" spans="1:3" ht="15.75" x14ac:dyDescent="0.25">
      <c r="A777" s="15"/>
      <c r="C777" s="3" t="str">
        <f>C107</f>
        <v>&lt;# T71365306C #&gt;</v>
      </c>
    </row>
    <row r="778" spans="1:3" ht="15.75" x14ac:dyDescent="0.25">
      <c r="A778" s="15" t="s">
        <v>69</v>
      </c>
      <c r="B778" s="21">
        <f>W11</f>
        <v>0</v>
      </c>
      <c r="C778" s="3" t="str">
        <f>CONCATENATE("  &lt;Genotype hgvs=",CHAR(34),B778,B779,";",B780,CHAR(34)," name=",CHAR(34),B514,CHAR(34),"&gt; ")</f>
        <v xml:space="preserve">  &lt;Genotype hgvs="00;0" name=""&gt; </v>
      </c>
    </row>
    <row r="779" spans="1:3" ht="15.75" x14ac:dyDescent="0.25">
      <c r="A779" s="15" t="s">
        <v>47</v>
      </c>
      <c r="B779" s="21">
        <f t="shared" ref="B779:B783" si="43">W12</f>
        <v>0</v>
      </c>
    </row>
    <row r="780" spans="1:3" ht="15.75" x14ac:dyDescent="0.25">
      <c r="A780" s="15" t="s">
        <v>43</v>
      </c>
      <c r="B780" s="21">
        <f t="shared" si="43"/>
        <v>0</v>
      </c>
      <c r="C780" s="3" t="s">
        <v>70</v>
      </c>
    </row>
    <row r="781" spans="1:3" ht="15.75" x14ac:dyDescent="0.25">
      <c r="A781" s="15" t="s">
        <v>71</v>
      </c>
      <c r="B781" s="21">
        <f t="shared" si="43"/>
        <v>0</v>
      </c>
      <c r="C781" s="3" t="s">
        <v>38</v>
      </c>
    </row>
    <row r="782" spans="1:3" ht="15.75" x14ac:dyDescent="0.25">
      <c r="A782" s="8" t="s">
        <v>72</v>
      </c>
      <c r="B782" s="21">
        <f t="shared" si="43"/>
        <v>0</v>
      </c>
      <c r="C782" s="3" t="str">
        <f>CONCATENATE("    ",B781)</f>
        <v xml:space="preserve">    0</v>
      </c>
    </row>
    <row r="783" spans="1:3" ht="15.75" x14ac:dyDescent="0.25">
      <c r="A783" s="8" t="s">
        <v>73</v>
      </c>
      <c r="B783" s="21">
        <f t="shared" si="43"/>
        <v>0</v>
      </c>
    </row>
    <row r="784" spans="1:3" ht="15.75" x14ac:dyDescent="0.25">
      <c r="A784" s="15"/>
      <c r="C784" s="3" t="s">
        <v>74</v>
      </c>
    </row>
    <row r="785" spans="1:3" ht="15.75" x14ac:dyDescent="0.25">
      <c r="A785" s="8"/>
    </row>
    <row r="786" spans="1:3" ht="15.75" x14ac:dyDescent="0.25">
      <c r="A786" s="8"/>
      <c r="C786" s="3" t="str">
        <f>CONCATENATE("    ",B782)</f>
        <v xml:space="preserve">    0</v>
      </c>
    </row>
    <row r="787" spans="1:3" ht="15.75" x14ac:dyDescent="0.25">
      <c r="A787" s="8"/>
    </row>
    <row r="788" spans="1:3" ht="15.75" x14ac:dyDescent="0.25">
      <c r="A788" s="8"/>
      <c r="C788" s="3" t="s">
        <v>75</v>
      </c>
    </row>
    <row r="789" spans="1:3" ht="15.75" x14ac:dyDescent="0.25">
      <c r="A789" s="15"/>
    </row>
    <row r="790" spans="1:3" ht="15.75" x14ac:dyDescent="0.25">
      <c r="A790" s="15"/>
      <c r="C790" s="3" t="str">
        <f>CONCATENATE( "    &lt;piechart percentage=",B783," /&gt;")</f>
        <v xml:space="preserve">    &lt;piechart percentage=0 /&gt;</v>
      </c>
    </row>
    <row r="791" spans="1:3" ht="15.75" x14ac:dyDescent="0.25">
      <c r="A791" s="15"/>
      <c r="C791" s="3" t="str">
        <f>"  &lt;/Genotype&gt;"</f>
        <v xml:space="preserve">  &lt;/Genotype&gt;</v>
      </c>
    </row>
    <row r="792" spans="1:3" ht="15.75" x14ac:dyDescent="0.25">
      <c r="A792" s="15" t="s">
        <v>76</v>
      </c>
      <c r="B792" s="9">
        <f>W17</f>
        <v>0</v>
      </c>
      <c r="C792" s="3" t="str">
        <f>CONCATENATE("  &lt;Genotype hgvs=",CHAR(34),B778,B779,";",B779,CHAR(34)," name=",CHAR(34),B514,CHAR(34),"&gt; ")</f>
        <v xml:space="preserve">  &lt;Genotype hgvs="00;0" name=""&gt; </v>
      </c>
    </row>
    <row r="793" spans="1:3" ht="15.75" x14ac:dyDescent="0.25">
      <c r="A793" s="8" t="s">
        <v>77</v>
      </c>
      <c r="B793" s="9">
        <f t="shared" ref="B793:B794" si="44">W18</f>
        <v>0</v>
      </c>
      <c r="C793" s="3" t="s">
        <v>38</v>
      </c>
    </row>
    <row r="794" spans="1:3" ht="15.75" x14ac:dyDescent="0.25">
      <c r="A794" s="8" t="s">
        <v>73</v>
      </c>
      <c r="B794" s="9">
        <f t="shared" si="44"/>
        <v>0</v>
      </c>
      <c r="C794" s="3" t="s">
        <v>70</v>
      </c>
    </row>
    <row r="795" spans="1:3" ht="15.75" x14ac:dyDescent="0.25">
      <c r="A795" s="8"/>
    </row>
    <row r="796" spans="1:3" ht="15.75" x14ac:dyDescent="0.25">
      <c r="A796" s="15"/>
      <c r="C796" s="3" t="str">
        <f>CONCATENATE("    ",B792)</f>
        <v xml:space="preserve">    0</v>
      </c>
    </row>
    <row r="797" spans="1:3" ht="15.75" x14ac:dyDescent="0.25">
      <c r="A797" s="8"/>
    </row>
    <row r="798" spans="1:3" ht="15.75" x14ac:dyDescent="0.25">
      <c r="A798" s="8"/>
      <c r="C798" s="3" t="s">
        <v>74</v>
      </c>
    </row>
    <row r="799" spans="1:3" ht="15.75" x14ac:dyDescent="0.25">
      <c r="A799" s="8"/>
    </row>
    <row r="800" spans="1:3" ht="15.75" x14ac:dyDescent="0.25">
      <c r="A800" s="8"/>
      <c r="C800" s="3" t="str">
        <f>CONCATENATE("    ",B793)</f>
        <v xml:space="preserve">    0</v>
      </c>
    </row>
    <row r="801" spans="1:3" ht="15.75" x14ac:dyDescent="0.25">
      <c r="A801" s="8"/>
    </row>
    <row r="802" spans="1:3" ht="15.75" x14ac:dyDescent="0.25">
      <c r="A802" s="15"/>
      <c r="C802" s="3" t="s">
        <v>75</v>
      </c>
    </row>
    <row r="803" spans="1:3" ht="15.75" x14ac:dyDescent="0.25">
      <c r="A803" s="15"/>
    </row>
    <row r="804" spans="1:3" ht="15.75" x14ac:dyDescent="0.25">
      <c r="A804" s="15"/>
      <c r="C804" s="3" t="str">
        <f>CONCATENATE( "    &lt;piechart percentage=",B794," /&gt;")</f>
        <v xml:space="preserve">    &lt;piechart percentage=0 /&gt;</v>
      </c>
    </row>
    <row r="805" spans="1:3" ht="15.75" x14ac:dyDescent="0.25">
      <c r="A805" s="15"/>
      <c r="C805" s="3" t="str">
        <f>"  &lt;/Genotype&gt;"</f>
        <v xml:space="preserve">  &lt;/Genotype&gt;</v>
      </c>
    </row>
    <row r="806" spans="1:3" ht="15.75" x14ac:dyDescent="0.25">
      <c r="A806" s="15" t="s">
        <v>78</v>
      </c>
      <c r="B806" s="9">
        <f>W20</f>
        <v>0</v>
      </c>
      <c r="C806" s="3" t="str">
        <f>CONCATENATE("  &lt;Genotype hgvs=",CHAR(34),B778,B780,";",B780,CHAR(34)," name=",CHAR(34),B514,CHAR(34),"&gt; ")</f>
        <v xml:space="preserve">  &lt;Genotype hgvs="00;0" name=""&gt; </v>
      </c>
    </row>
    <row r="807" spans="1:3" ht="15.75" x14ac:dyDescent="0.25">
      <c r="A807" s="8" t="s">
        <v>79</v>
      </c>
      <c r="B807" s="9">
        <f t="shared" ref="B807:B808" si="45">W21</f>
        <v>0</v>
      </c>
      <c r="C807" s="3" t="s">
        <v>38</v>
      </c>
    </row>
    <row r="808" spans="1:3" ht="15.75" x14ac:dyDescent="0.25">
      <c r="A808" s="8" t="s">
        <v>73</v>
      </c>
      <c r="B808" s="9">
        <f t="shared" si="45"/>
        <v>0</v>
      </c>
      <c r="C808" s="3" t="s">
        <v>70</v>
      </c>
    </row>
    <row r="809" spans="1:3" ht="15.75" x14ac:dyDescent="0.25">
      <c r="A809" s="15"/>
    </row>
    <row r="810" spans="1:3" ht="15.75" x14ac:dyDescent="0.25">
      <c r="A810" s="8"/>
      <c r="C810" s="3" t="str">
        <f>CONCATENATE("    ",B806)</f>
        <v xml:space="preserve">    0</v>
      </c>
    </row>
    <row r="811" spans="1:3" ht="15.75" x14ac:dyDescent="0.25">
      <c r="A811" s="8"/>
    </row>
    <row r="812" spans="1:3" ht="15.75" x14ac:dyDescent="0.25">
      <c r="A812" s="8"/>
      <c r="C812" s="3" t="s">
        <v>74</v>
      </c>
    </row>
    <row r="813" spans="1:3" ht="15.75" x14ac:dyDescent="0.25">
      <c r="A813" s="8"/>
    </row>
    <row r="814" spans="1:3" ht="15.75" x14ac:dyDescent="0.25">
      <c r="A814" s="8"/>
      <c r="C814" s="3" t="str">
        <f>CONCATENATE("    ",B807)</f>
        <v xml:space="preserve">    0</v>
      </c>
    </row>
    <row r="815" spans="1:3" ht="15.75" x14ac:dyDescent="0.25">
      <c r="A815" s="15"/>
    </row>
    <row r="816" spans="1:3" ht="15.75" x14ac:dyDescent="0.25">
      <c r="A816" s="15"/>
      <c r="C816" s="3" t="s">
        <v>75</v>
      </c>
    </row>
    <row r="817" spans="1:3" ht="15.75" x14ac:dyDescent="0.25">
      <c r="A817" s="15"/>
    </row>
    <row r="818" spans="1:3" ht="15.75" x14ac:dyDescent="0.25">
      <c r="A818" s="15"/>
      <c r="C818" s="3" t="str">
        <f>CONCATENATE( "    &lt;piechart percentage=",B808," /&gt;")</f>
        <v xml:space="preserve">    &lt;piechart percentage=0 /&gt;</v>
      </c>
    </row>
    <row r="819" spans="1:3" ht="15.75" x14ac:dyDescent="0.25">
      <c r="A819" s="15"/>
      <c r="C819" s="3" t="str">
        <f>"  &lt;/Genotype&gt;"</f>
        <v xml:space="preserve">  &lt;/Genotype&gt;</v>
      </c>
    </row>
    <row r="820" spans="1:3" ht="15.75" x14ac:dyDescent="0.25">
      <c r="A820" s="15"/>
      <c r="C820" s="3" t="str">
        <f>C113</f>
        <v>&lt;# G70820112A #&gt;</v>
      </c>
    </row>
    <row r="821" spans="1:3" ht="15.75" x14ac:dyDescent="0.25">
      <c r="A821" s="15" t="s">
        <v>69</v>
      </c>
      <c r="B821" s="21">
        <f>X11</f>
        <v>0</v>
      </c>
      <c r="C821" s="3" t="str">
        <f>CONCATENATE("  &lt;Genotype hgvs=",CHAR(34),B821,B822,";",B823,CHAR(34)," name=",CHAR(34),B514,CHAR(34),"&gt; ")</f>
        <v xml:space="preserve">  &lt;Genotype hgvs="00;0" name=""&gt; </v>
      </c>
    </row>
    <row r="822" spans="1:3" ht="15.75" x14ac:dyDescent="0.25">
      <c r="A822" s="15" t="s">
        <v>47</v>
      </c>
      <c r="B822" s="21">
        <f t="shared" ref="B822:B826" si="46">X12</f>
        <v>0</v>
      </c>
    </row>
    <row r="823" spans="1:3" ht="15.75" x14ac:dyDescent="0.25">
      <c r="A823" s="15" t="s">
        <v>43</v>
      </c>
      <c r="B823" s="21">
        <f t="shared" si="46"/>
        <v>0</v>
      </c>
      <c r="C823" s="3" t="s">
        <v>70</v>
      </c>
    </row>
    <row r="824" spans="1:3" ht="15.75" x14ac:dyDescent="0.25">
      <c r="A824" s="15" t="s">
        <v>71</v>
      </c>
      <c r="B824" s="21">
        <f t="shared" si="46"/>
        <v>0</v>
      </c>
      <c r="C824" s="3" t="s">
        <v>38</v>
      </c>
    </row>
    <row r="825" spans="1:3" ht="15.75" x14ac:dyDescent="0.25">
      <c r="A825" s="8" t="s">
        <v>72</v>
      </c>
      <c r="B825" s="21">
        <f t="shared" si="46"/>
        <v>0</v>
      </c>
      <c r="C825" s="3" t="str">
        <f>CONCATENATE("    ",B824)</f>
        <v xml:space="preserve">    0</v>
      </c>
    </row>
    <row r="826" spans="1:3" ht="15.75" x14ac:dyDescent="0.25">
      <c r="A826" s="8" t="s">
        <v>73</v>
      </c>
      <c r="B826" s="21">
        <f t="shared" si="46"/>
        <v>0</v>
      </c>
    </row>
    <row r="827" spans="1:3" ht="15.75" x14ac:dyDescent="0.25">
      <c r="A827" s="15"/>
      <c r="C827" s="3" t="s">
        <v>74</v>
      </c>
    </row>
    <row r="828" spans="1:3" ht="15.75" x14ac:dyDescent="0.25">
      <c r="A828" s="8"/>
    </row>
    <row r="829" spans="1:3" ht="15.75" x14ac:dyDescent="0.25">
      <c r="A829" s="8"/>
      <c r="C829" s="3" t="str">
        <f>CONCATENATE("    ",B825)</f>
        <v xml:space="preserve">    0</v>
      </c>
    </row>
    <row r="830" spans="1:3" ht="15.75" x14ac:dyDescent="0.25">
      <c r="A830" s="8"/>
    </row>
    <row r="831" spans="1:3" ht="15.75" x14ac:dyDescent="0.25">
      <c r="A831" s="8"/>
      <c r="C831" s="3" t="s">
        <v>75</v>
      </c>
    </row>
    <row r="832" spans="1:3" ht="15.75" x14ac:dyDescent="0.25">
      <c r="A832" s="15"/>
    </row>
    <row r="833" spans="1:3" ht="15.75" x14ac:dyDescent="0.25">
      <c r="A833" s="15"/>
      <c r="C833" s="3" t="str">
        <f>CONCATENATE( "    &lt;piechart percentage=",B826," /&gt;")</f>
        <v xml:space="preserve">    &lt;piechart percentage=0 /&gt;</v>
      </c>
    </row>
    <row r="834" spans="1:3" ht="15.75" x14ac:dyDescent="0.25">
      <c r="A834" s="15"/>
      <c r="C834" s="3" t="str">
        <f>"  &lt;/Genotype&gt;"</f>
        <v xml:space="preserve">  &lt;/Genotype&gt;</v>
      </c>
    </row>
    <row r="835" spans="1:3" ht="15.75" x14ac:dyDescent="0.25">
      <c r="A835" s="15" t="s">
        <v>76</v>
      </c>
      <c r="B835" s="9">
        <f>X17</f>
        <v>0</v>
      </c>
      <c r="C835" s="3" t="str">
        <f>CONCATENATE("  &lt;Genotype hgvs=",CHAR(34),B821,B822,";",B822,CHAR(34)," name=",CHAR(34),B514,CHAR(34),"&gt; ")</f>
        <v xml:space="preserve">  &lt;Genotype hgvs="00;0" name=""&gt; </v>
      </c>
    </row>
    <row r="836" spans="1:3" ht="15.75" x14ac:dyDescent="0.25">
      <c r="A836" s="8" t="s">
        <v>77</v>
      </c>
      <c r="B836" s="9">
        <f t="shared" ref="B836:B837" si="47">X18</f>
        <v>0</v>
      </c>
      <c r="C836" s="3" t="s">
        <v>38</v>
      </c>
    </row>
    <row r="837" spans="1:3" ht="15.75" x14ac:dyDescent="0.25">
      <c r="A837" s="8" t="s">
        <v>73</v>
      </c>
      <c r="B837" s="9">
        <f t="shared" si="47"/>
        <v>0</v>
      </c>
      <c r="C837" s="3" t="s">
        <v>70</v>
      </c>
    </row>
    <row r="838" spans="1:3" ht="15.75" x14ac:dyDescent="0.25">
      <c r="A838" s="8"/>
    </row>
    <row r="839" spans="1:3" ht="15.75" x14ac:dyDescent="0.25">
      <c r="A839" s="15"/>
      <c r="C839" s="3" t="str">
        <f>CONCATENATE("    ",B835)</f>
        <v xml:space="preserve">    0</v>
      </c>
    </row>
    <row r="840" spans="1:3" ht="15.75" x14ac:dyDescent="0.25">
      <c r="A840" s="8"/>
    </row>
    <row r="841" spans="1:3" ht="15.75" x14ac:dyDescent="0.25">
      <c r="A841" s="8"/>
      <c r="C841" s="3" t="s">
        <v>74</v>
      </c>
    </row>
    <row r="842" spans="1:3" ht="15.75" x14ac:dyDescent="0.25">
      <c r="A842" s="8"/>
    </row>
    <row r="843" spans="1:3" ht="15.75" x14ac:dyDescent="0.25">
      <c r="A843" s="8"/>
      <c r="C843" s="3" t="str">
        <f>CONCATENATE("    ",B836)</f>
        <v xml:space="preserve">    0</v>
      </c>
    </row>
    <row r="844" spans="1:3" ht="15.75" x14ac:dyDescent="0.25">
      <c r="A844" s="8"/>
    </row>
    <row r="845" spans="1:3" ht="15.75" x14ac:dyDescent="0.25">
      <c r="A845" s="15"/>
      <c r="C845" s="3" t="s">
        <v>75</v>
      </c>
    </row>
    <row r="846" spans="1:3" ht="15.75" x14ac:dyDescent="0.25">
      <c r="A846" s="15"/>
    </row>
    <row r="847" spans="1:3" ht="15.75" x14ac:dyDescent="0.25">
      <c r="A847" s="15"/>
      <c r="C847" s="3" t="str">
        <f>CONCATENATE( "    &lt;piechart percentage=",B837," /&gt;")</f>
        <v xml:space="preserve">    &lt;piechart percentage=0 /&gt;</v>
      </c>
    </row>
    <row r="848" spans="1:3" ht="15.75" x14ac:dyDescent="0.25">
      <c r="A848" s="15"/>
      <c r="C848" s="3" t="str">
        <f>"  &lt;/Genotype&gt;"</f>
        <v xml:space="preserve">  &lt;/Genotype&gt;</v>
      </c>
    </row>
    <row r="849" spans="1:3" ht="15.75" x14ac:dyDescent="0.25">
      <c r="A849" s="15" t="s">
        <v>78</v>
      </c>
      <c r="B849" s="9">
        <f>X20</f>
        <v>0</v>
      </c>
      <c r="C849" s="3" t="str">
        <f>CONCATENATE("  &lt;Genotype hgvs=",CHAR(34),B821,B823,";",B823,CHAR(34)," name=",CHAR(34),B514,CHAR(34),"&gt; ")</f>
        <v xml:space="preserve">  &lt;Genotype hgvs="00;0" name=""&gt; </v>
      </c>
    </row>
    <row r="850" spans="1:3" ht="15.75" x14ac:dyDescent="0.25">
      <c r="A850" s="8" t="s">
        <v>79</v>
      </c>
      <c r="B850" s="9">
        <f t="shared" ref="B850:B851" si="48">X21</f>
        <v>0</v>
      </c>
      <c r="C850" s="3" t="s">
        <v>38</v>
      </c>
    </row>
    <row r="851" spans="1:3" ht="15.75" x14ac:dyDescent="0.25">
      <c r="A851" s="8" t="s">
        <v>73</v>
      </c>
      <c r="B851" s="9">
        <f t="shared" si="48"/>
        <v>0</v>
      </c>
      <c r="C851" s="3" t="s">
        <v>70</v>
      </c>
    </row>
    <row r="852" spans="1:3" ht="15.75" x14ac:dyDescent="0.25">
      <c r="A852" s="15"/>
    </row>
    <row r="853" spans="1:3" ht="15.75" x14ac:dyDescent="0.25">
      <c r="A853" s="8"/>
      <c r="C853" s="3" t="str">
        <f>CONCATENATE("    ",B849)</f>
        <v xml:space="preserve">    0</v>
      </c>
    </row>
    <row r="854" spans="1:3" ht="15.75" x14ac:dyDescent="0.25">
      <c r="A854" s="8"/>
    </row>
    <row r="855" spans="1:3" ht="15.75" x14ac:dyDescent="0.25">
      <c r="A855" s="8"/>
      <c r="C855" s="3" t="s">
        <v>74</v>
      </c>
    </row>
    <row r="856" spans="1:3" ht="15.75" x14ac:dyDescent="0.25">
      <c r="A856" s="8"/>
    </row>
    <row r="857" spans="1:3" ht="15.75" x14ac:dyDescent="0.25">
      <c r="A857" s="8"/>
      <c r="C857" s="3" t="str">
        <f>CONCATENATE("    ",B850)</f>
        <v xml:space="preserve">    0</v>
      </c>
    </row>
    <row r="858" spans="1:3" ht="15.75" x14ac:dyDescent="0.25">
      <c r="A858" s="15"/>
    </row>
    <row r="859" spans="1:3" ht="15.75" x14ac:dyDescent="0.25">
      <c r="A859" s="15"/>
      <c r="C859" s="3" t="s">
        <v>75</v>
      </c>
    </row>
    <row r="860" spans="1:3" ht="15.75" x14ac:dyDescent="0.25">
      <c r="A860" s="15"/>
    </row>
    <row r="861" spans="1:3" ht="15.75" x14ac:dyDescent="0.25">
      <c r="A861" s="15"/>
      <c r="C861" s="3" t="str">
        <f>CONCATENATE( "    &lt;piechart percentage=",B851," /&gt;")</f>
        <v xml:space="preserve">    &lt;piechart percentage=0 /&gt;</v>
      </c>
    </row>
    <row r="862" spans="1:3" ht="15.75" x14ac:dyDescent="0.25">
      <c r="A862" s="15"/>
      <c r="C862" s="3" t="str">
        <f>"  &lt;/Genotype&gt;"</f>
        <v xml:space="preserve">  &lt;/Genotype&gt;</v>
      </c>
    </row>
    <row r="863" spans="1:3" ht="15.75" x14ac:dyDescent="0.25">
      <c r="A863" s="15"/>
      <c r="C863" s="3" t="str">
        <f>C119</f>
        <v>&lt;# A70822908G #&gt;</v>
      </c>
    </row>
    <row r="864" spans="1:3" ht="15.75" x14ac:dyDescent="0.25">
      <c r="A864" s="15" t="s">
        <v>69</v>
      </c>
      <c r="B864" s="21">
        <f>Y11</f>
        <v>0</v>
      </c>
      <c r="C864" s="3" t="str">
        <f>CONCATENATE("  &lt;Genotype hgvs=",CHAR(34),B864,B865,";",B866,CHAR(34)," name=",CHAR(34),B558,CHAR(34),"&gt; ")</f>
        <v xml:space="preserve">  &lt;Genotype hgvs="00;0" name=""&gt; </v>
      </c>
    </row>
    <row r="865" spans="1:3" ht="15.75" x14ac:dyDescent="0.25">
      <c r="A865" s="15" t="s">
        <v>47</v>
      </c>
      <c r="B865" s="21">
        <f t="shared" ref="B865:B869" si="49">Y12</f>
        <v>0</v>
      </c>
    </row>
    <row r="866" spans="1:3" ht="15.75" x14ac:dyDescent="0.25">
      <c r="A866" s="15" t="s">
        <v>43</v>
      </c>
      <c r="B866" s="21">
        <f t="shared" si="49"/>
        <v>0</v>
      </c>
      <c r="C866" s="3" t="s">
        <v>70</v>
      </c>
    </row>
    <row r="867" spans="1:3" ht="15.75" x14ac:dyDescent="0.25">
      <c r="A867" s="15" t="s">
        <v>71</v>
      </c>
      <c r="B867" s="21">
        <f t="shared" si="49"/>
        <v>0</v>
      </c>
      <c r="C867" s="3" t="s">
        <v>38</v>
      </c>
    </row>
    <row r="868" spans="1:3" ht="15.75" x14ac:dyDescent="0.25">
      <c r="A868" s="8" t="s">
        <v>72</v>
      </c>
      <c r="B868" s="21">
        <f t="shared" si="49"/>
        <v>0</v>
      </c>
      <c r="C868" s="3" t="str">
        <f>CONCATENATE("    ",B867)</f>
        <v xml:space="preserve">    0</v>
      </c>
    </row>
    <row r="869" spans="1:3" ht="15.75" x14ac:dyDescent="0.25">
      <c r="A869" s="8" t="s">
        <v>73</v>
      </c>
      <c r="B869" s="21">
        <f t="shared" si="49"/>
        <v>0</v>
      </c>
    </row>
    <row r="870" spans="1:3" ht="15.75" x14ac:dyDescent="0.25">
      <c r="A870" s="15"/>
      <c r="C870" s="3" t="s">
        <v>74</v>
      </c>
    </row>
    <row r="871" spans="1:3" ht="15.75" x14ac:dyDescent="0.25">
      <c r="A871" s="8"/>
    </row>
    <row r="872" spans="1:3" ht="15.75" x14ac:dyDescent="0.25">
      <c r="A872" s="8"/>
      <c r="C872" s="3" t="str">
        <f>CONCATENATE("    ",B868)</f>
        <v xml:space="preserve">    0</v>
      </c>
    </row>
    <row r="873" spans="1:3" ht="15.75" x14ac:dyDescent="0.25">
      <c r="A873" s="8"/>
    </row>
    <row r="874" spans="1:3" ht="15.75" x14ac:dyDescent="0.25">
      <c r="A874" s="8"/>
      <c r="C874" s="3" t="s">
        <v>75</v>
      </c>
    </row>
    <row r="875" spans="1:3" ht="15.75" x14ac:dyDescent="0.25">
      <c r="A875" s="15"/>
    </row>
    <row r="876" spans="1:3" ht="15.75" x14ac:dyDescent="0.25">
      <c r="A876" s="15"/>
      <c r="C876" s="3" t="str">
        <f>CONCATENATE( "    &lt;piechart percentage=",B869," /&gt;")</f>
        <v xml:space="preserve">    &lt;piechart percentage=0 /&gt;</v>
      </c>
    </row>
    <row r="877" spans="1:3" ht="15.75" x14ac:dyDescent="0.25">
      <c r="A877" s="15"/>
      <c r="C877" s="3" t="str">
        <f>"  &lt;/Genotype&gt;"</f>
        <v xml:space="preserve">  &lt;/Genotype&gt;</v>
      </c>
    </row>
    <row r="878" spans="1:3" ht="15.75" x14ac:dyDescent="0.25">
      <c r="A878" s="15" t="s">
        <v>76</v>
      </c>
      <c r="B878" s="9">
        <f>Y17</f>
        <v>0</v>
      </c>
      <c r="C878" s="3" t="str">
        <f>CONCATENATE("  &lt;Genotype hgvs=",CHAR(34),B864,B865,";",B865,CHAR(34)," name=",CHAR(34),B558,CHAR(34),"&gt; ")</f>
        <v xml:space="preserve">  &lt;Genotype hgvs="00;0" name=""&gt; </v>
      </c>
    </row>
    <row r="879" spans="1:3" ht="15.75" x14ac:dyDescent="0.25">
      <c r="A879" s="8" t="s">
        <v>77</v>
      </c>
      <c r="B879" s="9">
        <f t="shared" ref="B879:B880" si="50">Y18</f>
        <v>0</v>
      </c>
      <c r="C879" s="3" t="s">
        <v>38</v>
      </c>
    </row>
    <row r="880" spans="1:3" ht="15.75" x14ac:dyDescent="0.25">
      <c r="A880" s="8" t="s">
        <v>73</v>
      </c>
      <c r="B880" s="9">
        <f t="shared" si="50"/>
        <v>0</v>
      </c>
      <c r="C880" s="3" t="s">
        <v>70</v>
      </c>
    </row>
    <row r="881" spans="1:3" ht="15.75" x14ac:dyDescent="0.25">
      <c r="A881" s="8"/>
    </row>
    <row r="882" spans="1:3" ht="15.75" x14ac:dyDescent="0.25">
      <c r="A882" s="15"/>
      <c r="C882" s="3" t="str">
        <f>CONCATENATE("    ",B878)</f>
        <v xml:space="preserve">    0</v>
      </c>
    </row>
    <row r="883" spans="1:3" ht="15.75" x14ac:dyDescent="0.25">
      <c r="A883" s="8"/>
    </row>
    <row r="884" spans="1:3" ht="15.75" x14ac:dyDescent="0.25">
      <c r="A884" s="8"/>
      <c r="C884" s="3" t="s">
        <v>74</v>
      </c>
    </row>
    <row r="885" spans="1:3" ht="15.75" x14ac:dyDescent="0.25">
      <c r="A885" s="8"/>
    </row>
    <row r="886" spans="1:3" ht="15.75" x14ac:dyDescent="0.25">
      <c r="A886" s="8"/>
      <c r="C886" s="3" t="str">
        <f>CONCATENATE("    ",B879)</f>
        <v xml:space="preserve">    0</v>
      </c>
    </row>
    <row r="887" spans="1:3" ht="15.75" x14ac:dyDescent="0.25">
      <c r="A887" s="8"/>
    </row>
    <row r="888" spans="1:3" ht="15.75" x14ac:dyDescent="0.25">
      <c r="A888" s="15"/>
      <c r="C888" s="3" t="s">
        <v>75</v>
      </c>
    </row>
    <row r="889" spans="1:3" ht="15.75" x14ac:dyDescent="0.25">
      <c r="A889" s="15"/>
    </row>
    <row r="890" spans="1:3" ht="15.75" x14ac:dyDescent="0.25">
      <c r="A890" s="15"/>
      <c r="C890" s="3" t="str">
        <f>CONCATENATE( "    &lt;piechart percentage=",B880," /&gt;")</f>
        <v xml:space="preserve">    &lt;piechart percentage=0 /&gt;</v>
      </c>
    </row>
    <row r="891" spans="1:3" ht="15.75" x14ac:dyDescent="0.25">
      <c r="A891" s="15"/>
      <c r="C891" s="3" t="str">
        <f>"  &lt;/Genotype&gt;"</f>
        <v xml:space="preserve">  &lt;/Genotype&gt;</v>
      </c>
    </row>
    <row r="892" spans="1:3" ht="15.75" x14ac:dyDescent="0.25">
      <c r="A892" s="15" t="s">
        <v>78</v>
      </c>
      <c r="B892" s="9">
        <f>Y20</f>
        <v>0</v>
      </c>
      <c r="C892" s="3" t="str">
        <f>CONCATENATE("  &lt;Genotype hgvs=",CHAR(34),B864,B866,";",B866,CHAR(34)," name=",CHAR(34),B558,CHAR(34),"&gt; ")</f>
        <v xml:space="preserve">  &lt;Genotype hgvs="00;0" name=""&gt; </v>
      </c>
    </row>
    <row r="893" spans="1:3" ht="15.75" x14ac:dyDescent="0.25">
      <c r="A893" s="8" t="s">
        <v>79</v>
      </c>
      <c r="B893" s="9">
        <f t="shared" ref="B893:B894" si="51">Y21</f>
        <v>0</v>
      </c>
      <c r="C893" s="3" t="s">
        <v>38</v>
      </c>
    </row>
    <row r="894" spans="1:3" ht="15.75" x14ac:dyDescent="0.25">
      <c r="A894" s="8" t="s">
        <v>73</v>
      </c>
      <c r="B894" s="9">
        <f t="shared" si="51"/>
        <v>0</v>
      </c>
      <c r="C894" s="3" t="s">
        <v>70</v>
      </c>
    </row>
    <row r="895" spans="1:3" ht="15.75" x14ac:dyDescent="0.25">
      <c r="A895" s="15"/>
    </row>
    <row r="896" spans="1:3" ht="15.75" x14ac:dyDescent="0.25">
      <c r="A896" s="8"/>
      <c r="C896" s="3" t="str">
        <f>CONCATENATE("    ",B892)</f>
        <v xml:space="preserve">    0</v>
      </c>
    </row>
    <row r="897" spans="1:3" ht="15.75" x14ac:dyDescent="0.25">
      <c r="A897" s="8"/>
    </row>
    <row r="898" spans="1:3" ht="15.75" x14ac:dyDescent="0.25">
      <c r="A898" s="8"/>
      <c r="C898" s="3" t="s">
        <v>74</v>
      </c>
    </row>
    <row r="899" spans="1:3" ht="15.75" x14ac:dyDescent="0.25">
      <c r="A899" s="8"/>
    </row>
    <row r="900" spans="1:3" ht="15.75" x14ac:dyDescent="0.25">
      <c r="A900" s="8"/>
      <c r="C900" s="3" t="str">
        <f>CONCATENATE("    ",B893)</f>
        <v xml:space="preserve">    0</v>
      </c>
    </row>
    <row r="901" spans="1:3" ht="15.75" x14ac:dyDescent="0.25">
      <c r="A901" s="15"/>
    </row>
    <row r="902" spans="1:3" ht="15.75" x14ac:dyDescent="0.25">
      <c r="A902" s="15"/>
      <c r="C902" s="3" t="s">
        <v>75</v>
      </c>
    </row>
    <row r="903" spans="1:3" ht="15.75" x14ac:dyDescent="0.25">
      <c r="A903" s="15"/>
    </row>
    <row r="904" spans="1:3" ht="15.75" x14ac:dyDescent="0.25">
      <c r="A904" s="15"/>
      <c r="C904" s="3" t="str">
        <f>CONCATENATE( "    &lt;piechart percentage=",B894," /&gt;")</f>
        <v xml:space="preserve">    &lt;piechart percentage=0 /&gt;</v>
      </c>
    </row>
    <row r="905" spans="1:3" ht="15.75" x14ac:dyDescent="0.25">
      <c r="A905" s="15"/>
      <c r="C905" s="3" t="str">
        <f>"  &lt;/Genotype&gt;"</f>
        <v xml:space="preserve">  &lt;/Genotype&gt;</v>
      </c>
    </row>
    <row r="906" spans="1:3" ht="15.75" x14ac:dyDescent="0.25">
      <c r="A906" s="15"/>
      <c r="C906" s="3" t="str">
        <f>C125</f>
        <v>&lt;# C37T #&gt;</v>
      </c>
    </row>
    <row r="907" spans="1:3" ht="15.75" x14ac:dyDescent="0.25">
      <c r="A907" s="15" t="s">
        <v>69</v>
      </c>
      <c r="B907" s="21">
        <f>Z11</f>
        <v>0</v>
      </c>
      <c r="C907" s="3" t="str">
        <f>CONCATENATE("  &lt;Genotype hgvs=",CHAR(34),B907,B908,";",B909,CHAR(34)," name=",CHAR(34),B558,CHAR(34),"&gt; ")</f>
        <v xml:space="preserve">  &lt;Genotype hgvs="00;0" name=""&gt; </v>
      </c>
    </row>
    <row r="908" spans="1:3" ht="15.75" x14ac:dyDescent="0.25">
      <c r="A908" s="15" t="s">
        <v>47</v>
      </c>
      <c r="B908" s="21">
        <f t="shared" ref="B908:B912" si="52">Z12</f>
        <v>0</v>
      </c>
    </row>
    <row r="909" spans="1:3" ht="15.75" x14ac:dyDescent="0.25">
      <c r="A909" s="15" t="s">
        <v>43</v>
      </c>
      <c r="B909" s="21">
        <f t="shared" si="52"/>
        <v>0</v>
      </c>
      <c r="C909" s="3" t="s">
        <v>70</v>
      </c>
    </row>
    <row r="910" spans="1:3" ht="15.75" x14ac:dyDescent="0.25">
      <c r="A910" s="15" t="s">
        <v>71</v>
      </c>
      <c r="B910" s="21">
        <f t="shared" si="52"/>
        <v>0</v>
      </c>
      <c r="C910" s="3" t="s">
        <v>38</v>
      </c>
    </row>
    <row r="911" spans="1:3" ht="15.75" x14ac:dyDescent="0.25">
      <c r="A911" s="8" t="s">
        <v>72</v>
      </c>
      <c r="B911" s="21">
        <f t="shared" si="52"/>
        <v>0</v>
      </c>
      <c r="C911" s="3" t="str">
        <f>CONCATENATE("    ",B910)</f>
        <v xml:space="preserve">    0</v>
      </c>
    </row>
    <row r="912" spans="1:3" ht="15.75" x14ac:dyDescent="0.25">
      <c r="A912" s="8" t="s">
        <v>73</v>
      </c>
      <c r="B912" s="21">
        <f t="shared" si="52"/>
        <v>0</v>
      </c>
    </row>
    <row r="913" spans="1:3" ht="15.75" x14ac:dyDescent="0.25">
      <c r="A913" s="15"/>
      <c r="C913" s="3" t="s">
        <v>74</v>
      </c>
    </row>
    <row r="914" spans="1:3" ht="15.75" x14ac:dyDescent="0.25">
      <c r="A914" s="8"/>
    </row>
    <row r="915" spans="1:3" ht="15.75" x14ac:dyDescent="0.25">
      <c r="A915" s="8"/>
      <c r="C915" s="3" t="str">
        <f>CONCATENATE("    ",B911)</f>
        <v xml:space="preserve">    0</v>
      </c>
    </row>
    <row r="916" spans="1:3" ht="15.75" x14ac:dyDescent="0.25">
      <c r="A916" s="8"/>
    </row>
    <row r="917" spans="1:3" ht="15.75" x14ac:dyDescent="0.25">
      <c r="A917" s="8"/>
      <c r="C917" s="3" t="s">
        <v>75</v>
      </c>
    </row>
    <row r="918" spans="1:3" ht="15.75" x14ac:dyDescent="0.25">
      <c r="A918" s="15"/>
    </row>
    <row r="919" spans="1:3" ht="15.75" x14ac:dyDescent="0.25">
      <c r="A919" s="15"/>
      <c r="C919" s="3" t="str">
        <f>CONCATENATE( "    &lt;piechart percentage=",B912," /&gt;")</f>
        <v xml:space="preserve">    &lt;piechart percentage=0 /&gt;</v>
      </c>
    </row>
    <row r="920" spans="1:3" ht="15.75" x14ac:dyDescent="0.25">
      <c r="A920" s="15"/>
      <c r="C920" s="3" t="str">
        <f>"  &lt;/Genotype&gt;"</f>
        <v xml:space="preserve">  &lt;/Genotype&gt;</v>
      </c>
    </row>
    <row r="921" spans="1:3" ht="15.75" x14ac:dyDescent="0.25">
      <c r="A921" s="15" t="s">
        <v>76</v>
      </c>
      <c r="B921" s="9">
        <f>Z17</f>
        <v>0</v>
      </c>
      <c r="C921" s="3" t="str">
        <f>CONCATENATE("  &lt;Genotype hgvs=",CHAR(34),B907,B908,";",B908,CHAR(34)," name=",CHAR(34),B558,CHAR(34),"&gt; ")</f>
        <v xml:space="preserve">  &lt;Genotype hgvs="00;0" name=""&gt; </v>
      </c>
    </row>
    <row r="922" spans="1:3" ht="15.75" x14ac:dyDescent="0.25">
      <c r="A922" s="8" t="s">
        <v>77</v>
      </c>
      <c r="B922" s="9">
        <f t="shared" ref="B922:B923" si="53">Z18</f>
        <v>0</v>
      </c>
      <c r="C922" s="3" t="s">
        <v>38</v>
      </c>
    </row>
    <row r="923" spans="1:3" ht="15.75" x14ac:dyDescent="0.25">
      <c r="A923" s="8" t="s">
        <v>73</v>
      </c>
      <c r="B923" s="9">
        <f t="shared" si="53"/>
        <v>0</v>
      </c>
      <c r="C923" s="3" t="s">
        <v>70</v>
      </c>
    </row>
    <row r="924" spans="1:3" ht="15.75" x14ac:dyDescent="0.25">
      <c r="A924" s="8"/>
    </row>
    <row r="925" spans="1:3" ht="15.75" x14ac:dyDescent="0.25">
      <c r="A925" s="15"/>
      <c r="C925" s="3" t="str">
        <f>CONCATENATE("    ",B921)</f>
        <v xml:space="preserve">    0</v>
      </c>
    </row>
    <row r="926" spans="1:3" ht="15.75" x14ac:dyDescent="0.25">
      <c r="A926" s="8"/>
    </row>
    <row r="927" spans="1:3" ht="15.75" x14ac:dyDescent="0.25">
      <c r="A927" s="8"/>
      <c r="C927" s="3" t="s">
        <v>74</v>
      </c>
    </row>
    <row r="928" spans="1:3" ht="15.75" x14ac:dyDescent="0.25">
      <c r="A928" s="8"/>
    </row>
    <row r="929" spans="1:3" ht="15.75" x14ac:dyDescent="0.25">
      <c r="A929" s="8"/>
      <c r="C929" s="3" t="str">
        <f>CONCATENATE("    ",B922)</f>
        <v xml:space="preserve">    0</v>
      </c>
    </row>
    <row r="930" spans="1:3" ht="15.75" x14ac:dyDescent="0.25">
      <c r="A930" s="8"/>
    </row>
    <row r="931" spans="1:3" ht="15.75" x14ac:dyDescent="0.25">
      <c r="A931" s="15"/>
      <c r="C931" s="3" t="s">
        <v>75</v>
      </c>
    </row>
    <row r="932" spans="1:3" ht="15.75" x14ac:dyDescent="0.25">
      <c r="A932" s="15"/>
    </row>
    <row r="933" spans="1:3" ht="15.75" x14ac:dyDescent="0.25">
      <c r="A933" s="15"/>
      <c r="C933" s="3" t="str">
        <f>CONCATENATE( "    &lt;piechart percentage=",B923," /&gt;")</f>
        <v xml:space="preserve">    &lt;piechart percentage=0 /&gt;</v>
      </c>
    </row>
    <row r="934" spans="1:3" ht="15.75" x14ac:dyDescent="0.25">
      <c r="A934" s="15"/>
      <c r="C934" s="3" t="str">
        <f>"  &lt;/Genotype&gt;"</f>
        <v xml:space="preserve">  &lt;/Genotype&gt;</v>
      </c>
    </row>
    <row r="935" spans="1:3" ht="15.75" x14ac:dyDescent="0.25">
      <c r="A935" s="15" t="s">
        <v>78</v>
      </c>
      <c r="B935" s="9">
        <f>Z20</f>
        <v>0</v>
      </c>
      <c r="C935" s="3" t="str">
        <f>CONCATENATE("  &lt;Genotype hgvs=",CHAR(34),B907,B909,";",B909,CHAR(34)," name=",CHAR(34),B558,CHAR(34),"&gt; ")</f>
        <v xml:space="preserve">  &lt;Genotype hgvs="00;0" name=""&gt; </v>
      </c>
    </row>
    <row r="936" spans="1:3" ht="15.75" x14ac:dyDescent="0.25">
      <c r="A936" s="8" t="s">
        <v>79</v>
      </c>
      <c r="B936" s="9">
        <f t="shared" ref="B936:B937" si="54">Z21</f>
        <v>0</v>
      </c>
      <c r="C936" s="3" t="s">
        <v>38</v>
      </c>
    </row>
    <row r="937" spans="1:3" ht="15.75" x14ac:dyDescent="0.25">
      <c r="A937" s="8" t="s">
        <v>73</v>
      </c>
      <c r="B937" s="9">
        <f t="shared" si="54"/>
        <v>0</v>
      </c>
      <c r="C937" s="3" t="s">
        <v>70</v>
      </c>
    </row>
    <row r="938" spans="1:3" ht="15.75" x14ac:dyDescent="0.25">
      <c r="A938" s="15"/>
    </row>
    <row r="939" spans="1:3" ht="15.75" x14ac:dyDescent="0.25">
      <c r="A939" s="8"/>
      <c r="C939" s="3" t="str">
        <f>CONCATENATE("    ",B935)</f>
        <v xml:space="preserve">    0</v>
      </c>
    </row>
    <row r="940" spans="1:3" ht="15.75" x14ac:dyDescent="0.25">
      <c r="A940" s="8"/>
    </row>
    <row r="941" spans="1:3" ht="15.75" x14ac:dyDescent="0.25">
      <c r="A941" s="8"/>
      <c r="C941" s="3" t="s">
        <v>74</v>
      </c>
    </row>
    <row r="942" spans="1:3" ht="15.75" x14ac:dyDescent="0.25">
      <c r="A942" s="8"/>
    </row>
    <row r="943" spans="1:3" ht="15.75" x14ac:dyDescent="0.25">
      <c r="A943" s="8"/>
      <c r="C943" s="3" t="str">
        <f>CONCATENATE("    ",B936)</f>
        <v xml:space="preserve">    0</v>
      </c>
    </row>
    <row r="944" spans="1:3" ht="15.75" x14ac:dyDescent="0.25">
      <c r="A944" s="15"/>
    </row>
    <row r="945" spans="1:3" ht="15.75" x14ac:dyDescent="0.25">
      <c r="A945" s="15"/>
      <c r="C945" s="3" t="s">
        <v>75</v>
      </c>
    </row>
    <row r="946" spans="1:3" ht="15.75" x14ac:dyDescent="0.25">
      <c r="A946" s="15"/>
    </row>
    <row r="947" spans="1:3" ht="15.75" x14ac:dyDescent="0.25">
      <c r="A947" s="15"/>
      <c r="C947" s="3" t="str">
        <f>CONCATENATE( "    &lt;piechart percentage=",B937," /&gt;")</f>
        <v xml:space="preserve">    &lt;piechart percentage=0 /&gt;</v>
      </c>
    </row>
    <row r="948" spans="1:3" ht="15.75" x14ac:dyDescent="0.25">
      <c r="A948" s="15"/>
      <c r="C948" s="3" t="str">
        <f>"  &lt;/Genotype&gt;"</f>
        <v xml:space="preserve">  &lt;/Genotype&gt;</v>
      </c>
    </row>
    <row r="949" spans="1:3" ht="15.75" x14ac:dyDescent="0.25">
      <c r="A949" s="15"/>
      <c r="C949" s="3" t="s">
        <v>80</v>
      </c>
    </row>
    <row r="950" spans="1:3" ht="15.75" x14ac:dyDescent="0.25">
      <c r="A950" s="15" t="s">
        <v>81</v>
      </c>
      <c r="B950" s="9" t="str">
        <f>CONCATENATE("Your ",B11," gene has an unknown variant.")</f>
        <v>Your POMC gene has an unknown variant.</v>
      </c>
      <c r="C950" s="3" t="str">
        <f>CONCATENATE("  &lt;Genotype hgvs=",CHAR(34),"unknown",CHAR(34),"&gt; ")</f>
        <v xml:space="preserve">  &lt;Genotype hgvs="unknown"&gt; </v>
      </c>
    </row>
    <row r="951" spans="1:3" ht="15.75" x14ac:dyDescent="0.25">
      <c r="A951" s="8" t="s">
        <v>81</v>
      </c>
      <c r="B951" s="9" t="s">
        <v>82</v>
      </c>
      <c r="C951" s="3" t="s">
        <v>38</v>
      </c>
    </row>
    <row r="952" spans="1:3" ht="15.75" x14ac:dyDescent="0.25">
      <c r="A952" s="8" t="s">
        <v>73</v>
      </c>
      <c r="C952" s="3" t="s">
        <v>70</v>
      </c>
    </row>
    <row r="953" spans="1:3" ht="15.75" x14ac:dyDescent="0.25">
      <c r="A953" s="8"/>
    </row>
    <row r="954" spans="1:3" ht="15.75" x14ac:dyDescent="0.25">
      <c r="A954" s="8"/>
      <c r="C954" s="3" t="str">
        <f>CONCATENATE("    ",B950)</f>
        <v xml:space="preserve">    Your POMC gene has an unknown variant.</v>
      </c>
    </row>
    <row r="955" spans="1:3" ht="15.75" x14ac:dyDescent="0.25">
      <c r="A955" s="8"/>
    </row>
    <row r="956" spans="1:3" ht="15.75" x14ac:dyDescent="0.25">
      <c r="A956" s="8"/>
      <c r="C956" s="3" t="s">
        <v>74</v>
      </c>
    </row>
    <row r="957" spans="1:3" ht="15.75" x14ac:dyDescent="0.25">
      <c r="A957" s="8"/>
    </row>
    <row r="958" spans="1:3" ht="15.75" x14ac:dyDescent="0.25">
      <c r="A958" s="15"/>
      <c r="C958" s="3" t="str">
        <f>CONCATENATE("    ",B951)</f>
        <v xml:space="preserve">    The effect is unknown.</v>
      </c>
    </row>
    <row r="959" spans="1:3" ht="15.75" x14ac:dyDescent="0.25">
      <c r="A959" s="8"/>
    </row>
    <row r="960" spans="1:3" ht="15.75" x14ac:dyDescent="0.25">
      <c r="A960" s="15"/>
      <c r="C960" s="3" t="s">
        <v>75</v>
      </c>
    </row>
    <row r="961" spans="1:3" ht="15.75" x14ac:dyDescent="0.25">
      <c r="A961" s="15"/>
    </row>
    <row r="962" spans="1:3" ht="15.75" x14ac:dyDescent="0.25">
      <c r="A962" s="15"/>
      <c r="C962" s="3" t="str">
        <f>CONCATENATE( "    &lt;piechart percentage=",B952," /&gt;")</f>
        <v xml:space="preserve">    &lt;piechart percentage= /&gt;</v>
      </c>
    </row>
    <row r="963" spans="1:3" ht="15.75" x14ac:dyDescent="0.25">
      <c r="A963" s="15"/>
      <c r="C963" s="3" t="str">
        <f>"  &lt;/Genotype&gt;"</f>
        <v xml:space="preserve">  &lt;/Genotype&gt;</v>
      </c>
    </row>
    <row r="964" spans="1:3" ht="15.75" x14ac:dyDescent="0.25">
      <c r="A964" s="15"/>
      <c r="C964" s="3" t="s">
        <v>83</v>
      </c>
    </row>
    <row r="965" spans="1:3" ht="15.75" x14ac:dyDescent="0.25">
      <c r="A965" s="15" t="s">
        <v>78</v>
      </c>
      <c r="B965" s="9" t="str">
        <f>CONCATENATE("Your ",B11," gene has no variants. A normal gene is referred to as a ",CHAR(34),"wild-type",CHAR(34)," gene.")</f>
        <v>Your POMC gene has no variants. A normal gene is referred to as a "wild-type" gene.</v>
      </c>
      <c r="C965" s="3" t="str">
        <f>CONCATENATE("  &lt;Genotype hgvs=",CHAR(34),"wildtype",CHAR(34),"&gt;")</f>
        <v xml:space="preserve">  &lt;Genotype hgvs="wildtype"&gt;</v>
      </c>
    </row>
    <row r="966" spans="1:3" ht="15.75" x14ac:dyDescent="0.25">
      <c r="A966" s="8" t="s">
        <v>79</v>
      </c>
      <c r="B966" s="9" t="s">
        <v>84</v>
      </c>
      <c r="C966" s="3" t="s">
        <v>38</v>
      </c>
    </row>
    <row r="967" spans="1:3" ht="15.75" x14ac:dyDescent="0.25">
      <c r="A967" s="8" t="s">
        <v>73</v>
      </c>
      <c r="C967" s="3" t="s">
        <v>70</v>
      </c>
    </row>
    <row r="968" spans="1:3" ht="15.75" x14ac:dyDescent="0.25">
      <c r="A968" s="8"/>
    </row>
    <row r="969" spans="1:3" ht="15.75" x14ac:dyDescent="0.25">
      <c r="A969" s="8"/>
      <c r="C969" s="3" t="str">
        <f>CONCATENATE("    ",B965)</f>
        <v xml:space="preserve">    Your POMC gene has no variants. A normal gene is referred to as a "wild-type" gene.</v>
      </c>
    </row>
    <row r="970" spans="1:3" ht="15.75" x14ac:dyDescent="0.25">
      <c r="A970" s="8"/>
    </row>
    <row r="971" spans="1:3" ht="15.75" x14ac:dyDescent="0.25">
      <c r="A971" s="8"/>
      <c r="C971" s="3" t="s">
        <v>74</v>
      </c>
    </row>
    <row r="972" spans="1:3" ht="15.75" x14ac:dyDescent="0.25">
      <c r="A972" s="8"/>
    </row>
    <row r="973" spans="1:3" ht="15.75" x14ac:dyDescent="0.25">
      <c r="A973" s="8"/>
      <c r="C973" s="3" t="str">
        <f>CONCATENATE("    ",B966)</f>
        <v xml:space="preserve">    Your variant is not associated with any loss of function.</v>
      </c>
    </row>
    <row r="974" spans="1:3" ht="15.75" x14ac:dyDescent="0.25">
      <c r="A974" s="8"/>
    </row>
    <row r="975" spans="1:3" ht="15.75" x14ac:dyDescent="0.25">
      <c r="A975" s="8"/>
      <c r="C975" s="3" t="s">
        <v>75</v>
      </c>
    </row>
    <row r="976" spans="1:3" ht="15.75" x14ac:dyDescent="0.25">
      <c r="A976" s="15"/>
    </row>
    <row r="977" spans="1:3" ht="15.75" x14ac:dyDescent="0.25">
      <c r="A977" s="8"/>
      <c r="C977" s="3" t="str">
        <f>CONCATENATE( "    &lt;piechart percentage=",B967," /&gt;")</f>
        <v xml:space="preserve">    &lt;piechart percentage= /&gt;</v>
      </c>
    </row>
    <row r="978" spans="1:3" ht="15.75" x14ac:dyDescent="0.25">
      <c r="A978" s="8"/>
      <c r="C978" s="3" t="str">
        <f>"  &lt;/Genotype&gt;"</f>
        <v xml:space="preserve">  &lt;/Genotype&gt;</v>
      </c>
    </row>
    <row r="979" spans="1:3" ht="15.75" x14ac:dyDescent="0.25">
      <c r="A979" s="8"/>
      <c r="C979" s="3" t="str">
        <f>"&lt;/GeneAnalysis&gt;"</f>
        <v>&lt;/GeneAnalysis&gt;</v>
      </c>
    </row>
    <row r="980" spans="1:3" s="18" customFormat="1" ht="15.75" x14ac:dyDescent="0.25">
      <c r="A980" s="27"/>
      <c r="B980" s="17"/>
    </row>
    <row r="981" spans="1:3" ht="15.75" x14ac:dyDescent="0.25">
      <c r="A981" s="15"/>
      <c r="C981" s="3" t="str">
        <f>CONCATENATE("# How do changes in ",B11," affect people?")</f>
        <v># How do changes in POMC affect people?</v>
      </c>
    </row>
    <row r="982" spans="1:3" ht="15.75" x14ac:dyDescent="0.25">
      <c r="A982" s="15"/>
    </row>
    <row r="983" spans="1:3" ht="15.75" x14ac:dyDescent="0.25">
      <c r="A983" s="15" t="s">
        <v>85</v>
      </c>
      <c r="B983"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983" s="3" t="str">
        <f>B983</f>
        <v>For the vast majority of people, the overall risk associated with the common POMC variants is small and does not impact treatment. It is possible that variants in this gene interact with other gene variants, which is the reason for our inclusion of this gene.</v>
      </c>
    </row>
    <row r="984" spans="1:3" ht="15.75" x14ac:dyDescent="0.25">
      <c r="A984" s="15"/>
    </row>
    <row r="985" spans="1:3" s="18" customFormat="1" ht="15.75" x14ac:dyDescent="0.25">
      <c r="A985" s="27"/>
      <c r="B985" s="17"/>
      <c r="C985" s="16" t="s">
        <v>86</v>
      </c>
    </row>
    <row r="986" spans="1:3" s="18" customFormat="1" ht="15.75" x14ac:dyDescent="0.25">
      <c r="A986" s="27"/>
      <c r="B986" s="17"/>
      <c r="C986" s="16"/>
    </row>
    <row r="987" spans="1:3" s="18" customFormat="1" ht="15.75" x14ac:dyDescent="0.25">
      <c r="A987" s="16"/>
      <c r="B987" s="17"/>
      <c r="C987" s="16" t="s">
        <v>87</v>
      </c>
    </row>
    <row r="988" spans="1:3" s="18" customFormat="1" ht="15.75" x14ac:dyDescent="0.25">
      <c r="A988" s="16"/>
      <c r="B988" s="17"/>
      <c r="C988" s="16"/>
    </row>
    <row r="989" spans="1:3" ht="15.75" x14ac:dyDescent="0.25">
      <c r="A989" s="15"/>
      <c r="C989" s="3" t="s">
        <v>88</v>
      </c>
    </row>
    <row r="990" spans="1:3" ht="15.75" x14ac:dyDescent="0.25">
      <c r="A990" s="15"/>
    </row>
    <row r="991" spans="1:3" ht="15.75" x14ac:dyDescent="0.25">
      <c r="A991" s="15" t="s">
        <v>38</v>
      </c>
      <c r="B991" s="3" t="s">
        <v>89</v>
      </c>
      <c r="C991" s="3"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ht="15.75" x14ac:dyDescent="0.25">
      <c r="A992" s="15"/>
    </row>
    <row r="993" spans="1:3" ht="15.75" x14ac:dyDescent="0.25">
      <c r="A993" s="15"/>
      <c r="C993" s="3" t="s">
        <v>90</v>
      </c>
    </row>
    <row r="994" spans="1:3" ht="15.75" x14ac:dyDescent="0.25">
      <c r="A994" s="15"/>
    </row>
    <row r="995" spans="1:3" ht="15.75" x14ac:dyDescent="0.25">
      <c r="B995" s="3" t="s">
        <v>91</v>
      </c>
      <c r="C995" s="3"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ht="15.75" x14ac:dyDescent="0.25">
      <c r="A996" s="15"/>
    </row>
    <row r="997" spans="1:3" s="18" customFormat="1" ht="15.75" x14ac:dyDescent="0.25">
      <c r="A997" s="27"/>
      <c r="B997" s="17"/>
      <c r="C997" s="16" t="s">
        <v>92</v>
      </c>
    </row>
    <row r="998" spans="1:3" s="18" customFormat="1" ht="15.75" x14ac:dyDescent="0.25">
      <c r="A998" s="27"/>
      <c r="B998" s="17"/>
      <c r="C998" s="16"/>
    </row>
    <row r="999" spans="1:3" s="18" customFormat="1" ht="15.75" x14ac:dyDescent="0.25">
      <c r="A999" s="16"/>
      <c r="B999" s="17"/>
      <c r="C999" s="16" t="s">
        <v>93</v>
      </c>
    </row>
    <row r="1000" spans="1:3" s="18" customFormat="1" ht="15.75" x14ac:dyDescent="0.25">
      <c r="A1000" s="16"/>
      <c r="B1000" s="17"/>
      <c r="C1000" s="16"/>
    </row>
    <row r="1001" spans="1:3" ht="15.75" x14ac:dyDescent="0.25">
      <c r="A1001" s="15"/>
      <c r="C1001" s="3" t="s">
        <v>88</v>
      </c>
    </row>
    <row r="1002" spans="1:3" ht="15.75" x14ac:dyDescent="0.25">
      <c r="A1002" s="15"/>
    </row>
    <row r="1003" spans="1:3" ht="15.75" x14ac:dyDescent="0.25">
      <c r="A1003" s="15" t="s">
        <v>38</v>
      </c>
      <c r="B1003" s="9" t="s">
        <v>94</v>
      </c>
      <c r="C1003" s="3"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ht="15.75" x14ac:dyDescent="0.25">
      <c r="A1004" s="15"/>
    </row>
    <row r="1005" spans="1:3" ht="15.75" x14ac:dyDescent="0.25">
      <c r="A1005" s="15"/>
      <c r="C1005" s="3" t="s">
        <v>90</v>
      </c>
    </row>
    <row r="1006" spans="1:3" ht="15.75" x14ac:dyDescent="0.25">
      <c r="A1006" s="15"/>
    </row>
    <row r="1007" spans="1:3" ht="15.75" x14ac:dyDescent="0.25">
      <c r="A1007" s="15"/>
      <c r="B1007" s="9" t="s">
        <v>95</v>
      </c>
      <c r="C1007" s="3" t="str">
        <f>B1007</f>
        <v>[Anti-CD20 intervention](https://www.ncbi.nlm.nih.gov/pubmed/27834303) may help CFS patients, and has shown to increase muscarinic antibody positivity and reduced symptoms.</v>
      </c>
    </row>
    <row r="1009" spans="1:3" s="18" customFormat="1" ht="15.75" x14ac:dyDescent="0.25">
      <c r="A1009" s="27"/>
      <c r="B1009" s="17"/>
      <c r="C1009" s="16" t="s">
        <v>96</v>
      </c>
    </row>
    <row r="1010" spans="1:3" s="18" customFormat="1" ht="15.75" x14ac:dyDescent="0.25">
      <c r="A1010" s="27"/>
      <c r="B1010" s="17"/>
      <c r="C1010" s="16"/>
    </row>
    <row r="1011" spans="1:3" s="18" customFormat="1" ht="15.75" x14ac:dyDescent="0.25">
      <c r="A1011" s="16"/>
      <c r="B1011" s="17"/>
      <c r="C1011" s="16" t="s">
        <v>97</v>
      </c>
    </row>
    <row r="1012" spans="1:3" s="18" customFormat="1" ht="15.75" x14ac:dyDescent="0.25">
      <c r="A1012" s="16"/>
      <c r="B1012" s="17"/>
      <c r="C1012" s="16"/>
    </row>
    <row r="1013" spans="1:3" ht="15.75" x14ac:dyDescent="0.25">
      <c r="A1013" s="15"/>
      <c r="C1013" s="3" t="s">
        <v>88</v>
      </c>
    </row>
    <row r="1014" spans="1:3" ht="15.75" x14ac:dyDescent="0.25">
      <c r="A1014" s="15"/>
    </row>
    <row r="1015" spans="1:3" ht="15.75" x14ac:dyDescent="0.25">
      <c r="A1015" s="15" t="s">
        <v>38</v>
      </c>
      <c r="B1015" s="3" t="s">
        <v>98</v>
      </c>
      <c r="C1015" s="3"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ht="15.75" x14ac:dyDescent="0.25">
      <c r="A1016" s="15"/>
    </row>
    <row r="1017" spans="1:3" ht="15.75" x14ac:dyDescent="0.25">
      <c r="A1017" s="15"/>
      <c r="C1017" s="3" t="s">
        <v>90</v>
      </c>
    </row>
    <row r="1018" spans="1:3" ht="15.75" x14ac:dyDescent="0.25">
      <c r="A1018" s="15"/>
    </row>
    <row r="1019" spans="1:3" ht="15.75" x14ac:dyDescent="0.25">
      <c r="A1019" s="15"/>
      <c r="B1019" s="3" t="s">
        <v>99</v>
      </c>
      <c r="C1019" s="3"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18" customFormat="1" ht="15.75" x14ac:dyDescent="0.25">
      <c r="A1021" s="27"/>
      <c r="B1021" s="17"/>
      <c r="C1021" s="16" t="s">
        <v>100</v>
      </c>
    </row>
    <row r="1022" spans="1:3" s="18" customFormat="1" ht="15.75" x14ac:dyDescent="0.25">
      <c r="A1022" s="27"/>
      <c r="B1022" s="17"/>
      <c r="C1022" s="16"/>
    </row>
    <row r="1023" spans="1:3" s="18" customFormat="1" ht="15.75" x14ac:dyDescent="0.25">
      <c r="A1023" s="16"/>
      <c r="B1023" s="17"/>
      <c r="C1023" s="16" t="s">
        <v>101</v>
      </c>
    </row>
    <row r="1024" spans="1:3" s="18" customFormat="1" ht="15.75" x14ac:dyDescent="0.25">
      <c r="A1024" s="16"/>
      <c r="B1024" s="17"/>
      <c r="C1024" s="16"/>
    </row>
    <row r="1025" spans="1:3" ht="15.75" x14ac:dyDescent="0.25">
      <c r="A1025" s="15"/>
      <c r="C1025" s="3" t="s">
        <v>102</v>
      </c>
    </row>
    <row r="1026" spans="1:3" ht="15.75" x14ac:dyDescent="0.25">
      <c r="A1026" s="15"/>
    </row>
    <row r="1027" spans="1:3" ht="15.75" x14ac:dyDescent="0.25">
      <c r="A1027" s="15" t="s">
        <v>38</v>
      </c>
      <c r="B1027" s="9" t="s">
        <v>103</v>
      </c>
      <c r="C1027" s="3"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ht="15.75" x14ac:dyDescent="0.25">
      <c r="A1028" s="15"/>
    </row>
    <row r="1029" spans="1:3" ht="15.75" x14ac:dyDescent="0.25">
      <c r="A1029" s="15"/>
      <c r="C1029" s="3" t="s">
        <v>90</v>
      </c>
    </row>
    <row r="1030" spans="1:3" ht="15.75" x14ac:dyDescent="0.25">
      <c r="A1030" s="15"/>
    </row>
    <row r="1031" spans="1:3" ht="15.75" x14ac:dyDescent="0.25">
      <c r="A1031" s="15"/>
      <c r="B1031" s="9" t="s">
        <v>104</v>
      </c>
      <c r="C1031" s="3" t="str">
        <f>B1031</f>
        <v>Symptoms may improve after removal of cataracts, and should be monitored carefully to prevent further lens and iris adhesion due to [incorrect surgery](https://www.ncbi.nlm.nih.gov/pubmed/19246951).</v>
      </c>
    </row>
    <row r="1033" spans="1:3" s="18" customFormat="1" ht="15.75" x14ac:dyDescent="0.25">
      <c r="B1033" s="17"/>
    </row>
    <row r="1035" spans="1:3" ht="15.75" x14ac:dyDescent="0.25">
      <c r="A1035" s="3" t="s">
        <v>105</v>
      </c>
      <c r="B1035" s="9" t="s">
        <v>106</v>
      </c>
      <c r="C1035" s="3" t="str">
        <f>CONCATENATE("&lt;symptoms ",B1035," /&gt;")</f>
        <v>&lt;symptoms  vision problems D014786 pain D010146 chills and night sweats D023341 multiple chemical sensitivity/allergies D018777 inflamation D007249 /&gt;</v>
      </c>
    </row>
    <row r="1707" spans="3:3" ht="15.75" x14ac:dyDescent="0.25">
      <c r="C1707" s="3"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ht="15.75" x14ac:dyDescent="0.25">
      <c r="C1713" s="3"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ht="15.75" x14ac:dyDescent="0.25">
      <c r="C1849" s="3"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ht="15.75" x14ac:dyDescent="0.25">
      <c r="C2257" s="3"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ht="15.75" x14ac:dyDescent="0.25">
      <c r="C2393" s="3"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ht="15.75" x14ac:dyDescent="0.25">
      <c r="C2529" s="3"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ht="15.75" x14ac:dyDescent="0.25">
      <c r="C2659" s="3"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ht="15.75" x14ac:dyDescent="0.25">
      <c r="C2665" s="3"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ht="15.75" x14ac:dyDescent="0.25">
      <c r="C2795" s="3"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ht="15.75" x14ac:dyDescent="0.25">
      <c r="C2801" s="3"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ht="15.75" x14ac:dyDescent="0.25">
      <c r="C2931" s="3"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ht="15.75" x14ac:dyDescent="0.25">
      <c r="C2937" s="3"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ht="15.75" x14ac:dyDescent="0.25">
      <c r="C3067" s="3"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ht="15.75" x14ac:dyDescent="0.25">
      <c r="C3073" s="3"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ht="15.75" x14ac:dyDescent="0.25">
      <c r="C3203" s="3"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ht="15.75" x14ac:dyDescent="0.25">
      <c r="C3209" s="3"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3209"/>
  <sheetViews>
    <sheetView workbookViewId="0">
      <selection sqref="A1:XFD1048576"/>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5</v>
      </c>
      <c r="B2" s="9" t="s">
        <v>247</v>
      </c>
      <c r="C2" s="3" t="str">
        <f>CONCATENATE("# What does the ",B2," gene do?")</f>
        <v># What does the CHRNA2 gene do?</v>
      </c>
      <c r="H2" s="4"/>
      <c r="I2" s="5"/>
      <c r="J2" s="4"/>
      <c r="K2" s="4"/>
      <c r="L2" s="4"/>
      <c r="Y2" s="10"/>
      <c r="Z2" s="10"/>
      <c r="AA2" s="10"/>
      <c r="AC2" s="10"/>
      <c r="AF2" s="7"/>
      <c r="AJ2" s="7"/>
    </row>
    <row r="3" spans="1:36" ht="15.75" x14ac:dyDescent="0.25">
      <c r="A3" s="8"/>
      <c r="H3" s="3" t="s">
        <v>8</v>
      </c>
      <c r="I3" s="11" t="s">
        <v>9</v>
      </c>
      <c r="J3" s="3">
        <v>0.47</v>
      </c>
      <c r="K3" s="3">
        <v>0.33300000000000002</v>
      </c>
      <c r="L3" s="3">
        <f t="shared" ref="L3:L9" si="0">J3/K3</f>
        <v>1.4114114114114114</v>
      </c>
      <c r="Y3" s="10"/>
      <c r="Z3" s="10"/>
      <c r="AA3" s="10"/>
      <c r="AC3" s="10"/>
      <c r="AF3" s="7"/>
      <c r="AJ3" s="7"/>
    </row>
    <row r="4" spans="1:36" ht="15.75" x14ac:dyDescent="0.25">
      <c r="A4" s="8" t="s">
        <v>13</v>
      </c>
      <c r="B4" s="12"/>
      <c r="C4" s="3">
        <f>B4</f>
        <v>0</v>
      </c>
      <c r="H4" s="3" t="s">
        <v>14</v>
      </c>
      <c r="I4" s="11" t="s">
        <v>15</v>
      </c>
      <c r="J4" s="3">
        <v>0.24</v>
      </c>
      <c r="K4" s="3">
        <v>0.13700000000000001</v>
      </c>
      <c r="L4" s="3">
        <f t="shared" si="0"/>
        <v>1.751824817518248</v>
      </c>
      <c r="X4" s="13"/>
      <c r="Y4" s="10"/>
      <c r="Z4" s="10"/>
      <c r="AA4" s="10"/>
      <c r="AC4" s="10"/>
    </row>
    <row r="5" spans="1:36" ht="15.75" x14ac:dyDescent="0.25">
      <c r="A5" s="8"/>
      <c r="B5" s="14"/>
      <c r="H5" s="3" t="s">
        <v>17</v>
      </c>
      <c r="I5" s="11" t="s">
        <v>18</v>
      </c>
      <c r="J5" s="3">
        <v>0.24</v>
      </c>
      <c r="K5" s="3">
        <v>0.13700000000000001</v>
      </c>
      <c r="L5" s="3">
        <f t="shared" si="0"/>
        <v>1.751824817518248</v>
      </c>
      <c r="Y5" s="10"/>
      <c r="Z5" s="10"/>
      <c r="AA5" s="10"/>
      <c r="AC5" s="10"/>
    </row>
    <row r="6" spans="1:36" ht="15.75" x14ac:dyDescent="0.25">
      <c r="A6" s="8" t="s">
        <v>20</v>
      </c>
      <c r="B6" s="9">
        <v>8</v>
      </c>
      <c r="C6" s="3" t="str">
        <f>CONCATENATE("This gene is located on chromosome ",B6,". The ",B7," it creates acts in your ",B8)</f>
        <v>This gene is located on chromosome 8. The protein it creates acts in your brain and prostate.</v>
      </c>
      <c r="H6" s="3" t="s">
        <v>21</v>
      </c>
      <c r="I6" s="11" t="s">
        <v>12</v>
      </c>
      <c r="J6" s="3">
        <v>0.44</v>
      </c>
      <c r="K6" s="3">
        <v>0.316</v>
      </c>
      <c r="L6" s="3">
        <f t="shared" si="0"/>
        <v>1.3924050632911393</v>
      </c>
      <c r="Y6" s="10"/>
      <c r="Z6" s="10"/>
      <c r="AA6" s="10"/>
      <c r="AC6" s="10"/>
    </row>
    <row r="7" spans="1:36" ht="15.75" x14ac:dyDescent="0.25">
      <c r="A7" s="8" t="s">
        <v>23</v>
      </c>
      <c r="B7" s="9" t="s">
        <v>24</v>
      </c>
      <c r="H7" s="3" t="s">
        <v>25</v>
      </c>
      <c r="I7" s="11" t="s">
        <v>26</v>
      </c>
      <c r="J7" s="3">
        <v>0.45</v>
      </c>
      <c r="K7" s="3">
        <v>0.33100000000000002</v>
      </c>
      <c r="L7" s="3">
        <f t="shared" si="0"/>
        <v>1.3595166163141994</v>
      </c>
      <c r="Y7" s="6"/>
      <c r="AC7" s="10"/>
    </row>
    <row r="8" spans="1:36" ht="15.75" x14ac:dyDescent="0.25">
      <c r="A8" s="8" t="s">
        <v>28</v>
      </c>
      <c r="B8" s="9" t="s">
        <v>249</v>
      </c>
      <c r="H8" s="3" t="s">
        <v>29</v>
      </c>
      <c r="I8" s="11" t="s">
        <v>30</v>
      </c>
      <c r="J8" s="3">
        <v>0.17299999999999999</v>
      </c>
      <c r="K8" s="3">
        <v>0.1</v>
      </c>
      <c r="L8" s="3">
        <f t="shared" si="0"/>
        <v>1.7299999999999998</v>
      </c>
      <c r="Y8" s="6"/>
      <c r="AC8" s="10"/>
    </row>
    <row r="9" spans="1:36" ht="15.75" x14ac:dyDescent="0.25">
      <c r="A9" s="15" t="s">
        <v>31</v>
      </c>
      <c r="B9" s="9" t="s">
        <v>250</v>
      </c>
      <c r="C9" s="3" t="str">
        <f>CONCATENATE("&lt;TissueList ",B9," /&gt;")</f>
        <v>&lt;TissueList male tissue D005837 brain D001921 /&gt;</v>
      </c>
      <c r="H9" s="3" t="s">
        <v>32</v>
      </c>
      <c r="I9" s="11" t="s">
        <v>33</v>
      </c>
      <c r="J9" s="3">
        <v>0.435</v>
      </c>
      <c r="K9" s="3">
        <v>0.33500000000000002</v>
      </c>
      <c r="L9" s="3">
        <f t="shared" si="0"/>
        <v>1.2985074626865671</v>
      </c>
      <c r="Y9" s="6"/>
      <c r="AC9" s="10"/>
    </row>
    <row r="10" spans="1:36" s="18" customFormat="1" ht="15.75" x14ac:dyDescent="0.25">
      <c r="A10" s="16"/>
      <c r="B10" s="17"/>
      <c r="H10" s="18" t="str">
        <f>B19</f>
        <v>C65T</v>
      </c>
      <c r="I10" s="18" t="str">
        <f>B25</f>
        <v>A27468610G</v>
      </c>
      <c r="J10" s="18" t="str">
        <f>B31</f>
        <v>A373G</v>
      </c>
      <c r="K10" s="18">
        <f>B37</f>
        <v>0</v>
      </c>
      <c r="L10" s="18">
        <f>B43</f>
        <v>0</v>
      </c>
      <c r="M10" s="18" t="str">
        <f>B49</f>
        <v>A143307929G</v>
      </c>
      <c r="N10" s="18" t="str">
        <f>B55</f>
        <v>G143316471A</v>
      </c>
    </row>
    <row r="11" spans="1:36" ht="15.75" x14ac:dyDescent="0.25">
      <c r="A11" s="8" t="s">
        <v>5</v>
      </c>
      <c r="B11" s="9" t="s">
        <v>247</v>
      </c>
      <c r="C11" s="3" t="str">
        <f>CONCATENATE("&lt;GeneAnalysis gene=",CHAR(34),B11,CHAR(34)," interval=",CHAR(34),B12,CHAR(34),"&gt; ")</f>
        <v xml:space="preserve">&lt;GeneAnalysis gene="CHRNA2" interval="NC_000008.11:g.27459761_27479296"&gt; </v>
      </c>
      <c r="H11" s="19" t="s">
        <v>255</v>
      </c>
      <c r="I11" s="19" t="s">
        <v>253</v>
      </c>
      <c r="J11" s="19" t="s">
        <v>255</v>
      </c>
      <c r="K11" s="19" t="s">
        <v>110</v>
      </c>
      <c r="L11" s="19" t="s">
        <v>110</v>
      </c>
      <c r="M11" s="19" t="s">
        <v>110</v>
      </c>
      <c r="N11" s="19" t="s">
        <v>110</v>
      </c>
      <c r="O11" s="20"/>
      <c r="P11" s="20"/>
      <c r="Q11" s="20"/>
      <c r="R11" s="20"/>
      <c r="S11" s="20"/>
      <c r="T11" s="20"/>
      <c r="U11" s="20"/>
      <c r="V11" s="20"/>
      <c r="W11" s="20"/>
      <c r="X11" s="20"/>
      <c r="Y11" s="20"/>
      <c r="Z11" s="20"/>
    </row>
    <row r="12" spans="1:36" ht="15.75" x14ac:dyDescent="0.25">
      <c r="A12" s="8" t="s">
        <v>36</v>
      </c>
      <c r="B12" s="9" t="s">
        <v>248</v>
      </c>
      <c r="H12" s="9" t="s">
        <v>256</v>
      </c>
      <c r="I12" s="9" t="s">
        <v>263</v>
      </c>
      <c r="J12" s="9" t="s">
        <v>265</v>
      </c>
      <c r="K12" s="9" t="s">
        <v>123</v>
      </c>
      <c r="L12" s="9" t="s">
        <v>121</v>
      </c>
      <c r="M12" s="9" t="s">
        <v>119</v>
      </c>
      <c r="N12" s="9" t="s">
        <v>117</v>
      </c>
      <c r="O12" s="9"/>
      <c r="P12" s="9"/>
      <c r="Q12" s="9"/>
      <c r="R12" s="9"/>
      <c r="S12" s="9"/>
      <c r="T12" s="9"/>
      <c r="U12" s="9"/>
      <c r="V12" s="9"/>
      <c r="W12" s="9"/>
      <c r="X12" s="9"/>
      <c r="Y12" s="9"/>
      <c r="Z12" s="9"/>
    </row>
    <row r="13" spans="1:36" ht="15.75" x14ac:dyDescent="0.25">
      <c r="A13" s="8" t="s">
        <v>37</v>
      </c>
      <c r="B13" s="9" t="s">
        <v>161</v>
      </c>
      <c r="C13" s="3" t="str">
        <f>CONCATENATE("# What are some common mutations of ",B11,"?")</f>
        <v># What are some common mutations of CHRNA2?</v>
      </c>
      <c r="H13" s="9" t="s">
        <v>257</v>
      </c>
      <c r="I13" s="9" t="s">
        <v>264</v>
      </c>
      <c r="J13" s="9" t="s">
        <v>266</v>
      </c>
      <c r="K13" s="9" t="s">
        <v>124</v>
      </c>
      <c r="L13" s="9" t="s">
        <v>122</v>
      </c>
      <c r="M13" s="9" t="s">
        <v>120</v>
      </c>
      <c r="N13" s="9" t="s">
        <v>118</v>
      </c>
      <c r="O13" s="9"/>
      <c r="P13" s="9"/>
      <c r="Q13" s="9"/>
      <c r="R13" s="9"/>
      <c r="S13" s="9"/>
      <c r="T13" s="9"/>
      <c r="U13" s="9"/>
      <c r="V13" s="9"/>
      <c r="W13" s="9"/>
      <c r="X13" s="9"/>
      <c r="Y13" s="9"/>
      <c r="Z13" s="9"/>
    </row>
    <row r="14" spans="1:36" ht="15.75" x14ac:dyDescent="0.25">
      <c r="A14" s="8"/>
      <c r="C14" s="3" t="s">
        <v>38</v>
      </c>
      <c r="H14" s="9" t="s">
        <v>40</v>
      </c>
      <c r="I14" s="9" t="str">
        <f>CONCATENATE("People with this variant have one copy of the ",B28)</f>
        <v>People with this variant have one copy of the [A27468610G](https://www.ncbi.nlm.nih.gov/projects/SNP/snp_ref.cgi?rs=2741343)</v>
      </c>
      <c r="J14" s="9" t="str">
        <f>CONCATENATE("People with this variant have one copy of the ",B34)</f>
        <v>People with this variant have one copy of the [A373G (p.Thr125Ala)](https://www.ncbi.nlm.nih.gov/clinvar/variation/128739/)</v>
      </c>
      <c r="K14" s="9" t="str">
        <f>CONCATENATE("People with this variant have one copy of the ",B40)</f>
        <v>People with this variant have one copy of the [G1469-16T](https://www.ncbi.nlm.nih.gov/projects/SNP/snp_ref.cgi?rs=6188)</v>
      </c>
      <c r="L14" s="9" t="str">
        <f>CONCATENATE("People with this variant have one copy of the ",B46)</f>
        <v>People with this variant have one copy of the [A143281925G](https://www.ncbi.nlm.nih.gov/clinvar/variation/351364/)</v>
      </c>
      <c r="M14" s="9" t="str">
        <f>CONCATENATE("People with this variant have one copy of the ",B52)</f>
        <v>People with this variant have one copy of the [T2298C (p.Asn766=)](https://www.ncbi.nlm.nih.gov/projects/SNP/snp_ref.cgi?rs=852977)</v>
      </c>
      <c r="N14" s="9" t="str">
        <f>CONCATENATE("People with this variant have one copy of the ",B58)</f>
        <v>People with this variant have one copy of the [G143316471A](https://www.ncbi.nlm.nih.gov/projects/SNP/snp_ref.cgi?rs=860458)</v>
      </c>
      <c r="O14" s="9"/>
      <c r="P14" s="9"/>
      <c r="Q14" s="9"/>
      <c r="R14" s="9"/>
      <c r="S14" s="9"/>
      <c r="T14" s="9"/>
      <c r="U14" s="9"/>
      <c r="V14" s="9"/>
      <c r="W14" s="9"/>
      <c r="X14" s="9"/>
      <c r="Y14" s="9"/>
      <c r="Z14" s="9"/>
    </row>
    <row r="15" spans="1:36" ht="15.75" x14ac:dyDescent="0.25">
      <c r="C15" s="3" t="str">
        <f>CONCATENATE("There are ",B13," variants in ",B11,": ",B22,", ",B28,", ",B34,", ",B40,", ",B46,", ",B52,", ",B58,", ",B64,", ",B70,", ",B76,", ",B82,", ",B88,", ",B94,", ",B100,", ",B106,", ",B112,", ",B118,", ",B124,", and ",B130,".")</f>
        <v>There are three variants in CHRNA2: [C65T (p.Thr22Ile)](https://www.ncbi.nlm.nih.gov/clinvar/variation/128740/), [A27468610G](https://www.ncbi.nlm.nih.gov/projects/SNP/snp_ref.cgi?rs=2741343), [A373G (p.Thr125Ala)](https://www.ncbi.nlm.nih.gov/clinvar/variation/128739/), [G1469-16T](https://www.ncbi.nlm.nih.gov/projects/SNP/snp_ref.cgi?rs=6188), [A143281925G](https://www.ncbi.nlm.nih.gov/clinvar/variation/351364/), [T2298C (p.Asn766=)](https://www.ncbi.nlm.nih.gov/projects/SNP/snp_ref.cgi?rs=852977), [G143316471A](https://www.ncbi.nlm.nih.gov/projects/SNP/snp_ref.cgi?rs=860458),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9" t="s">
        <v>40</v>
      </c>
      <c r="I15" s="9" t="s">
        <v>40</v>
      </c>
      <c r="J15" s="9" t="s">
        <v>40</v>
      </c>
      <c r="K15" s="9" t="s">
        <v>40</v>
      </c>
      <c r="L15" s="9" t="s">
        <v>39</v>
      </c>
      <c r="M15" s="9" t="s">
        <v>39</v>
      </c>
      <c r="N15" s="9" t="s">
        <v>39</v>
      </c>
      <c r="O15" s="9"/>
      <c r="P15" s="9"/>
      <c r="Q15" s="9"/>
      <c r="R15" s="9"/>
      <c r="S15" s="9"/>
      <c r="T15" s="9"/>
      <c r="U15" s="9"/>
      <c r="V15" s="9"/>
      <c r="W15" s="9"/>
      <c r="X15" s="9"/>
      <c r="Y15" s="9"/>
      <c r="Z15" s="9"/>
    </row>
    <row r="16" spans="1:36" ht="15.75" x14ac:dyDescent="0.25">
      <c r="H16" s="9">
        <v>27.5</v>
      </c>
      <c r="I16" s="9">
        <v>48</v>
      </c>
      <c r="J16" s="9">
        <v>49.8</v>
      </c>
      <c r="K16" s="9">
        <v>38.799999999999997</v>
      </c>
      <c r="L16" s="9">
        <v>22.6</v>
      </c>
      <c r="M16" s="9">
        <v>35.6</v>
      </c>
      <c r="N16" s="9">
        <v>20.100000000000001</v>
      </c>
      <c r="O16" s="9"/>
      <c r="P16" s="9"/>
      <c r="Q16" s="9"/>
      <c r="R16" s="9"/>
      <c r="S16" s="9"/>
      <c r="T16" s="9"/>
      <c r="U16" s="9"/>
      <c r="V16" s="9"/>
      <c r="W16" s="9"/>
      <c r="X16" s="9"/>
      <c r="Y16" s="9"/>
      <c r="Z16" s="9"/>
    </row>
    <row r="17" spans="1:26" ht="15.75"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[G143316471A](https://www.ncbi.nlm.nih.gov/projects/SNP/snp_ref.cgi?rs=860458) variant. This substitution of a single nucleotide is known as a missense mutation.</v>
      </c>
      <c r="O17" s="9"/>
      <c r="P17" s="9"/>
      <c r="Q17" s="9"/>
      <c r="R17" s="9"/>
      <c r="S17" s="9"/>
      <c r="T17" s="9"/>
      <c r="U17" s="9"/>
      <c r="V17" s="9"/>
      <c r="W17" s="9"/>
      <c r="X17" s="9"/>
      <c r="Y17" s="9"/>
      <c r="Z17" s="9"/>
    </row>
    <row r="18" spans="1:26" ht="15.75" x14ac:dyDescent="0.25">
      <c r="A18" s="8" t="s">
        <v>41</v>
      </c>
      <c r="B18" s="19" t="s">
        <v>254</v>
      </c>
      <c r="C18" s="3" t="str">
        <f>CONCATENATE("  &lt;Variant hgvs=",CHAR(34),B18,CHAR(34)," name=",CHAR(34),B19,CHAR(34),"&gt; ")</f>
        <v xml:space="preserve">  &lt;Variant hgvs="NC_000008.11:g.27470994G&gt;A" name="C65T"&gt; </v>
      </c>
      <c r="H18" s="9" t="s">
        <v>40</v>
      </c>
      <c r="I18" s="9" t="s">
        <v>39</v>
      </c>
      <c r="J18" s="9" t="s">
        <v>40</v>
      </c>
      <c r="K18" s="9" t="s">
        <v>39</v>
      </c>
      <c r="L18" s="9" t="s">
        <v>39</v>
      </c>
      <c r="M18" s="9" t="s">
        <v>39</v>
      </c>
      <c r="N18" s="9" t="s">
        <v>39</v>
      </c>
      <c r="O18" s="9"/>
      <c r="P18" s="9"/>
      <c r="Q18" s="9"/>
      <c r="R18" s="9"/>
      <c r="S18" s="9"/>
      <c r="T18" s="9"/>
      <c r="U18" s="9"/>
      <c r="V18" s="9"/>
      <c r="W18" s="9"/>
      <c r="X18" s="9"/>
      <c r="Y18" s="9"/>
      <c r="Z18" s="9"/>
    </row>
    <row r="19" spans="1:26" ht="15.75" x14ac:dyDescent="0.25">
      <c r="A19" s="15" t="s">
        <v>42</v>
      </c>
      <c r="B19" s="21" t="s">
        <v>252</v>
      </c>
      <c r="H19" s="9">
        <v>15.2</v>
      </c>
      <c r="I19" s="9">
        <v>48.1</v>
      </c>
      <c r="J19" s="9">
        <v>48.6</v>
      </c>
      <c r="K19" s="9">
        <v>16.5</v>
      </c>
      <c r="L19" s="9">
        <v>6.2</v>
      </c>
      <c r="M19" s="9">
        <v>14.3</v>
      </c>
      <c r="N19" s="9">
        <v>6.3</v>
      </c>
      <c r="O19" s="9"/>
      <c r="P19" s="9"/>
      <c r="Q19" s="9"/>
      <c r="R19" s="9"/>
      <c r="S19" s="9"/>
      <c r="T19" s="9"/>
      <c r="U19" s="9"/>
      <c r="V19" s="9"/>
      <c r="W19" s="9"/>
      <c r="X19" s="9"/>
      <c r="Y19" s="9"/>
      <c r="Z19" s="9"/>
    </row>
    <row r="20" spans="1:26" ht="15.75" x14ac:dyDescent="0.25">
      <c r="A20" s="15" t="s">
        <v>43</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t="str">
        <f>CONCATENATE("Your ",B11," gene has no variants. A normal gene is referred to as a ",CHAR(34),"wild-type",CHAR(34)," gene.")</f>
        <v>Your CHRNA2 gene has no variants. A normal gene is referred to as a "wild-type" gene.</v>
      </c>
      <c r="N20" s="9" t="str">
        <f>CONCATENATE("Your ",B11," gene has no variants. A normal gene is referred to as a ",CHAR(34),"wild-type",CHAR(34)," gene.")</f>
        <v>Your CHRNA2 gene has no variants. A normal gene is referred to as a "wild-type" gene.</v>
      </c>
      <c r="O20" s="9"/>
      <c r="P20" s="9"/>
      <c r="Q20" s="9"/>
      <c r="R20" s="9"/>
      <c r="S20" s="9"/>
      <c r="T20" s="9"/>
      <c r="U20" s="9"/>
      <c r="V20" s="9"/>
      <c r="W20" s="9"/>
      <c r="X20" s="9"/>
      <c r="Y20" s="9"/>
      <c r="Z20" s="9"/>
    </row>
    <row r="21" spans="1:26" ht="15.75" x14ac:dyDescent="0.25">
      <c r="A21" s="15" t="s">
        <v>45</v>
      </c>
      <c r="B21" s="9" t="s">
        <v>48</v>
      </c>
      <c r="H21" s="9" t="s">
        <v>39</v>
      </c>
      <c r="I21" s="9" t="s">
        <v>40</v>
      </c>
      <c r="J21" s="9" t="s">
        <v>39</v>
      </c>
      <c r="K21" s="9" t="s">
        <v>40</v>
      </c>
      <c r="L21" s="9" t="s">
        <v>40</v>
      </c>
      <c r="M21" s="9" t="s">
        <v>40</v>
      </c>
      <c r="N21" s="9" t="s">
        <v>40</v>
      </c>
      <c r="O21" s="9"/>
      <c r="P21" s="9"/>
      <c r="Q21" s="9"/>
      <c r="R21" s="9"/>
      <c r="S21" s="9"/>
      <c r="T21" s="9"/>
      <c r="U21" s="9"/>
      <c r="V21" s="9"/>
      <c r="W21" s="9"/>
      <c r="X21" s="9"/>
      <c r="Y21" s="9"/>
      <c r="Z21" s="9"/>
    </row>
    <row r="22" spans="1:26" ht="15.75" x14ac:dyDescent="0.25">
      <c r="A22" s="15" t="s">
        <v>47</v>
      </c>
      <c r="B22" s="9" t="s">
        <v>251</v>
      </c>
      <c r="C22" s="3" t="str">
        <f>"  &lt;/Variant&gt;"</f>
        <v xml:space="preserve">  &lt;/Variant&gt;</v>
      </c>
      <c r="H22" s="9">
        <v>57.3</v>
      </c>
      <c r="I22" s="9">
        <v>3.9</v>
      </c>
      <c r="J22" s="9">
        <v>1.6</v>
      </c>
      <c r="K22" s="9">
        <v>44.7</v>
      </c>
      <c r="L22" s="9">
        <v>71.2</v>
      </c>
      <c r="M22" s="9">
        <v>50.1</v>
      </c>
      <c r="N22" s="9">
        <v>73.599999999999994</v>
      </c>
      <c r="O22" s="9"/>
      <c r="P22" s="9"/>
      <c r="Q22" s="9"/>
      <c r="R22" s="9"/>
      <c r="S22" s="9"/>
      <c r="T22" s="9"/>
      <c r="U22" s="9"/>
      <c r="V22" s="9"/>
      <c r="W22" s="9"/>
      <c r="X22" s="9"/>
      <c r="Y22" s="9"/>
      <c r="Z22" s="9"/>
    </row>
    <row r="23" spans="1:26" ht="15.75" x14ac:dyDescent="0.25">
      <c r="A23" s="15"/>
      <c r="C23" s="3" t="str">
        <f>CONCATENATE("&lt;# ",B25," #&gt;")</f>
        <v>&lt;# A27468610G #&gt;</v>
      </c>
    </row>
    <row r="24" spans="1:26" ht="15.75" x14ac:dyDescent="0.25">
      <c r="A24" s="8" t="s">
        <v>41</v>
      </c>
      <c r="B24" s="28" t="s">
        <v>253</v>
      </c>
      <c r="C24" s="3" t="str">
        <f>CONCATENATE("  &lt;Variant hgvs=",CHAR(34),B24,CHAR(34)," name=",CHAR(34),B25,CHAR(34),"&gt; ")</f>
        <v xml:space="preserve">  &lt;Variant hgvs="NC_000008.11:g.27468610A&gt;G" name="A27468610G"&gt; </v>
      </c>
    </row>
    <row r="25" spans="1:26" ht="15.75" x14ac:dyDescent="0.25">
      <c r="A25" s="15" t="s">
        <v>42</v>
      </c>
      <c r="B25" s="9" t="s">
        <v>258</v>
      </c>
    </row>
    <row r="26" spans="1:26" ht="15.75" x14ac:dyDescent="0.25">
      <c r="A26" s="15" t="s">
        <v>43</v>
      </c>
      <c r="B26" s="9" t="s">
        <v>48</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ht="15.75" x14ac:dyDescent="0.25">
      <c r="A27" s="15" t="s">
        <v>45</v>
      </c>
      <c r="B27" s="9" t="str">
        <f>"cytosine (C)"</f>
        <v>cytosine (C)</v>
      </c>
    </row>
    <row r="28" spans="1:26" ht="15.75" x14ac:dyDescent="0.25">
      <c r="A28" s="15" t="s">
        <v>47</v>
      </c>
      <c r="B28" s="9" t="s">
        <v>259</v>
      </c>
      <c r="C28" s="3" t="str">
        <f>"  &lt;/Variant&gt;"</f>
        <v xml:space="preserve">  &lt;/Variant&gt;</v>
      </c>
    </row>
    <row r="29" spans="1:26" ht="15.75" x14ac:dyDescent="0.25">
      <c r="A29" s="8"/>
      <c r="C29" s="3" t="str">
        <f>CONCATENATE("&lt;# ",B31," #&gt;")</f>
        <v>&lt;# A373G #&gt;</v>
      </c>
    </row>
    <row r="30" spans="1:26" ht="15.75" x14ac:dyDescent="0.25">
      <c r="A30" s="8" t="s">
        <v>41</v>
      </c>
      <c r="B30" s="19" t="s">
        <v>262</v>
      </c>
      <c r="C30" s="3" t="str">
        <f>CONCATENATE("  &lt;Variant hgvs=",CHAR(34),B30,CHAR(34)," name=",CHAR(34),B31,CHAR(34),"&gt; ")</f>
        <v xml:space="preserve">  &lt;Variant hgvs="NC_000008.11:g.27467305T&gt;C" name="A373G"&gt; </v>
      </c>
    </row>
    <row r="31" spans="1:26" ht="15.75" x14ac:dyDescent="0.25">
      <c r="A31" s="15" t="s">
        <v>42</v>
      </c>
      <c r="B31" s="9" t="s">
        <v>261</v>
      </c>
    </row>
    <row r="32" spans="1:26" ht="15.75" x14ac:dyDescent="0.25">
      <c r="A32" s="15" t="s">
        <v>43</v>
      </c>
      <c r="B32" s="9" t="s">
        <v>48</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ht="15.75" x14ac:dyDescent="0.25">
      <c r="A33" s="15" t="s">
        <v>45</v>
      </c>
      <c r="B33" s="9" t="str">
        <f>"cytosine (C)"</f>
        <v>cytosine (C)</v>
      </c>
    </row>
    <row r="34" spans="1:3" ht="15.75" x14ac:dyDescent="0.25">
      <c r="A34" s="15" t="s">
        <v>47</v>
      </c>
      <c r="B34" s="9" t="s">
        <v>260</v>
      </c>
      <c r="C34" s="3" t="str">
        <f>"  &lt;/Variant&gt;"</f>
        <v xml:space="preserve">  &lt;/Variant&gt;</v>
      </c>
    </row>
    <row r="35" spans="1:3" ht="15.75" x14ac:dyDescent="0.25">
      <c r="A35" s="15"/>
      <c r="C35" s="3" t="str">
        <f>CONCATENATE("&lt;# ",B37," #&gt;")</f>
        <v>&lt;#  #&gt;</v>
      </c>
    </row>
    <row r="36" spans="1:3" ht="15.75" x14ac:dyDescent="0.25">
      <c r="A36" s="8" t="s">
        <v>41</v>
      </c>
      <c r="B36" s="19" t="s">
        <v>127</v>
      </c>
      <c r="C36" s="3" t="str">
        <f>CONCATENATE("  &lt;Variant hgvs=",CHAR(34),B36,CHAR(34)," name=",CHAR(34),B37,CHAR(34),"&gt; ")</f>
        <v xml:space="preserve">  &lt;Variant hgvs="NC_000005.10:g.143300779C&gt;A" name=""&gt; </v>
      </c>
    </row>
    <row r="37" spans="1:3" ht="15.75" x14ac:dyDescent="0.25">
      <c r="A37" s="15" t="s">
        <v>42</v>
      </c>
    </row>
    <row r="38" spans="1:3" ht="15.75" x14ac:dyDescent="0.25">
      <c r="A38" s="15" t="s">
        <v>43</v>
      </c>
      <c r="B38" s="9" t="s">
        <v>46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guanine (G) to thymine (T) resulting in incorrect protein function. This substitution of a single nucleotide is known as a missense variant.</v>
      </c>
    </row>
    <row r="39" spans="1:3" ht="15.75" x14ac:dyDescent="0.25">
      <c r="A39" s="15" t="s">
        <v>45</v>
      </c>
      <c r="B39" s="9" t="s">
        <v>48</v>
      </c>
    </row>
    <row r="40" spans="1:3" ht="15.75" x14ac:dyDescent="0.25">
      <c r="A40" s="15" t="s">
        <v>47</v>
      </c>
      <c r="B40" s="9" t="s">
        <v>140</v>
      </c>
      <c r="C40" s="3" t="str">
        <f>"  &lt;/Variant&gt;"</f>
        <v xml:space="preserve">  &lt;/Variant&gt;</v>
      </c>
    </row>
    <row r="41" spans="1:3" ht="15.75" x14ac:dyDescent="0.25">
      <c r="A41" s="15"/>
      <c r="C41" s="3" t="str">
        <f>CONCATENATE("&lt;# ",B43," #&gt;")</f>
        <v>&lt;#  #&gt;</v>
      </c>
    </row>
    <row r="42" spans="1:3" ht="15.75" x14ac:dyDescent="0.25">
      <c r="A42" s="8" t="s">
        <v>41</v>
      </c>
      <c r="B42" s="19" t="s">
        <v>128</v>
      </c>
      <c r="C42" s="3" t="str">
        <f>CONCATENATE("  &lt;Variant hgvs=",CHAR(34),B42,CHAR(34)," name=",CHAR(34),B43,CHAR(34),"&gt; ")</f>
        <v xml:space="preserve">  &lt;Variant hgvs="NC_000005.10:g.143281925A&gt;G" name=""&gt; </v>
      </c>
    </row>
    <row r="43" spans="1:3" ht="15.75" x14ac:dyDescent="0.25">
      <c r="A43" s="15" t="s">
        <v>42</v>
      </c>
    </row>
    <row r="44" spans="1:3" ht="15.75" x14ac:dyDescent="0.25">
      <c r="A44" s="15" t="s">
        <v>43</v>
      </c>
      <c r="B44" s="9" t="s">
        <v>44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adenine (A) to guanine (G) resulting in incorrect protein function. This substitution of a single nucleotide is known as a missense variant.</v>
      </c>
    </row>
    <row r="45" spans="1:3" ht="15.75" x14ac:dyDescent="0.25">
      <c r="A45" s="15" t="s">
        <v>45</v>
      </c>
      <c r="B45" s="9" t="s">
        <v>46</v>
      </c>
    </row>
    <row r="46" spans="1:3" ht="15.75" x14ac:dyDescent="0.25">
      <c r="A46" s="15" t="s">
        <v>47</v>
      </c>
      <c r="B46" s="9" t="s">
        <v>142</v>
      </c>
      <c r="C46" s="3" t="str">
        <f>"  &lt;/Variant&gt;"</f>
        <v xml:space="preserve">  &lt;/Variant&gt;</v>
      </c>
    </row>
    <row r="47" spans="1:3" ht="15.75" x14ac:dyDescent="0.25">
      <c r="A47" s="15"/>
      <c r="C47" s="3" t="str">
        <f>CONCATENATE("&lt;# ",B49," #&gt;")</f>
        <v>&lt;# A143307929G #&gt;</v>
      </c>
    </row>
    <row r="48" spans="1:3" ht="15.75" x14ac:dyDescent="0.25">
      <c r="A48" s="8" t="s">
        <v>41</v>
      </c>
      <c r="B48" s="19" t="s">
        <v>129</v>
      </c>
      <c r="C48" s="3" t="str">
        <f>CONCATENATE("  &lt;Variant hgvs=",CHAR(34),B48,CHAR(34)," name=",CHAR(34),B49,CHAR(34),"&gt; ")</f>
        <v xml:space="preserve">  &lt;Variant hgvs="NC_000005.10:g.143307929A&gt;G" name="A143307929G"&gt; </v>
      </c>
    </row>
    <row r="49" spans="1:16" ht="15.75" x14ac:dyDescent="0.25">
      <c r="A49" s="15" t="s">
        <v>42</v>
      </c>
      <c r="B49" s="9" t="s">
        <v>143</v>
      </c>
    </row>
    <row r="50" spans="1:16" ht="15.75" x14ac:dyDescent="0.25">
      <c r="A50" s="15" t="s">
        <v>43</v>
      </c>
      <c r="B50" s="9" t="s">
        <v>44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CHRNA2 gene from adenine (A) to guanine (G) resulting in incorrect protein function. This substitution of a single nucleotide is known as a missense variant.</v>
      </c>
    </row>
    <row r="51" spans="1:16" ht="15.75" x14ac:dyDescent="0.25">
      <c r="A51" s="15" t="s">
        <v>45</v>
      </c>
      <c r="B51" s="9" t="s">
        <v>46</v>
      </c>
    </row>
    <row r="52" spans="1:16" ht="15.75" x14ac:dyDescent="0.25">
      <c r="A52" s="15" t="s">
        <v>47</v>
      </c>
      <c r="B52" s="9" t="s">
        <v>132</v>
      </c>
      <c r="C52" s="3" t="str">
        <f>"  &lt;/Variant&gt;"</f>
        <v xml:space="preserve">  &lt;/Variant&gt;</v>
      </c>
    </row>
    <row r="53" spans="1:16" ht="15.75" x14ac:dyDescent="0.25">
      <c r="A53" s="15"/>
      <c r="C53" s="3" t="str">
        <f>CONCATENATE("&lt;# ",B55," #&gt;")</f>
        <v>&lt;# G143316471A #&gt;</v>
      </c>
    </row>
    <row r="54" spans="1:16" ht="15.75" x14ac:dyDescent="0.25">
      <c r="A54" s="8" t="s">
        <v>41</v>
      </c>
      <c r="B54" s="19" t="s">
        <v>130</v>
      </c>
      <c r="C54" s="3" t="str">
        <f>CONCATENATE("  &lt;Variant hgvs=",CHAR(34),B54,CHAR(34)," name=",CHAR(34),B55,CHAR(34),"&gt; ")</f>
        <v xml:space="preserve">  &lt;Variant hgvs="NC_000005.10:g.143316471G&gt;A" name="G143316471A"&gt; </v>
      </c>
    </row>
    <row r="55" spans="1:16" ht="15.75" x14ac:dyDescent="0.25">
      <c r="A55" s="15" t="s">
        <v>42</v>
      </c>
      <c r="B55" s="9" t="s">
        <v>144</v>
      </c>
    </row>
    <row r="56" spans="1:16" ht="15.75" x14ac:dyDescent="0.25">
      <c r="A56" s="15" t="s">
        <v>43</v>
      </c>
      <c r="B56" s="9" t="s">
        <v>46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CHRNA2 gene from guanine (G) to adenine (A) resulting in incorrect protein function. This substitution of a single nucleotide is known as a missense variant.</v>
      </c>
    </row>
    <row r="57" spans="1:16" ht="15.75" x14ac:dyDescent="0.25">
      <c r="A57" s="15" t="s">
        <v>45</v>
      </c>
      <c r="B57" s="9" t="s">
        <v>44</v>
      </c>
    </row>
    <row r="58" spans="1:16" s="4" customFormat="1" ht="15.75" x14ac:dyDescent="0.25">
      <c r="A58" s="22" t="s">
        <v>47</v>
      </c>
      <c r="B58" s="23" t="s">
        <v>145</v>
      </c>
      <c r="C58" s="4" t="str">
        <f>"  &lt;/Variant&gt;"</f>
        <v xml:space="preserve">  &lt;/Variant&gt;</v>
      </c>
    </row>
    <row r="59" spans="1:16" s="4" customFormat="1" ht="15.75" x14ac:dyDescent="0.25">
      <c r="A59" s="24"/>
      <c r="B59" s="23"/>
      <c r="C59" s="4" t="str">
        <f>CONCATENATE("&lt;# ",B61," #&gt;")</f>
        <v>&lt;# G71427327T #&gt;</v>
      </c>
    </row>
    <row r="60" spans="1:16" s="4" customFormat="1" ht="15.75" x14ac:dyDescent="0.25">
      <c r="A60" s="24" t="s">
        <v>41</v>
      </c>
      <c r="B60" s="25"/>
      <c r="C60" s="4" t="str">
        <f>CONCATENATE("  &lt;Variant hgvs=",CHAR(34),B60,CHAR(34)," name=",CHAR(34),B61,CHAR(34),"&gt; ")</f>
        <v xml:space="preserve">  &lt;Variant hgvs="" name="G71427327T"&gt; </v>
      </c>
      <c r="H60" s="26"/>
      <c r="I60" s="26"/>
      <c r="J60" s="26"/>
      <c r="K60" s="26"/>
      <c r="L60" s="26"/>
      <c r="M60" s="26"/>
      <c r="N60" s="26"/>
      <c r="O60" s="26"/>
      <c r="P60" s="26"/>
    </row>
    <row r="61" spans="1:16" s="4" customFormat="1" ht="15.75" x14ac:dyDescent="0.25">
      <c r="A61" s="22" t="s">
        <v>42</v>
      </c>
      <c r="B61" s="23" t="s">
        <v>10</v>
      </c>
      <c r="H61" s="23"/>
      <c r="I61" s="23"/>
      <c r="J61" s="23"/>
      <c r="K61" s="23"/>
      <c r="L61" s="23"/>
      <c r="M61" s="23"/>
      <c r="N61" s="23"/>
      <c r="O61" s="23"/>
      <c r="P61" s="23"/>
    </row>
    <row r="62" spans="1:16" ht="15.75" x14ac:dyDescent="0.25">
      <c r="A62" s="15" t="s">
        <v>43</v>
      </c>
      <c r="B62" s="9" t="s">
        <v>46</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CHRNA2 gene from guanine (G)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45</v>
      </c>
      <c r="B63" s="9" t="s">
        <v>48</v>
      </c>
      <c r="C63" s="3" t="s">
        <v>38</v>
      </c>
      <c r="H63" s="9"/>
      <c r="I63" s="9"/>
      <c r="J63" s="9"/>
      <c r="K63" s="9"/>
      <c r="L63" s="9"/>
      <c r="M63" s="9"/>
      <c r="N63" s="9"/>
      <c r="O63" s="9"/>
      <c r="P63" s="9"/>
    </row>
    <row r="64" spans="1:16" ht="15.75" x14ac:dyDescent="0.25">
      <c r="A64" s="15" t="s">
        <v>47</v>
      </c>
      <c r="B64" s="9" t="s">
        <v>49</v>
      </c>
      <c r="C64" s="3" t="str">
        <f>"  &lt;/Variant&gt;"</f>
        <v xml:space="preserve">  &lt;/Variant&gt;</v>
      </c>
      <c r="H64" s="9"/>
      <c r="I64" s="9"/>
      <c r="J64" s="9"/>
      <c r="K64" s="9"/>
      <c r="L64" s="9"/>
      <c r="M64" s="9"/>
      <c r="N64" s="9"/>
      <c r="O64" s="9"/>
      <c r="P64" s="9"/>
    </row>
    <row r="65" spans="1:16" ht="15.75" x14ac:dyDescent="0.25">
      <c r="C65" s="3" t="str">
        <f>CONCATENATE("&lt;# ",B67," #&gt;")</f>
        <v>&lt;# T70790948C #&gt;</v>
      </c>
      <c r="H65" s="9"/>
      <c r="I65" s="9"/>
      <c r="J65" s="9"/>
      <c r="K65" s="9"/>
      <c r="L65" s="9"/>
      <c r="M65" s="9"/>
      <c r="N65" s="9"/>
      <c r="O65" s="9"/>
      <c r="P65" s="9"/>
    </row>
    <row r="66" spans="1:16" ht="15.75" x14ac:dyDescent="0.25">
      <c r="A66" s="8" t="s">
        <v>41</v>
      </c>
      <c r="B66" s="21"/>
      <c r="C66" s="3" t="str">
        <f>CONCATENATE("  &lt;Variant hgvs=",CHAR(34),B66,CHAR(34)," name=",CHAR(34),B67,CHAR(34),"&gt; ")</f>
        <v xml:space="preserve">  &lt;Variant hgvs="" name="T70790948C"&gt; </v>
      </c>
      <c r="H66" s="9"/>
      <c r="I66" s="9"/>
      <c r="J66" s="9"/>
      <c r="K66" s="9"/>
      <c r="L66" s="9"/>
      <c r="M66" s="9"/>
      <c r="N66" s="9"/>
      <c r="O66" s="9"/>
      <c r="P66" s="9"/>
    </row>
    <row r="67" spans="1:16" ht="15.75" x14ac:dyDescent="0.25">
      <c r="A67" s="15" t="s">
        <v>42</v>
      </c>
      <c r="B67" s="9" t="s">
        <v>27</v>
      </c>
      <c r="H67" s="9"/>
      <c r="I67" s="9"/>
      <c r="J67" s="9"/>
      <c r="K67" s="9"/>
      <c r="L67" s="9"/>
      <c r="M67" s="9"/>
      <c r="N67" s="9"/>
      <c r="O67" s="9"/>
      <c r="P67" s="9"/>
    </row>
    <row r="68" spans="1:16" ht="15.75" x14ac:dyDescent="0.25">
      <c r="A68" s="15" t="s">
        <v>43</v>
      </c>
      <c r="B68" s="9" t="s">
        <v>48</v>
      </c>
      <c r="C68" s="3" t="str">
        <f>CONCATENATE("    This variant is a change at a specific point in the ",B11," gene from ",B68," to ",B69,"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c r="H68" s="9"/>
      <c r="I68" s="9"/>
      <c r="J68" s="9"/>
      <c r="K68" s="9"/>
      <c r="L68" s="9"/>
      <c r="M68" s="9"/>
      <c r="N68" s="9"/>
      <c r="O68" s="9"/>
      <c r="P68" s="9"/>
    </row>
    <row r="69" spans="1:16" ht="15.75" x14ac:dyDescent="0.25">
      <c r="A69" s="15" t="s">
        <v>45</v>
      </c>
      <c r="B69" s="9" t="str">
        <f>"cytosine (C)"</f>
        <v>cytosine (C)</v>
      </c>
      <c r="H69" s="9"/>
      <c r="I69" s="9"/>
      <c r="J69" s="9"/>
      <c r="K69" s="9"/>
      <c r="L69" s="9"/>
      <c r="M69" s="9"/>
      <c r="N69" s="9"/>
      <c r="O69" s="9"/>
      <c r="P69" s="9"/>
    </row>
    <row r="70" spans="1:16" ht="15.75" x14ac:dyDescent="0.25">
      <c r="A70" s="8" t="s">
        <v>47</v>
      </c>
      <c r="B70" s="9" t="s">
        <v>50</v>
      </c>
      <c r="C70" s="3" t="str">
        <f>"  &lt;/Variant&gt;"</f>
        <v xml:space="preserve">  &lt;/Variant&gt;</v>
      </c>
      <c r="H70" s="9"/>
      <c r="I70" s="9"/>
      <c r="J70" s="9"/>
      <c r="K70" s="9"/>
      <c r="L70" s="9"/>
      <c r="M70" s="9"/>
      <c r="N70" s="9"/>
      <c r="O70" s="9"/>
      <c r="P70" s="9"/>
    </row>
    <row r="71" spans="1:16" ht="15.75" x14ac:dyDescent="0.25">
      <c r="A71" s="15"/>
      <c r="C71" s="3" t="str">
        <f>CONCATENATE("&lt;# ",B73," #&gt;")</f>
        <v>&lt;# C71402258T #&gt;</v>
      </c>
    </row>
    <row r="72" spans="1:16" ht="15.75" x14ac:dyDescent="0.25">
      <c r="A72" s="8" t="s">
        <v>41</v>
      </c>
      <c r="B72" s="21"/>
      <c r="C72" s="3" t="str">
        <f>CONCATENATE("  &lt;Variant hgvs=",CHAR(34),B72,CHAR(34)," name=",CHAR(34),B73,CHAR(34),"&gt; ")</f>
        <v xml:space="preserve">  &lt;Variant hgvs="" name="C71402258T"&gt; </v>
      </c>
    </row>
    <row r="73" spans="1:16" ht="15.75" x14ac:dyDescent="0.25">
      <c r="A73" s="15" t="s">
        <v>42</v>
      </c>
      <c r="B73" s="9" t="s">
        <v>16</v>
      </c>
    </row>
    <row r="74" spans="1:16" ht="15.75" x14ac:dyDescent="0.25">
      <c r="A74" s="15" t="s">
        <v>43</v>
      </c>
      <c r="B74" s="9" t="str">
        <f>"cytosine (C)"</f>
        <v>cytosine (C)</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row>
    <row r="75" spans="1:16" ht="15.75" x14ac:dyDescent="0.25">
      <c r="A75" s="15" t="s">
        <v>45</v>
      </c>
      <c r="B75" s="9" t="s">
        <v>48</v>
      </c>
    </row>
    <row r="76" spans="1:16" ht="15.75" x14ac:dyDescent="0.25">
      <c r="A76" s="15" t="s">
        <v>47</v>
      </c>
      <c r="B76" s="9" t="s">
        <v>51</v>
      </c>
      <c r="C76" s="3" t="str">
        <f>"  &lt;/Variant&gt;"</f>
        <v xml:space="preserve">  &lt;/Variant&gt;</v>
      </c>
    </row>
    <row r="77" spans="1:16" ht="15.75" x14ac:dyDescent="0.25">
      <c r="A77" s="8"/>
      <c r="C77" s="3" t="str">
        <f>CONCATENATE("&lt;# ",B79," #&gt;")</f>
        <v>&lt;# C70616746T #&gt;</v>
      </c>
    </row>
    <row r="78" spans="1:16" ht="15.75" x14ac:dyDescent="0.25">
      <c r="A78" s="8" t="s">
        <v>41</v>
      </c>
      <c r="B78" s="21"/>
      <c r="C78" s="3" t="str">
        <f>CONCATENATE("  &lt;Variant hgvs=",CHAR(34),B78,CHAR(34)," name=",CHAR(34),B79,CHAR(34),"&gt; ")</f>
        <v xml:space="preserve">  &lt;Variant hgvs="" name="C70616746T"&gt; </v>
      </c>
    </row>
    <row r="79" spans="1:16" ht="15.75" x14ac:dyDescent="0.25">
      <c r="A79" s="15" t="s">
        <v>42</v>
      </c>
      <c r="B79" s="9" t="s">
        <v>7</v>
      </c>
    </row>
    <row r="80" spans="1:16" ht="15.75" x14ac:dyDescent="0.25">
      <c r="A80" s="15" t="s">
        <v>43</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row>
    <row r="81" spans="1:3" ht="15.75" x14ac:dyDescent="0.25">
      <c r="A81" s="15" t="s">
        <v>45</v>
      </c>
      <c r="B81" s="9" t="s">
        <v>48</v>
      </c>
    </row>
    <row r="82" spans="1:3" s="4" customFormat="1" ht="15.75" x14ac:dyDescent="0.25">
      <c r="A82" s="22" t="s">
        <v>47</v>
      </c>
      <c r="B82" s="23" t="s">
        <v>52</v>
      </c>
      <c r="C82" s="4" t="str">
        <f>"  &lt;/Variant&gt;"</f>
        <v xml:space="preserve">  &lt;/Variant&gt;</v>
      </c>
    </row>
    <row r="83" spans="1:3" s="4" customFormat="1" ht="15.75" x14ac:dyDescent="0.25">
      <c r="A83" s="22"/>
      <c r="B83" s="23"/>
      <c r="C83" s="4" t="str">
        <f>CONCATENATE("&lt;# ",B85," #&gt;")</f>
        <v>&lt;# T71417232G #&gt;</v>
      </c>
    </row>
    <row r="84" spans="1:3" s="4" customFormat="1" ht="15.75" x14ac:dyDescent="0.25">
      <c r="A84" s="24" t="s">
        <v>41</v>
      </c>
      <c r="B84" s="25" t="s">
        <v>53</v>
      </c>
      <c r="C84" s="4" t="str">
        <f>CONCATENATE("  &lt;Variant hgvs=",CHAR(34),B84,CHAR(34)," name=",CHAR(34),B85,CHAR(34),"&gt; ")</f>
        <v xml:space="preserve">  &lt;Variant hgvs="NC_000009.12:g.71417232T&gt;G" name="T71417232G"&gt; </v>
      </c>
    </row>
    <row r="85" spans="1:3" s="4" customFormat="1" ht="15.75" x14ac:dyDescent="0.25">
      <c r="A85" s="22" t="s">
        <v>42</v>
      </c>
      <c r="B85" s="23" t="s">
        <v>22</v>
      </c>
    </row>
    <row r="86" spans="1:3" ht="15.75" x14ac:dyDescent="0.25">
      <c r="A86" s="15" t="s">
        <v>43</v>
      </c>
      <c r="B86" s="9" t="s">
        <v>48</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CHRNA2 gene from thymine (T) to guanine (G) resulting in incorrect protein function. This substitution of a single nucleotide is known as a missense variant.</v>
      </c>
    </row>
    <row r="87" spans="1:3" ht="15.75" x14ac:dyDescent="0.25">
      <c r="A87" s="15" t="s">
        <v>45</v>
      </c>
      <c r="B87" s="9" t="s">
        <v>46</v>
      </c>
    </row>
    <row r="88" spans="1:3" ht="15.75" x14ac:dyDescent="0.25">
      <c r="A88" s="15" t="s">
        <v>47</v>
      </c>
      <c r="B88" s="9" t="s">
        <v>54</v>
      </c>
      <c r="C88" s="3" t="str">
        <f>"  &lt;/Variant&gt;"</f>
        <v xml:space="preserve">  &lt;/Variant&gt;</v>
      </c>
    </row>
    <row r="89" spans="1:3" ht="15.75" x14ac:dyDescent="0.25">
      <c r="A89" s="15"/>
      <c r="C89" s="3" t="str">
        <f>CONCATENATE("&lt;# ",B91," #&gt;")</f>
        <v>&lt;# A70605775G #&gt;</v>
      </c>
    </row>
    <row r="90" spans="1:3" ht="15.75" x14ac:dyDescent="0.25">
      <c r="A90" s="8" t="s">
        <v>41</v>
      </c>
      <c r="B90" s="21" t="s">
        <v>55</v>
      </c>
      <c r="C90" s="3" t="str">
        <f>CONCATENATE("  &lt;Variant hgvs=",CHAR(34),B90,CHAR(34)," name=",CHAR(34),B91,CHAR(34),"&gt; ")</f>
        <v xml:space="preserve">  &lt;Variant hgvs="NC_000009.12:g.70605775A&gt;G" name="A70605775G"&gt; </v>
      </c>
    </row>
    <row r="91" spans="1:3" ht="15.75" x14ac:dyDescent="0.25">
      <c r="A91" s="15" t="s">
        <v>42</v>
      </c>
      <c r="B91" s="9" t="s">
        <v>4</v>
      </c>
    </row>
    <row r="92" spans="1:3" ht="15.75" x14ac:dyDescent="0.25">
      <c r="A92" s="15" t="s">
        <v>43</v>
      </c>
      <c r="B92" s="9" t="s">
        <v>44</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CHRNA2 gene from adenine (A) to guanine (G) resulting in incorrect protein function. This substitution of a single nucleotide is known as a missense variant.</v>
      </c>
    </row>
    <row r="93" spans="1:3" ht="15.75" x14ac:dyDescent="0.25">
      <c r="A93" s="15" t="s">
        <v>45</v>
      </c>
      <c r="B93" s="9" t="s">
        <v>46</v>
      </c>
    </row>
    <row r="94" spans="1:3" ht="15.75" x14ac:dyDescent="0.25">
      <c r="A94" s="15" t="s">
        <v>47</v>
      </c>
      <c r="B94" s="9" t="s">
        <v>56</v>
      </c>
      <c r="C94" s="3" t="str">
        <f>"  &lt;/Variant&gt;"</f>
        <v xml:space="preserve">  &lt;/Variant&gt;</v>
      </c>
    </row>
    <row r="95" spans="1:3" ht="15.75" x14ac:dyDescent="0.25">
      <c r="A95" s="15"/>
      <c r="C95" s="3" t="str">
        <f>CONCATENATE("&lt;# ",B97," #&gt;")</f>
        <v>&lt;# C71403580T #&gt;</v>
      </c>
    </row>
    <row r="96" spans="1:3" ht="15.75" x14ac:dyDescent="0.25">
      <c r="A96" s="8" t="s">
        <v>41</v>
      </c>
      <c r="B96" s="21" t="s">
        <v>57</v>
      </c>
      <c r="C96" s="3" t="str">
        <f>CONCATENATE("  &lt;Variant hgvs=",CHAR(34),B96,CHAR(34)," name=",CHAR(34),B97,CHAR(34),"&gt; ")</f>
        <v xml:space="preserve">  &lt;Variant hgvs="NC_000009.12:g.71403580C&gt;T" name="C71403580T"&gt; </v>
      </c>
    </row>
    <row r="97" spans="1:3" ht="15.75" x14ac:dyDescent="0.25">
      <c r="A97" s="15" t="s">
        <v>42</v>
      </c>
      <c r="B97" s="9" t="s">
        <v>19</v>
      </c>
    </row>
    <row r="98" spans="1:3" ht="15.75" x14ac:dyDescent="0.25">
      <c r="A98" s="15" t="s">
        <v>43</v>
      </c>
      <c r="B98" s="9" t="str">
        <f>"cytosine (C)"</f>
        <v>cytosine (C)</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row>
    <row r="99" spans="1:3" ht="15.75" x14ac:dyDescent="0.25">
      <c r="A99" s="15" t="s">
        <v>45</v>
      </c>
      <c r="B99" s="9" t="s">
        <v>48</v>
      </c>
    </row>
    <row r="100" spans="1:3" ht="15.75" x14ac:dyDescent="0.25">
      <c r="A100" s="15" t="s">
        <v>47</v>
      </c>
      <c r="B100" s="9" t="s">
        <v>58</v>
      </c>
      <c r="C100" s="3" t="str">
        <f>"  &lt;/Variant&gt;"</f>
        <v xml:space="preserve">  &lt;/Variant&gt;</v>
      </c>
    </row>
    <row r="101" spans="1:3" ht="15.75" x14ac:dyDescent="0.25">
      <c r="A101" s="15"/>
      <c r="C101" s="3" t="str">
        <f>CONCATENATE("&lt;# ",B103," #&gt;")</f>
        <v>&lt;# T70610886A #&gt;</v>
      </c>
    </row>
    <row r="102" spans="1:3" ht="15.75" x14ac:dyDescent="0.25">
      <c r="A102" s="8" t="s">
        <v>41</v>
      </c>
      <c r="B102" s="21" t="s">
        <v>35</v>
      </c>
      <c r="C102" s="3" t="str">
        <f>CONCATENATE("  &lt;Variant hgvs=",CHAR(34),B102,CHAR(34)," name=",CHAR(34),B103,CHAR(34),"&gt; ")</f>
        <v xml:space="preserve">  &lt;Variant hgvs="NC_000009.12:g.70610886T&gt;A" name="T70610886A"&gt; </v>
      </c>
    </row>
    <row r="103" spans="1:3" ht="15.75" x14ac:dyDescent="0.25">
      <c r="A103" s="15" t="s">
        <v>42</v>
      </c>
      <c r="B103" s="9" t="s">
        <v>11</v>
      </c>
    </row>
    <row r="104" spans="1:3" ht="15.75" x14ac:dyDescent="0.25">
      <c r="A104" s="15" t="s">
        <v>43</v>
      </c>
      <c r="B104" s="9" t="s">
        <v>48</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105" spans="1:3" ht="15.75" x14ac:dyDescent="0.25">
      <c r="A105" s="15" t="s">
        <v>45</v>
      </c>
      <c r="B105" s="9" t="s">
        <v>44</v>
      </c>
    </row>
    <row r="106" spans="1:3" ht="15.75" x14ac:dyDescent="0.25">
      <c r="A106" s="15" t="s">
        <v>47</v>
      </c>
      <c r="B106" s="9" t="s">
        <v>59</v>
      </c>
      <c r="C106" s="3" t="str">
        <f>"  &lt;/Variant&gt;"</f>
        <v xml:space="preserve">  &lt;/Variant&gt;</v>
      </c>
    </row>
    <row r="107" spans="1:3" ht="15.75" x14ac:dyDescent="0.25">
      <c r="A107" s="15"/>
      <c r="C107" s="3" t="str">
        <f>CONCATENATE("&lt;# ",B109," #&gt;")</f>
        <v>&lt;# T71365306C #&gt;</v>
      </c>
    </row>
    <row r="108" spans="1:3" ht="15.75" x14ac:dyDescent="0.25">
      <c r="A108" s="8" t="s">
        <v>41</v>
      </c>
      <c r="B108" s="21" t="s">
        <v>60</v>
      </c>
      <c r="C108" s="3" t="str">
        <f>CONCATENATE("  &lt;Variant hgvs=",CHAR(34),B108,CHAR(34)," name=",CHAR(34),B109,CHAR(34),"&gt; ")</f>
        <v xml:space="preserve">  &lt;Variant hgvs="NC_000009.12:g.71365306T&gt;C" name="T71365306C"&gt; </v>
      </c>
    </row>
    <row r="109" spans="1:3" ht="15.75" x14ac:dyDescent="0.25">
      <c r="A109" s="15" t="s">
        <v>42</v>
      </c>
      <c r="B109" s="9" t="s">
        <v>6</v>
      </c>
    </row>
    <row r="110" spans="1:3" ht="15.75" x14ac:dyDescent="0.25">
      <c r="A110" s="15" t="s">
        <v>43</v>
      </c>
      <c r="B110" s="9" t="s">
        <v>48</v>
      </c>
      <c r="C110" s="3" t="str">
        <f>CONCATENATE("    This variant is a change at a specific point in the ",B11," gene from ",B110," to ",B111,"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111" spans="1:3" ht="15.75" x14ac:dyDescent="0.25">
      <c r="A111" s="15" t="s">
        <v>45</v>
      </c>
      <c r="B111" s="9" t="str">
        <f>"cytosine (C)"</f>
        <v>cytosine (C)</v>
      </c>
    </row>
    <row r="112" spans="1:3" ht="15.75" x14ac:dyDescent="0.25">
      <c r="A112" s="15" t="s">
        <v>47</v>
      </c>
      <c r="B112" s="9" t="s">
        <v>61</v>
      </c>
      <c r="C112" s="3" t="str">
        <f>"  &lt;/Variant&gt;"</f>
        <v xml:space="preserve">  &lt;/Variant&gt;</v>
      </c>
    </row>
    <row r="113" spans="1:3" ht="15.75" x14ac:dyDescent="0.25">
      <c r="A113" s="15"/>
      <c r="C113" s="3" t="str">
        <f>CONCATENATE("&lt;# ",B115," #&gt;")</f>
        <v>&lt;# G70820112A #&gt;</v>
      </c>
    </row>
    <row r="114" spans="1:3" ht="15.75" x14ac:dyDescent="0.25">
      <c r="A114" s="8" t="s">
        <v>41</v>
      </c>
      <c r="B114" s="21" t="s">
        <v>62</v>
      </c>
      <c r="C114" s="3" t="str">
        <f>CONCATENATE("  &lt;Variant hgvs=",CHAR(34),B114,CHAR(34)," name=",CHAR(34),B115,CHAR(34),"&gt; ")</f>
        <v xml:space="preserve">  &lt;Variant hgvs="NC_000009.12:g.70820112G&gt;A" name="G70820112A"&gt; </v>
      </c>
    </row>
    <row r="115" spans="1:3" ht="15.75" x14ac:dyDescent="0.25">
      <c r="A115" s="15" t="s">
        <v>42</v>
      </c>
      <c r="B115" s="9" t="s">
        <v>34</v>
      </c>
    </row>
    <row r="116" spans="1:3" ht="15.75" x14ac:dyDescent="0.25">
      <c r="A116" s="15" t="s">
        <v>43</v>
      </c>
      <c r="B116" s="9" t="s">
        <v>46</v>
      </c>
      <c r="C116" s="3" t="str">
        <f>CONCATENATE("    This variant is a change at a specific point in the ",B11," gene from ",B116," to ",B117," resulting in incorrect ",B7," function. This substitution of a single nucleotide is known as a missense variant.")</f>
        <v xml:space="preserve">    This variant is a change at a specific point in the CHRNA2 gene from guanine (G) to adenine (A) resulting in incorrect protein function. This substitution of a single nucleotide is known as a missense variant.</v>
      </c>
    </row>
    <row r="117" spans="1:3" ht="15.75" x14ac:dyDescent="0.25">
      <c r="A117" s="15" t="s">
        <v>45</v>
      </c>
      <c r="B117" s="9" t="s">
        <v>44</v>
      </c>
    </row>
    <row r="118" spans="1:3" ht="15.75" x14ac:dyDescent="0.25">
      <c r="A118" s="15" t="s">
        <v>47</v>
      </c>
      <c r="B118" s="9" t="s">
        <v>63</v>
      </c>
      <c r="C118" s="3" t="str">
        <f>"  &lt;/Variant&gt;"</f>
        <v xml:space="preserve">  &lt;/Variant&gt;</v>
      </c>
    </row>
    <row r="119" spans="1:3" ht="15.75" x14ac:dyDescent="0.25">
      <c r="A119" s="15"/>
      <c r="C119" s="3" t="str">
        <f>CONCATENATE("&lt;# ",B121," #&gt;")</f>
        <v>&lt;# A70822908G #&gt;</v>
      </c>
    </row>
    <row r="120" spans="1:3" ht="15.75" x14ac:dyDescent="0.25">
      <c r="A120" s="8" t="s">
        <v>41</v>
      </c>
      <c r="B120" s="21" t="s">
        <v>64</v>
      </c>
      <c r="C120" s="3" t="str">
        <f>CONCATENATE("  &lt;Variant hgvs=",CHAR(34),B120,CHAR(34)," name=",CHAR(34),B121,CHAR(34),"&gt; ")</f>
        <v xml:space="preserve">  &lt;Variant hgvs="NC_000009.12:g.70822908A&gt;G" name="A70822908G"&gt; </v>
      </c>
    </row>
    <row r="121" spans="1:3" ht="15.75" x14ac:dyDescent="0.25">
      <c r="A121" s="15" t="s">
        <v>42</v>
      </c>
      <c r="B121" s="9" t="s">
        <v>3</v>
      </c>
    </row>
    <row r="122" spans="1:3" ht="15.75" x14ac:dyDescent="0.25">
      <c r="A122" s="15" t="s">
        <v>43</v>
      </c>
      <c r="B122" s="9" t="s">
        <v>44</v>
      </c>
      <c r="C122" s="3" t="str">
        <f>CONCATENATE("    This variant is a change at a specific point in the ",B11," gene from ",B122," to ",B123," resulting in incorrect ",B7," function. This substitution of a single nucleotide is known as a missense variant.")</f>
        <v xml:space="preserve">    This variant is a change at a specific point in the CHRNA2 gene from adenine (A) to guanine (G) resulting in incorrect protein function. This substitution of a single nucleotide is known as a missense variant.</v>
      </c>
    </row>
    <row r="123" spans="1:3" ht="15.75" x14ac:dyDescent="0.25">
      <c r="A123" s="15" t="s">
        <v>45</v>
      </c>
      <c r="B123" s="9" t="s">
        <v>46</v>
      </c>
    </row>
    <row r="124" spans="1:3" ht="15.75" x14ac:dyDescent="0.25">
      <c r="A124" s="15" t="s">
        <v>47</v>
      </c>
      <c r="B124" s="9" t="s">
        <v>65</v>
      </c>
      <c r="C124" s="3" t="str">
        <f>"  &lt;/Variant&gt;"</f>
        <v xml:space="preserve">  &lt;/Variant&gt;</v>
      </c>
    </row>
    <row r="125" spans="1:3" ht="15.75" x14ac:dyDescent="0.25">
      <c r="A125" s="15"/>
      <c r="C125" s="3" t="str">
        <f>CONCATENATE("&lt;# ",B127," #&gt;")</f>
        <v>&lt;# C37T #&gt;</v>
      </c>
    </row>
    <row r="126" spans="1:3" ht="15.75" x14ac:dyDescent="0.25">
      <c r="A126" s="8" t="s">
        <v>41</v>
      </c>
      <c r="B126" s="21" t="s">
        <v>66</v>
      </c>
      <c r="C126" s="3" t="str">
        <f>CONCATENATE("  &lt;Variant hgvs=",CHAR(34),B126,CHAR(34)," name=",CHAR(34),B127,CHAR(34),"&gt; ")</f>
        <v xml:space="preserve">  &lt;Variant hgvs="NC_000009.12:g.70810048G&gt;A" name="C37T"&gt; </v>
      </c>
    </row>
    <row r="127" spans="1:3" ht="15.75" x14ac:dyDescent="0.25">
      <c r="A127" s="15" t="s">
        <v>42</v>
      </c>
      <c r="B127" s="9" t="s">
        <v>67</v>
      </c>
    </row>
    <row r="128" spans="1:3" ht="15.75" x14ac:dyDescent="0.25">
      <c r="A128" s="15" t="s">
        <v>43</v>
      </c>
      <c r="B128" s="9" t="s">
        <v>46</v>
      </c>
      <c r="C128" s="3" t="str">
        <f>CONCATENATE("    This variant is a change at a specific point in the ",B11," gene from ",B128," to ",B129," resulting in incorrect ",B7," function. This substitution of a single nucleotide is known as a missense variant.")</f>
        <v xml:space="preserve">    This variant is a change at a specific point in the CHRNA2 gene from guanine (G) to adenine (A) resulting in incorrect protein function. This substitution of a single nucleotide is known as a missense variant.</v>
      </c>
    </row>
    <row r="129" spans="1:3" ht="15.75" x14ac:dyDescent="0.25">
      <c r="A129" s="15" t="s">
        <v>45</v>
      </c>
      <c r="B129" s="9" t="s">
        <v>44</v>
      </c>
    </row>
    <row r="130" spans="1:3" ht="15.75" x14ac:dyDescent="0.25">
      <c r="A130" s="15" t="s">
        <v>47</v>
      </c>
      <c r="B130" s="9" t="s">
        <v>68</v>
      </c>
      <c r="C130" s="3" t="str">
        <f>"  &lt;/Variant&gt;"</f>
        <v xml:space="preserve">  &lt;/Variant&gt;</v>
      </c>
    </row>
    <row r="131" spans="1:3" s="18" customFormat="1" ht="15.75" x14ac:dyDescent="0.25">
      <c r="A131" s="27"/>
      <c r="B131" s="17"/>
    </row>
    <row r="132" spans="1:3" s="18" customFormat="1" ht="15.75" x14ac:dyDescent="0.25">
      <c r="A132" s="27"/>
      <c r="B132" s="17"/>
      <c r="C132" s="18" t="str">
        <f>C17</f>
        <v>&lt;# C65T #&gt;</v>
      </c>
    </row>
    <row r="133" spans="1:3" ht="15.75" x14ac:dyDescent="0.25">
      <c r="A133" s="15" t="s">
        <v>69</v>
      </c>
      <c r="B133" s="21" t="str">
        <f>H11</f>
        <v>NC_000008.11:g.</v>
      </c>
      <c r="C133" s="3" t="str">
        <f>CONCATENATE("  &lt;Genotype hgvs=",CHAR(34),B133,B134,";",B135,CHAR(34)," name=",CHAR(34),B19,CHAR(34),"&gt; ")</f>
        <v xml:space="preserve">  &lt;Genotype hgvs="NC_000008.11:g.[27470994G&gt;A];[27470994=]" name="C65T"&gt; </v>
      </c>
    </row>
    <row r="134" spans="1:3" ht="15.75" x14ac:dyDescent="0.25">
      <c r="A134" s="15" t="s">
        <v>47</v>
      </c>
      <c r="B134" s="21" t="str">
        <f t="shared" ref="B134:B138" si="1">H12</f>
        <v>[27470994G&gt;A]</v>
      </c>
    </row>
    <row r="135" spans="1:3" ht="15.75" x14ac:dyDescent="0.25">
      <c r="A135" s="15" t="s">
        <v>43</v>
      </c>
      <c r="B135" s="21" t="str">
        <f t="shared" si="1"/>
        <v>[27470994=]</v>
      </c>
      <c r="C135" s="3" t="s">
        <v>70</v>
      </c>
    </row>
    <row r="136" spans="1:3" ht="15.75" x14ac:dyDescent="0.25">
      <c r="A136" s="15" t="s">
        <v>71</v>
      </c>
      <c r="B136" s="21" t="str">
        <f t="shared" si="1"/>
        <v>This variant is not associated with increased risk.</v>
      </c>
      <c r="C136" s="3" t="s">
        <v>38</v>
      </c>
    </row>
    <row r="137" spans="1:3" ht="15.75" x14ac:dyDescent="0.25">
      <c r="A137" s="8" t="s">
        <v>72</v>
      </c>
      <c r="B137" s="21" t="str">
        <f t="shared" si="1"/>
        <v>This variant is not associated with increased risk.</v>
      </c>
      <c r="C137" s="3" t="str">
        <f>CONCATENATE("    ",B136)</f>
        <v xml:space="preserve">    This variant is not associated with increased risk.</v>
      </c>
    </row>
    <row r="138" spans="1:3" ht="15.75" x14ac:dyDescent="0.25">
      <c r="A138" s="8" t="s">
        <v>73</v>
      </c>
      <c r="B138" s="21">
        <f t="shared" si="1"/>
        <v>27.5</v>
      </c>
    </row>
    <row r="139" spans="1:3" ht="15.75" x14ac:dyDescent="0.25">
      <c r="A139" s="15"/>
      <c r="C139" s="3" t="s">
        <v>74</v>
      </c>
    </row>
    <row r="140" spans="1:3" ht="15.75" x14ac:dyDescent="0.25">
      <c r="A140" s="8"/>
    </row>
    <row r="141" spans="1:3" ht="15.75" x14ac:dyDescent="0.25">
      <c r="A141" s="8"/>
      <c r="C141" s="3" t="str">
        <f>CONCATENATE("    ",B137)</f>
        <v xml:space="preserve">    This variant is not associated with increased risk.</v>
      </c>
    </row>
    <row r="142" spans="1:3" ht="15.75" x14ac:dyDescent="0.25">
      <c r="A142" s="8"/>
    </row>
    <row r="143" spans="1:3" ht="15.75" x14ac:dyDescent="0.25">
      <c r="A143" s="8"/>
      <c r="C143" s="3" t="s">
        <v>75</v>
      </c>
    </row>
    <row r="144" spans="1:3" ht="15.75" x14ac:dyDescent="0.25">
      <c r="A144" s="15"/>
    </row>
    <row r="145" spans="1:3" ht="15.75" x14ac:dyDescent="0.25">
      <c r="A145" s="15"/>
      <c r="C145" s="3" t="str">
        <f>CONCATENATE( "    &lt;piechart percentage=",B138," /&gt;")</f>
        <v xml:space="preserve">    &lt;piechart percentage=27.5 /&gt;</v>
      </c>
    </row>
    <row r="146" spans="1:3" ht="15.75" x14ac:dyDescent="0.25">
      <c r="A146" s="15"/>
      <c r="C146" s="3" t="str">
        <f>"  &lt;/Genotype&gt;"</f>
        <v xml:space="preserve">  &lt;/Genotype&gt;</v>
      </c>
    </row>
    <row r="147" spans="1:3" ht="15.75" x14ac:dyDescent="0.25">
      <c r="A147" s="15" t="s">
        <v>76</v>
      </c>
      <c r="B147" s="9" t="str">
        <f>H17</f>
        <v>People with this variant have two copies of the [C65T (p.Thr22Ile)](https://www.ncbi.nlm.nih.gov/clinvar/variation/128740/) variant. This substitution of a single nucleotide is known as a missense mutation.</v>
      </c>
      <c r="C147" s="3" t="str">
        <f>CONCATENATE("  &lt;Genotype hgvs=",CHAR(34),B133,B134,";",B134,CHAR(34)," name=",CHAR(34),B19,CHAR(34),"&gt; ")</f>
        <v xml:space="preserve">  &lt;Genotype hgvs="NC_000008.11:g.[27470994G&gt;A];[27470994G&gt;A]" name="C65T"&gt; </v>
      </c>
    </row>
    <row r="148" spans="1:3" ht="15.75" x14ac:dyDescent="0.25">
      <c r="A148" s="8" t="s">
        <v>77</v>
      </c>
      <c r="B148" s="9" t="str">
        <f t="shared" ref="B148:B149" si="2">H18</f>
        <v>This variant is not associated with increased risk.</v>
      </c>
      <c r="C148" s="3" t="s">
        <v>38</v>
      </c>
    </row>
    <row r="149" spans="1:3" ht="15.75" x14ac:dyDescent="0.25">
      <c r="A149" s="8" t="s">
        <v>73</v>
      </c>
      <c r="B149" s="9">
        <f t="shared" si="2"/>
        <v>15.2</v>
      </c>
      <c r="C149" s="3" t="s">
        <v>70</v>
      </c>
    </row>
    <row r="150" spans="1:3" ht="15.75" x14ac:dyDescent="0.25">
      <c r="A150" s="8"/>
    </row>
    <row r="151" spans="1:3" ht="15.75" x14ac:dyDescent="0.25">
      <c r="A151" s="15"/>
      <c r="C151" s="3" t="str">
        <f>CONCATENATE("    ",B147)</f>
        <v xml:space="preserve">    People with this variant have two copies of the [C65T (p.Thr22Ile)](https://www.ncbi.nlm.nih.gov/clinvar/variation/128740/) variant. This substitution of a single nucleotide is known as a missense mutation.</v>
      </c>
    </row>
    <row r="152" spans="1:3" ht="15.75" x14ac:dyDescent="0.25">
      <c r="A152" s="8"/>
    </row>
    <row r="153" spans="1:3" ht="15.75" x14ac:dyDescent="0.25">
      <c r="A153" s="8"/>
      <c r="C153" s="3" t="s">
        <v>74</v>
      </c>
    </row>
    <row r="154" spans="1:3" ht="15.75" x14ac:dyDescent="0.25">
      <c r="A154" s="8"/>
    </row>
    <row r="155" spans="1:3" ht="15.75" x14ac:dyDescent="0.25">
      <c r="A155" s="8"/>
      <c r="C155" s="3" t="str">
        <f>CONCATENATE("    ",B148)</f>
        <v xml:space="preserve">    This variant is not associated with increased risk.</v>
      </c>
    </row>
    <row r="156" spans="1:3" ht="15.75" x14ac:dyDescent="0.25">
      <c r="A156" s="8"/>
    </row>
    <row r="157" spans="1:3" ht="15.75" x14ac:dyDescent="0.25">
      <c r="A157" s="15"/>
      <c r="C157" s="3" t="s">
        <v>75</v>
      </c>
    </row>
    <row r="158" spans="1:3" ht="15.75" x14ac:dyDescent="0.25">
      <c r="A158" s="15"/>
    </row>
    <row r="159" spans="1:3" ht="15.75" x14ac:dyDescent="0.25">
      <c r="A159" s="15"/>
      <c r="C159" s="3" t="str">
        <f>CONCATENATE( "    &lt;piechart percentage=",B149," /&gt;")</f>
        <v xml:space="preserve">    &lt;piechart percentage=15.2 /&gt;</v>
      </c>
    </row>
    <row r="160" spans="1:3" ht="15.75" x14ac:dyDescent="0.25">
      <c r="A160" s="15"/>
      <c r="C160" s="3" t="str">
        <f>"  &lt;/Genotype&gt;"</f>
        <v xml:space="preserve">  &lt;/Genotype&gt;</v>
      </c>
    </row>
    <row r="161" spans="1:3" ht="15.75" x14ac:dyDescent="0.25">
      <c r="A161" s="15" t="s">
        <v>78</v>
      </c>
      <c r="B161" s="9" t="str">
        <f>H20</f>
        <v>Your CHRNA2 gene has no variants. A normal gene is referred to as a "wild-type" gene.</v>
      </c>
      <c r="C161" s="3" t="str">
        <f>CONCATENATE("  &lt;Genotype hgvs=",CHAR(34),B133,B135,";",B135,CHAR(34)," name=",CHAR(34),B19,CHAR(34),"&gt; ")</f>
        <v xml:space="preserve">  &lt;Genotype hgvs="NC_000008.11:g.[27470994=];[27470994=]" name="C65T"&gt; </v>
      </c>
    </row>
    <row r="162" spans="1:3" ht="15.75" x14ac:dyDescent="0.25">
      <c r="A162" s="8" t="s">
        <v>79</v>
      </c>
      <c r="B162" s="9" t="str">
        <f t="shared" ref="B162:B163" si="3">H21</f>
        <v>You are in the Moderate Loss of Function category. See below for more information.</v>
      </c>
      <c r="C162" s="3" t="s">
        <v>38</v>
      </c>
    </row>
    <row r="163" spans="1:3" ht="15.75" x14ac:dyDescent="0.25">
      <c r="A163" s="8" t="s">
        <v>73</v>
      </c>
      <c r="B163" s="9">
        <f t="shared" si="3"/>
        <v>57.3</v>
      </c>
      <c r="C163" s="3" t="s">
        <v>70</v>
      </c>
    </row>
    <row r="164" spans="1:3" ht="15.75" x14ac:dyDescent="0.25">
      <c r="A164" s="15"/>
    </row>
    <row r="165" spans="1:3" ht="15.75" x14ac:dyDescent="0.25">
      <c r="A165" s="8"/>
      <c r="C165" s="3" t="str">
        <f>CONCATENATE("    ",B161)</f>
        <v xml:space="preserve">    Your CHRNA2 gene has no variants. A normal gene is referred to as a "wild-type" gene.</v>
      </c>
    </row>
    <row r="166" spans="1:3" ht="15.75" x14ac:dyDescent="0.25">
      <c r="A166" s="8"/>
    </row>
    <row r="167" spans="1:3" ht="15.75" x14ac:dyDescent="0.25">
      <c r="A167" s="8"/>
      <c r="C167" s="3" t="s">
        <v>74</v>
      </c>
    </row>
    <row r="168" spans="1:3" ht="15.75" x14ac:dyDescent="0.25">
      <c r="A168" s="8"/>
    </row>
    <row r="169" spans="1:3" ht="15.75" x14ac:dyDescent="0.25">
      <c r="A169" s="8"/>
      <c r="C169" s="3" t="str">
        <f>CONCATENATE("    ",B162)</f>
        <v xml:space="preserve">    You are in the Moderate Loss of Function category. See below for more information.</v>
      </c>
    </row>
    <row r="170" spans="1:3" ht="15.75" x14ac:dyDescent="0.25">
      <c r="A170" s="15"/>
    </row>
    <row r="171" spans="1:3" ht="15.75" x14ac:dyDescent="0.25">
      <c r="A171" s="15"/>
      <c r="C171" s="3" t="s">
        <v>75</v>
      </c>
    </row>
    <row r="172" spans="1:3" ht="15.75" x14ac:dyDescent="0.25">
      <c r="A172" s="15"/>
    </row>
    <row r="173" spans="1:3" ht="15.75" x14ac:dyDescent="0.25">
      <c r="A173" s="15"/>
      <c r="C173" s="3" t="str">
        <f>CONCATENATE( "    &lt;piechart percentage=",B163," /&gt;")</f>
        <v xml:space="preserve">    &lt;piechart percentage=57.3 /&gt;</v>
      </c>
    </row>
    <row r="174" spans="1:3" ht="15.75" x14ac:dyDescent="0.25">
      <c r="A174" s="15"/>
      <c r="C174" s="3" t="str">
        <f>"  &lt;/Genotype&gt;"</f>
        <v xml:space="preserve">  &lt;/Genotype&gt;</v>
      </c>
    </row>
    <row r="175" spans="1:3" ht="15.75" x14ac:dyDescent="0.25">
      <c r="A175" s="15"/>
      <c r="C175" s="3" t="str">
        <f>C23</f>
        <v>&lt;# A27468610G #&gt;</v>
      </c>
    </row>
    <row r="176" spans="1:3" ht="15.75" x14ac:dyDescent="0.25">
      <c r="A176" s="15" t="s">
        <v>69</v>
      </c>
      <c r="B176" s="21" t="str">
        <f>I11</f>
        <v>NC_000008.11:g.27468610A&gt;G</v>
      </c>
      <c r="C176" s="3" t="str">
        <f>CONCATENATE("  &lt;Genotype hgvs=",CHAR(34),B176,B177,";",B178,CHAR(34)," name=",CHAR(34),B25,CHAR(34),"&gt; ")</f>
        <v xml:space="preserve">  &lt;Genotype hgvs="NC_000008.11:g.27468610A&gt;G[27468610A&gt;G];[27468610=]" name="A27468610G"&gt; </v>
      </c>
    </row>
    <row r="177" spans="1:3" ht="15.75" x14ac:dyDescent="0.25">
      <c r="A177" s="15" t="s">
        <v>47</v>
      </c>
      <c r="B177" s="21" t="str">
        <f t="shared" ref="B177:B181" si="4">I12</f>
        <v>[27468610A&gt;G]</v>
      </c>
    </row>
    <row r="178" spans="1:3" ht="15.75" x14ac:dyDescent="0.25">
      <c r="A178" s="15" t="s">
        <v>43</v>
      </c>
      <c r="B178" s="21" t="str">
        <f t="shared" si="4"/>
        <v>[27468610=]</v>
      </c>
      <c r="C178" s="3" t="s">
        <v>70</v>
      </c>
    </row>
    <row r="179" spans="1:3" ht="15.75" x14ac:dyDescent="0.25">
      <c r="A179" s="15" t="s">
        <v>71</v>
      </c>
      <c r="B179" s="21" t="str">
        <f t="shared" si="4"/>
        <v>People with this variant have one copy of the [A27468610G](https://www.ncbi.nlm.nih.gov/projects/SNP/snp_ref.cgi?rs=2741343)</v>
      </c>
      <c r="C179" s="3" t="s">
        <v>38</v>
      </c>
    </row>
    <row r="180" spans="1:3" ht="15.75" x14ac:dyDescent="0.25">
      <c r="A180" s="8" t="s">
        <v>72</v>
      </c>
      <c r="B180" s="21" t="str">
        <f t="shared" si="4"/>
        <v>This variant is not associated with increased risk.</v>
      </c>
      <c r="C180" s="3" t="str">
        <f>CONCATENATE("    ",B179)</f>
        <v xml:space="preserve">    People with this variant have one copy of the [A27468610G](https://www.ncbi.nlm.nih.gov/projects/SNP/snp_ref.cgi?rs=2741343)</v>
      </c>
    </row>
    <row r="181" spans="1:3" ht="15.75" x14ac:dyDescent="0.25">
      <c r="A181" s="8" t="s">
        <v>73</v>
      </c>
      <c r="B181" s="21">
        <f t="shared" si="4"/>
        <v>48</v>
      </c>
    </row>
    <row r="182" spans="1:3" ht="15.75" x14ac:dyDescent="0.25">
      <c r="A182" s="15"/>
      <c r="C182" s="3" t="s">
        <v>74</v>
      </c>
    </row>
    <row r="183" spans="1:3" ht="15.75" x14ac:dyDescent="0.25">
      <c r="A183" s="8"/>
    </row>
    <row r="184" spans="1:3" ht="15.75" x14ac:dyDescent="0.25">
      <c r="A184" s="8"/>
      <c r="C184" s="3" t="str">
        <f>CONCATENATE("    ",B180)</f>
        <v xml:space="preserve">    This variant is not associated with increased risk.</v>
      </c>
    </row>
    <row r="185" spans="1:3" ht="15.75" x14ac:dyDescent="0.25">
      <c r="A185" s="8"/>
    </row>
    <row r="186" spans="1:3" ht="15.75" x14ac:dyDescent="0.25">
      <c r="A186" s="8"/>
      <c r="C186" s="3" t="s">
        <v>75</v>
      </c>
    </row>
    <row r="187" spans="1:3" ht="15.75" x14ac:dyDescent="0.25">
      <c r="A187" s="15"/>
    </row>
    <row r="188" spans="1:3" ht="15.75" x14ac:dyDescent="0.25">
      <c r="A188" s="15"/>
      <c r="C188" s="3" t="str">
        <f>CONCATENATE( "    &lt;piechart percentage=",B181," /&gt;")</f>
        <v xml:space="preserve">    &lt;piechart percentage=48 /&gt;</v>
      </c>
    </row>
    <row r="189" spans="1:3" ht="15.75" x14ac:dyDescent="0.25">
      <c r="A189" s="15"/>
      <c r="C189" s="3" t="str">
        <f>"  &lt;/Genotype&gt;"</f>
        <v xml:space="preserve">  &lt;/Genotype&gt;</v>
      </c>
    </row>
    <row r="190" spans="1:3" ht="15.75" x14ac:dyDescent="0.25">
      <c r="A190" s="15" t="s">
        <v>76</v>
      </c>
      <c r="B190" s="9" t="str">
        <f>I17</f>
        <v>People with this variant have two copies of the [A27468610G](https://www.ncbi.nlm.nih.gov/projects/SNP/snp_ref.cgi?rs=2741343) variant. This substitution of a single nucleotide is known as a missense mutation.</v>
      </c>
      <c r="C190" s="3" t="str">
        <f>CONCATENATE("  &lt;Genotype hgvs=",CHAR(34),B176,B177,";",B177,CHAR(34)," name=",CHAR(34),B25,CHAR(34),"&gt; ")</f>
        <v xml:space="preserve">  &lt;Genotype hgvs="NC_000008.11:g.27468610A&gt;G[27468610A&gt;G];[27468610A&gt;G]" name="A27468610G"&gt; </v>
      </c>
    </row>
    <row r="191" spans="1:3" ht="15.75" x14ac:dyDescent="0.25">
      <c r="A191" s="8" t="s">
        <v>77</v>
      </c>
      <c r="B191" s="9" t="str">
        <f t="shared" ref="B191:B192" si="5">I18</f>
        <v>You are in the Moderate Loss of Function category. See below for more information.</v>
      </c>
      <c r="C191" s="3" t="s">
        <v>38</v>
      </c>
    </row>
    <row r="192" spans="1:3" ht="15.75" x14ac:dyDescent="0.25">
      <c r="A192" s="8" t="s">
        <v>73</v>
      </c>
      <c r="B192" s="9">
        <f t="shared" si="5"/>
        <v>48.1</v>
      </c>
      <c r="C192" s="3" t="s">
        <v>70</v>
      </c>
    </row>
    <row r="193" spans="1:3" ht="15.75" x14ac:dyDescent="0.25">
      <c r="A193" s="8"/>
    </row>
    <row r="194" spans="1:3" ht="15.75" x14ac:dyDescent="0.25">
      <c r="A194" s="15"/>
      <c r="C194" s="3" t="str">
        <f>CONCATENATE("    ",B190)</f>
        <v xml:space="preserve">    People with this variant have two copies of the [A27468610G](https://www.ncbi.nlm.nih.gov/projects/SNP/snp_ref.cgi?rs=2741343) variant. This substitution of a single nucleotide is known as a missense mutation.</v>
      </c>
    </row>
    <row r="195" spans="1:3" ht="15.75" x14ac:dyDescent="0.25">
      <c r="A195" s="8"/>
    </row>
    <row r="196" spans="1:3" ht="15.75" x14ac:dyDescent="0.25">
      <c r="A196" s="8"/>
      <c r="C196" s="3" t="s">
        <v>74</v>
      </c>
    </row>
    <row r="197" spans="1:3" ht="15.75" x14ac:dyDescent="0.25">
      <c r="A197" s="8"/>
    </row>
    <row r="198" spans="1:3" ht="15.75" x14ac:dyDescent="0.25">
      <c r="A198" s="8"/>
      <c r="C198" s="3" t="str">
        <f>CONCATENATE("    ",B191)</f>
        <v xml:space="preserve">    You are in the Moderate Loss of Function category. See below for more information.</v>
      </c>
    </row>
    <row r="199" spans="1:3" ht="15.75" x14ac:dyDescent="0.25">
      <c r="A199" s="8"/>
    </row>
    <row r="200" spans="1:3" ht="15.75" x14ac:dyDescent="0.25">
      <c r="A200" s="15"/>
      <c r="C200" s="3" t="s">
        <v>75</v>
      </c>
    </row>
    <row r="201" spans="1:3" ht="15.75" x14ac:dyDescent="0.25">
      <c r="A201" s="15"/>
    </row>
    <row r="202" spans="1:3" ht="15.75" x14ac:dyDescent="0.25">
      <c r="A202" s="15"/>
      <c r="C202" s="3" t="str">
        <f>CONCATENATE( "    &lt;piechart percentage=",B192," /&gt;")</f>
        <v xml:space="preserve">    &lt;piechart percentage=48.1 /&gt;</v>
      </c>
    </row>
    <row r="203" spans="1:3" ht="15.75" x14ac:dyDescent="0.25">
      <c r="A203" s="15"/>
      <c r="C203" s="3" t="str">
        <f>"  &lt;/Genotype&gt;"</f>
        <v xml:space="preserve">  &lt;/Genotype&gt;</v>
      </c>
    </row>
    <row r="204" spans="1:3" ht="15.75" x14ac:dyDescent="0.25">
      <c r="A204" s="15" t="s">
        <v>78</v>
      </c>
      <c r="B204" s="9" t="str">
        <f>I20</f>
        <v>Your CHRNA2 gene has no variants. A normal gene is referred to as a "wild-type" gene.</v>
      </c>
      <c r="C204" s="3" t="str">
        <f>CONCATENATE("  &lt;Genotype hgvs=",CHAR(34),B176,B178,";",B178,CHAR(34)," name=",CHAR(34),B25,CHAR(34),"&gt; ")</f>
        <v xml:space="preserve">  &lt;Genotype hgvs="NC_000008.11:g.27468610A&gt;G[27468610=];[27468610=]" name="A27468610G"&gt; </v>
      </c>
    </row>
    <row r="205" spans="1:3" ht="15.75" x14ac:dyDescent="0.25">
      <c r="A205" s="8" t="s">
        <v>79</v>
      </c>
      <c r="B205" s="9" t="str">
        <f t="shared" ref="B205:B206" si="6">I21</f>
        <v>This variant is not associated with increased risk.</v>
      </c>
      <c r="C205" s="3" t="s">
        <v>38</v>
      </c>
    </row>
    <row r="206" spans="1:3" ht="15.75" x14ac:dyDescent="0.25">
      <c r="A206" s="8" t="s">
        <v>73</v>
      </c>
      <c r="B206" s="9">
        <f t="shared" si="6"/>
        <v>3.9</v>
      </c>
      <c r="C206" s="3" t="s">
        <v>70</v>
      </c>
    </row>
    <row r="207" spans="1:3" ht="15.75" x14ac:dyDescent="0.25">
      <c r="A207" s="15"/>
    </row>
    <row r="208" spans="1:3" ht="15.75" x14ac:dyDescent="0.25">
      <c r="A208" s="8"/>
      <c r="C208" s="3" t="str">
        <f>CONCATENATE("    ",B204)</f>
        <v xml:space="preserve">    Your CHRNA2 gene has no variants. A normal gene is referred to as a "wild-type" gene.</v>
      </c>
    </row>
    <row r="209" spans="1:3" ht="15.75" x14ac:dyDescent="0.25">
      <c r="A209" s="8"/>
    </row>
    <row r="210" spans="1:3" ht="15.75" x14ac:dyDescent="0.25">
      <c r="A210" s="8"/>
      <c r="C210" s="3" t="s">
        <v>74</v>
      </c>
    </row>
    <row r="211" spans="1:3" ht="15.75" x14ac:dyDescent="0.25">
      <c r="A211" s="8"/>
    </row>
    <row r="212" spans="1:3" ht="15.75" x14ac:dyDescent="0.25">
      <c r="A212" s="8"/>
      <c r="C212" s="3" t="str">
        <f>CONCATENATE("    ",B205)</f>
        <v xml:space="preserve">    This variant is not associated with increased risk.</v>
      </c>
    </row>
    <row r="213" spans="1:3" ht="15.75" x14ac:dyDescent="0.25">
      <c r="A213" s="15"/>
    </row>
    <row r="214" spans="1:3" ht="15.75" x14ac:dyDescent="0.25">
      <c r="A214" s="15"/>
      <c r="C214" s="3" t="s">
        <v>75</v>
      </c>
    </row>
    <row r="215" spans="1:3" ht="15.75" x14ac:dyDescent="0.25">
      <c r="A215" s="15"/>
    </row>
    <row r="216" spans="1:3" ht="15.75" x14ac:dyDescent="0.25">
      <c r="A216" s="15"/>
      <c r="C216" s="3" t="str">
        <f>CONCATENATE( "    &lt;piechart percentage=",B206," /&gt;")</f>
        <v xml:space="preserve">    &lt;piechart percentage=3.9 /&gt;</v>
      </c>
    </row>
    <row r="217" spans="1:3" ht="15.75" x14ac:dyDescent="0.25">
      <c r="A217" s="15"/>
      <c r="C217" s="3" t="str">
        <f>"  &lt;/Genotype&gt;"</f>
        <v xml:space="preserve">  &lt;/Genotype&gt;</v>
      </c>
    </row>
    <row r="218" spans="1:3" ht="15.75" x14ac:dyDescent="0.25">
      <c r="A218" s="15"/>
      <c r="C218" s="3" t="str">
        <f>C29</f>
        <v>&lt;# A373G #&gt;</v>
      </c>
    </row>
    <row r="219" spans="1:3" ht="15.75" x14ac:dyDescent="0.25">
      <c r="A219" s="15" t="s">
        <v>69</v>
      </c>
      <c r="B219" s="21" t="str">
        <f>J11</f>
        <v>NC_000008.11:g.</v>
      </c>
      <c r="C219" s="3" t="str">
        <f>CONCATENATE("  &lt;Genotype hgvs=",CHAR(34),B219,B220,";",B221,CHAR(34)," name=",CHAR(34),B31,CHAR(34),"&gt; ")</f>
        <v xml:space="preserve">  &lt;Genotype hgvs="NC_000008.11:g.[27467305T&gt;C];[27467305=]" name="A373G"&gt; </v>
      </c>
    </row>
    <row r="220" spans="1:3" ht="15.75" x14ac:dyDescent="0.25">
      <c r="A220" s="15" t="s">
        <v>47</v>
      </c>
      <c r="B220" s="21" t="str">
        <f t="shared" ref="B220:B224" si="7">J12</f>
        <v>[27467305T&gt;C]</v>
      </c>
    </row>
    <row r="221" spans="1:3" ht="15.75" x14ac:dyDescent="0.25">
      <c r="A221" s="15" t="s">
        <v>43</v>
      </c>
      <c r="B221" s="21" t="str">
        <f t="shared" si="7"/>
        <v>[27467305=]</v>
      </c>
      <c r="C221" s="3" t="s">
        <v>70</v>
      </c>
    </row>
    <row r="222" spans="1:3" ht="15.75" x14ac:dyDescent="0.25">
      <c r="A222" s="15" t="s">
        <v>71</v>
      </c>
      <c r="B222" s="21" t="str">
        <f t="shared" si="7"/>
        <v>People with this variant have one copy of the [A373G (p.Thr125Ala)](https://www.ncbi.nlm.nih.gov/clinvar/variation/128739/)</v>
      </c>
      <c r="C222" s="3" t="s">
        <v>38</v>
      </c>
    </row>
    <row r="223" spans="1:3" ht="15.75" x14ac:dyDescent="0.25">
      <c r="A223" s="8" t="s">
        <v>72</v>
      </c>
      <c r="B223" s="21" t="str">
        <f t="shared" si="7"/>
        <v>This variant is not associated with increased risk.</v>
      </c>
      <c r="C223" s="3" t="str">
        <f>CONCATENATE("    ",B222)</f>
        <v xml:space="preserve">    People with this variant have one copy of the [A373G (p.Thr125Ala)](https://www.ncbi.nlm.nih.gov/clinvar/variation/128739/)</v>
      </c>
    </row>
    <row r="224" spans="1:3" ht="15.75" x14ac:dyDescent="0.25">
      <c r="A224" s="8" t="s">
        <v>73</v>
      </c>
      <c r="B224" s="21">
        <f t="shared" si="7"/>
        <v>49.8</v>
      </c>
    </row>
    <row r="225" spans="1:3" ht="15.75" x14ac:dyDescent="0.25">
      <c r="A225" s="15"/>
      <c r="C225" s="3" t="s">
        <v>74</v>
      </c>
    </row>
    <row r="226" spans="1:3" ht="15.75" x14ac:dyDescent="0.25">
      <c r="A226" s="8"/>
    </row>
    <row r="227" spans="1:3" ht="15.75" x14ac:dyDescent="0.25">
      <c r="A227" s="8"/>
      <c r="C227" s="3" t="str">
        <f>CONCATENATE("    ",B223)</f>
        <v xml:space="preserve">    This variant is not associated with increased risk.</v>
      </c>
    </row>
    <row r="228" spans="1:3" ht="15.75" x14ac:dyDescent="0.25">
      <c r="A228" s="8"/>
    </row>
    <row r="229" spans="1:3" ht="15.75" x14ac:dyDescent="0.25">
      <c r="A229" s="8"/>
      <c r="C229" s="3" t="s">
        <v>75</v>
      </c>
    </row>
    <row r="230" spans="1:3" ht="15.75" x14ac:dyDescent="0.25">
      <c r="A230" s="15"/>
    </row>
    <row r="231" spans="1:3" ht="15.75" x14ac:dyDescent="0.25">
      <c r="A231" s="15"/>
      <c r="C231" s="3" t="str">
        <f>CONCATENATE( "    &lt;piechart percentage=",B224," /&gt;")</f>
        <v xml:space="preserve">    &lt;piechart percentage=49.8 /&gt;</v>
      </c>
    </row>
    <row r="232" spans="1:3" ht="15.75" x14ac:dyDescent="0.25">
      <c r="A232" s="15"/>
      <c r="C232" s="3" t="str">
        <f>"  &lt;/Genotype&gt;"</f>
        <v xml:space="preserve">  &lt;/Genotype&gt;</v>
      </c>
    </row>
    <row r="233" spans="1:3" ht="15.75" x14ac:dyDescent="0.25">
      <c r="A233" s="15" t="s">
        <v>76</v>
      </c>
      <c r="B233" s="9" t="str">
        <f>J17</f>
        <v>People with this variant have two copies of the [A373G (p.Thr125Ala)](https://www.ncbi.nlm.nih.gov/clinvar/variation/128739/) variant. This substitution of a single nucleotide is known as a missense mutation.</v>
      </c>
      <c r="C233" s="3" t="str">
        <f>CONCATENATE("  &lt;Genotype hgvs=",CHAR(34),B219,B220,";",B220,CHAR(34)," name=",CHAR(34),B31,CHAR(34),"&gt; ")</f>
        <v xml:space="preserve">  &lt;Genotype hgvs="NC_000008.11:g.[27467305T&gt;C];[27467305T&gt;C]" name="A373G"&gt; </v>
      </c>
    </row>
    <row r="234" spans="1:3" ht="15.75" x14ac:dyDescent="0.25">
      <c r="A234" s="8" t="s">
        <v>77</v>
      </c>
      <c r="B234" s="9" t="str">
        <f t="shared" ref="B234:B235" si="8">J18</f>
        <v>This variant is not associated with increased risk.</v>
      </c>
      <c r="C234" s="3" t="s">
        <v>38</v>
      </c>
    </row>
    <row r="235" spans="1:3" ht="15.75" x14ac:dyDescent="0.25">
      <c r="A235" s="8" t="s">
        <v>73</v>
      </c>
      <c r="B235" s="9">
        <f t="shared" si="8"/>
        <v>48.6</v>
      </c>
      <c r="C235" s="3" t="s">
        <v>70</v>
      </c>
    </row>
    <row r="236" spans="1:3" ht="15.75" x14ac:dyDescent="0.25">
      <c r="A236" s="8"/>
    </row>
    <row r="237" spans="1:3" ht="15.75" x14ac:dyDescent="0.25">
      <c r="A237" s="15"/>
      <c r="C237" s="3" t="str">
        <f>CONCATENATE("    ",B233)</f>
        <v xml:space="preserve">    People with this variant have two copies of the [A373G (p.Thr125Ala)](https://www.ncbi.nlm.nih.gov/clinvar/variation/128739/) variant. This substitution of a single nucleotide is known as a missense mutation.</v>
      </c>
    </row>
    <row r="238" spans="1:3" ht="15.75" x14ac:dyDescent="0.25">
      <c r="A238" s="8"/>
    </row>
    <row r="239" spans="1:3" ht="15.75" x14ac:dyDescent="0.25">
      <c r="A239" s="8"/>
      <c r="C239" s="3" t="s">
        <v>74</v>
      </c>
    </row>
    <row r="240" spans="1:3" ht="15.75" x14ac:dyDescent="0.25">
      <c r="A240" s="8"/>
    </row>
    <row r="241" spans="1:3" ht="15.75" x14ac:dyDescent="0.25">
      <c r="A241" s="8"/>
      <c r="C241" s="3" t="str">
        <f>CONCATENATE("    ",B234)</f>
        <v xml:space="preserve">    This variant is not associated with increased risk.</v>
      </c>
    </row>
    <row r="242" spans="1:3" ht="15.75" x14ac:dyDescent="0.25">
      <c r="A242" s="8"/>
    </row>
    <row r="243" spans="1:3" ht="15.75" x14ac:dyDescent="0.25">
      <c r="A243" s="15"/>
      <c r="C243" s="3" t="s">
        <v>75</v>
      </c>
    </row>
    <row r="244" spans="1:3" ht="15.75" x14ac:dyDescent="0.25">
      <c r="A244" s="15"/>
    </row>
    <row r="245" spans="1:3" ht="15.75" x14ac:dyDescent="0.25">
      <c r="A245" s="15"/>
      <c r="C245" s="3" t="str">
        <f>CONCATENATE( "    &lt;piechart percentage=",B235," /&gt;")</f>
        <v xml:space="preserve">    &lt;piechart percentage=48.6 /&gt;</v>
      </c>
    </row>
    <row r="246" spans="1:3" ht="15.75" x14ac:dyDescent="0.25">
      <c r="A246" s="15"/>
      <c r="C246" s="3" t="str">
        <f>"  &lt;/Genotype&gt;"</f>
        <v xml:space="preserve">  &lt;/Genotype&gt;</v>
      </c>
    </row>
    <row r="247" spans="1:3" ht="15.75" x14ac:dyDescent="0.25">
      <c r="A247" s="15" t="s">
        <v>78</v>
      </c>
      <c r="B247" s="9" t="str">
        <f>J20</f>
        <v>Your CHRNA2 gene has no variants. A normal gene is referred to as a "wild-type" gene.</v>
      </c>
      <c r="C247" s="3" t="str">
        <f>CONCATENATE("  &lt;Genotype hgvs=",CHAR(34),B219,B221,";",B221,CHAR(34)," name=",CHAR(34),B31,CHAR(34),"&gt; ")</f>
        <v xml:space="preserve">  &lt;Genotype hgvs="NC_000008.11:g.[27467305=];[27467305=]" name="A373G"&gt; </v>
      </c>
    </row>
    <row r="248" spans="1:3" ht="15.75" x14ac:dyDescent="0.25">
      <c r="A248" s="8" t="s">
        <v>79</v>
      </c>
      <c r="B248" s="9" t="str">
        <f t="shared" ref="B248:B249" si="9">J21</f>
        <v>You are in the Moderate Loss of Function category. See below for more information.</v>
      </c>
      <c r="C248" s="3" t="s">
        <v>38</v>
      </c>
    </row>
    <row r="249" spans="1:3" ht="15.75" x14ac:dyDescent="0.25">
      <c r="A249" s="8" t="s">
        <v>73</v>
      </c>
      <c r="B249" s="9">
        <f t="shared" si="9"/>
        <v>1.6</v>
      </c>
      <c r="C249" s="3" t="s">
        <v>70</v>
      </c>
    </row>
    <row r="250" spans="1:3" ht="15.75" x14ac:dyDescent="0.25">
      <c r="A250" s="15"/>
    </row>
    <row r="251" spans="1:3" ht="15.75" x14ac:dyDescent="0.25">
      <c r="A251" s="8"/>
      <c r="C251" s="3" t="str">
        <f>CONCATENATE("    ",B247)</f>
        <v xml:space="preserve">    Your CHRNA2 gene has no variants. A normal gene is referred to as a "wild-type" gene.</v>
      </c>
    </row>
    <row r="252" spans="1:3" ht="15.75" x14ac:dyDescent="0.25">
      <c r="A252" s="8"/>
    </row>
    <row r="253" spans="1:3" ht="15.75" x14ac:dyDescent="0.25">
      <c r="A253" s="8"/>
      <c r="C253" s="3" t="s">
        <v>74</v>
      </c>
    </row>
    <row r="254" spans="1:3" ht="15.75" x14ac:dyDescent="0.25">
      <c r="A254" s="8"/>
    </row>
    <row r="255" spans="1:3" ht="15.75" x14ac:dyDescent="0.25">
      <c r="A255" s="8"/>
      <c r="C255" s="3" t="str">
        <f>CONCATENATE("    ",B248)</f>
        <v xml:space="preserve">    You are in the Moderate Loss of Function category. See below for more information.</v>
      </c>
    </row>
    <row r="256" spans="1:3" ht="15.75" x14ac:dyDescent="0.25">
      <c r="A256" s="15"/>
    </row>
    <row r="257" spans="1:3" ht="15.75" x14ac:dyDescent="0.25">
      <c r="A257" s="15"/>
      <c r="C257" s="3" t="s">
        <v>75</v>
      </c>
    </row>
    <row r="258" spans="1:3" ht="15.75" x14ac:dyDescent="0.25">
      <c r="A258" s="15"/>
    </row>
    <row r="259" spans="1:3" ht="15.75" x14ac:dyDescent="0.25">
      <c r="A259" s="15"/>
      <c r="C259" s="3" t="str">
        <f>CONCATENATE( "    &lt;piechart percentage=",B249," /&gt;")</f>
        <v xml:space="preserve">    &lt;piechart percentage=1.6 /&gt;</v>
      </c>
    </row>
    <row r="260" spans="1:3" ht="15.75" x14ac:dyDescent="0.25">
      <c r="A260" s="15"/>
      <c r="C260" s="3" t="str">
        <f>"  &lt;/Genotype&gt;"</f>
        <v xml:space="preserve">  &lt;/Genotype&gt;</v>
      </c>
    </row>
    <row r="261" spans="1:3" ht="15.75" x14ac:dyDescent="0.25">
      <c r="A261" s="15"/>
      <c r="C261" s="3" t="str">
        <f>C35</f>
        <v>&lt;#  #&gt;</v>
      </c>
    </row>
    <row r="262" spans="1:3" ht="15.75" x14ac:dyDescent="0.25">
      <c r="A262" s="15" t="s">
        <v>69</v>
      </c>
      <c r="B262" s="21" t="str">
        <f>K11</f>
        <v>NC_000005.10:g.</v>
      </c>
      <c r="C262" s="3" t="str">
        <f>CONCATENATE("  &lt;Genotype hgvs=",CHAR(34),B262,B263,";",B264,CHAR(34)," name=",CHAR(34),B37,CHAR(34),"&gt; ")</f>
        <v xml:space="preserve">  &lt;Genotype hgvs="NC_000005.10:g.[143300779C&gt;A];[143300779=]" name=""&gt; </v>
      </c>
    </row>
    <row r="263" spans="1:3" ht="15.75" x14ac:dyDescent="0.25">
      <c r="A263" s="15" t="s">
        <v>47</v>
      </c>
      <c r="B263" s="21" t="str">
        <f t="shared" ref="B263:B267" si="10">K12</f>
        <v>[143300779C&gt;A]</v>
      </c>
    </row>
    <row r="264" spans="1:3" ht="15.75" x14ac:dyDescent="0.25">
      <c r="A264" s="15" t="s">
        <v>43</v>
      </c>
      <c r="B264" s="21" t="str">
        <f t="shared" si="10"/>
        <v>[143300779=]</v>
      </c>
      <c r="C264" s="3" t="s">
        <v>70</v>
      </c>
    </row>
    <row r="265" spans="1:3" ht="15.75" x14ac:dyDescent="0.25">
      <c r="A265" s="15" t="s">
        <v>71</v>
      </c>
      <c r="B265" s="21" t="str">
        <f t="shared" si="10"/>
        <v>People with this variant have one copy of the [G1469-16T](https://www.ncbi.nlm.nih.gov/projects/SNP/snp_ref.cgi?rs=6188)</v>
      </c>
      <c r="C265" s="3" t="s">
        <v>38</v>
      </c>
    </row>
    <row r="266" spans="1:3" ht="15.75" x14ac:dyDescent="0.25">
      <c r="A266" s="8" t="s">
        <v>72</v>
      </c>
      <c r="B266" s="21" t="str">
        <f t="shared" si="10"/>
        <v>This variant is not associated with increased risk.</v>
      </c>
      <c r="C266" s="3" t="str">
        <f>CONCATENATE("    ",B265)</f>
        <v xml:space="preserve">    People with this variant have one copy of the [G1469-16T](https://www.ncbi.nlm.nih.gov/projects/SNP/snp_ref.cgi?rs=6188)</v>
      </c>
    </row>
    <row r="267" spans="1:3" ht="15.75" x14ac:dyDescent="0.25">
      <c r="A267" s="8" t="s">
        <v>73</v>
      </c>
      <c r="B267" s="21">
        <f t="shared" si="10"/>
        <v>38.799999999999997</v>
      </c>
    </row>
    <row r="268" spans="1:3" ht="15.75" x14ac:dyDescent="0.25">
      <c r="A268" s="15"/>
      <c r="C268" s="3" t="s">
        <v>74</v>
      </c>
    </row>
    <row r="269" spans="1:3" ht="15.75" x14ac:dyDescent="0.25">
      <c r="A269" s="8"/>
    </row>
    <row r="270" spans="1:3" ht="15.75" x14ac:dyDescent="0.25">
      <c r="A270" s="8"/>
      <c r="C270" s="3" t="str">
        <f>CONCATENATE("    ",B266)</f>
        <v xml:space="preserve">    This variant is not associated with increased risk.</v>
      </c>
    </row>
    <row r="271" spans="1:3" ht="15.75" x14ac:dyDescent="0.25">
      <c r="A271" s="8"/>
    </row>
    <row r="272" spans="1:3" ht="15.75" x14ac:dyDescent="0.25">
      <c r="A272" s="8"/>
      <c r="C272" s="3" t="s">
        <v>75</v>
      </c>
    </row>
    <row r="273" spans="1:3" ht="15.75" x14ac:dyDescent="0.25">
      <c r="A273" s="15"/>
    </row>
    <row r="274" spans="1:3" ht="15.75" x14ac:dyDescent="0.25">
      <c r="A274" s="15"/>
      <c r="C274" s="3" t="str">
        <f>CONCATENATE( "    &lt;piechart percentage=",B267," /&gt;")</f>
        <v xml:space="preserve">    &lt;piechart percentage=38.8 /&gt;</v>
      </c>
    </row>
    <row r="275" spans="1:3" ht="15.75" x14ac:dyDescent="0.25">
      <c r="A275" s="15"/>
      <c r="C275" s="3" t="str">
        <f>"  &lt;/Genotype&gt;"</f>
        <v xml:space="preserve">  &lt;/Genotype&gt;</v>
      </c>
    </row>
    <row r="276" spans="1:3" ht="15.75" x14ac:dyDescent="0.25">
      <c r="A276" s="15" t="s">
        <v>76</v>
      </c>
      <c r="B276" s="9" t="str">
        <f>K17</f>
        <v>People with this variant have two copies of the [G1469-16T](https://www.ncbi.nlm.nih.gov/projects/SNP/snp_ref.cgi?rs=6188) variant. This substitution of a single nucleotide is known as a missense mutation.</v>
      </c>
      <c r="C276" s="3" t="str">
        <f>CONCATENATE("  &lt;Genotype hgvs=",CHAR(34),B262,B263,";",B263,CHAR(34)," name=",CHAR(34),B37,CHAR(34),"&gt; ")</f>
        <v xml:space="preserve">  &lt;Genotype hgvs="NC_000005.10:g.[143300779C&gt;A];[143300779C&gt;A]" name=""&gt; </v>
      </c>
    </row>
    <row r="277" spans="1:3" ht="15.75" x14ac:dyDescent="0.25">
      <c r="A277" s="8" t="s">
        <v>77</v>
      </c>
      <c r="B277" s="9" t="str">
        <f t="shared" ref="B277:B278" si="11">K18</f>
        <v>You are in the Moderate Loss of Function category. See below for more information.</v>
      </c>
      <c r="C277" s="3" t="s">
        <v>38</v>
      </c>
    </row>
    <row r="278" spans="1:3" ht="15.75" x14ac:dyDescent="0.25">
      <c r="A278" s="8" t="s">
        <v>73</v>
      </c>
      <c r="B278" s="9">
        <f t="shared" si="11"/>
        <v>16.5</v>
      </c>
      <c r="C278" s="3" t="s">
        <v>70</v>
      </c>
    </row>
    <row r="279" spans="1:3" ht="15.75" x14ac:dyDescent="0.25">
      <c r="A279" s="8"/>
    </row>
    <row r="280" spans="1:3" ht="15.75" x14ac:dyDescent="0.25">
      <c r="A280" s="15"/>
      <c r="C280" s="3" t="str">
        <f>CONCATENATE("    ",B276)</f>
        <v xml:space="preserve">    People with this variant have two copies of the [G1469-16T](https://www.ncbi.nlm.nih.gov/projects/SNP/snp_ref.cgi?rs=6188) variant. This substitution of a single nucleotide is known as a missense mutation.</v>
      </c>
    </row>
    <row r="281" spans="1:3" ht="15.75" x14ac:dyDescent="0.25">
      <c r="A281" s="8"/>
    </row>
    <row r="282" spans="1:3" ht="15.75" x14ac:dyDescent="0.25">
      <c r="A282" s="8"/>
      <c r="C282" s="3" t="s">
        <v>74</v>
      </c>
    </row>
    <row r="283" spans="1:3" ht="15.75" x14ac:dyDescent="0.25">
      <c r="A283" s="8"/>
    </row>
    <row r="284" spans="1:3" ht="15.75" x14ac:dyDescent="0.25">
      <c r="A284" s="8"/>
      <c r="C284" s="3" t="str">
        <f>CONCATENATE("    ",B277)</f>
        <v xml:space="preserve">    You are in the Moderate Loss of Function category. See below for more information.</v>
      </c>
    </row>
    <row r="285" spans="1:3" ht="15.75" x14ac:dyDescent="0.25">
      <c r="A285" s="8"/>
    </row>
    <row r="286" spans="1:3" ht="15.75" x14ac:dyDescent="0.25">
      <c r="A286" s="15"/>
      <c r="C286" s="3" t="s">
        <v>75</v>
      </c>
    </row>
    <row r="287" spans="1:3" ht="15.75" x14ac:dyDescent="0.25">
      <c r="A287" s="15"/>
    </row>
    <row r="288" spans="1:3" ht="15.75" x14ac:dyDescent="0.25">
      <c r="A288" s="15"/>
      <c r="C288" s="3" t="str">
        <f>CONCATENATE( "    &lt;piechart percentage=",B278," /&gt;")</f>
        <v xml:space="preserve">    &lt;piechart percentage=16.5 /&gt;</v>
      </c>
    </row>
    <row r="289" spans="1:3" ht="15.75" x14ac:dyDescent="0.25">
      <c r="A289" s="15"/>
      <c r="C289" s="3" t="str">
        <f>"  &lt;/Genotype&gt;"</f>
        <v xml:space="preserve">  &lt;/Genotype&gt;</v>
      </c>
    </row>
    <row r="290" spans="1:3" ht="15.75" x14ac:dyDescent="0.25">
      <c r="A290" s="15" t="s">
        <v>78</v>
      </c>
      <c r="B290" s="9" t="str">
        <f>K20</f>
        <v>Your CHRNA2 gene has no variants. A normal gene is referred to as a "wild-type" gene.</v>
      </c>
      <c r="C290" s="3" t="str">
        <f>CONCATENATE("  &lt;Genotype hgvs=",CHAR(34),B262,B264,";",B264,CHAR(34)," name=",CHAR(34),B37,CHAR(34),"&gt; ")</f>
        <v xml:space="preserve">  &lt;Genotype hgvs="NC_000005.10:g.[143300779=];[143300779=]" name=""&gt; </v>
      </c>
    </row>
    <row r="291" spans="1:3" ht="15.75" x14ac:dyDescent="0.25">
      <c r="A291" s="8" t="s">
        <v>79</v>
      </c>
      <c r="B291" s="9" t="str">
        <f t="shared" ref="B291:B292" si="12">K21</f>
        <v>This variant is not associated with increased risk.</v>
      </c>
      <c r="C291" s="3" t="s">
        <v>38</v>
      </c>
    </row>
    <row r="292" spans="1:3" ht="15.75" x14ac:dyDescent="0.25">
      <c r="A292" s="8" t="s">
        <v>73</v>
      </c>
      <c r="B292" s="9">
        <f t="shared" si="12"/>
        <v>44.7</v>
      </c>
      <c r="C292" s="3" t="s">
        <v>70</v>
      </c>
    </row>
    <row r="293" spans="1:3" ht="15.75" x14ac:dyDescent="0.25">
      <c r="A293" s="15"/>
    </row>
    <row r="294" spans="1:3" ht="15.75" x14ac:dyDescent="0.25">
      <c r="A294" s="8"/>
      <c r="C294" s="3" t="str">
        <f>CONCATENATE("    ",B290)</f>
        <v xml:space="preserve">    Your CHRNA2 gene has no variants. A normal gene is referred to as a "wild-type" gene.</v>
      </c>
    </row>
    <row r="295" spans="1:3" ht="15.75" x14ac:dyDescent="0.25">
      <c r="A295" s="8"/>
    </row>
    <row r="296" spans="1:3" ht="15.75" x14ac:dyDescent="0.25">
      <c r="A296" s="8"/>
      <c r="C296" s="3" t="s">
        <v>74</v>
      </c>
    </row>
    <row r="297" spans="1:3" ht="15.75" x14ac:dyDescent="0.25">
      <c r="A297" s="8"/>
    </row>
    <row r="298" spans="1:3" ht="15.75" x14ac:dyDescent="0.25">
      <c r="A298" s="8"/>
      <c r="C298" s="3" t="str">
        <f>CONCATENATE("    ",B291)</f>
        <v xml:space="preserve">    This variant is not associated with increased risk.</v>
      </c>
    </row>
    <row r="299" spans="1:3" ht="15.75" x14ac:dyDescent="0.25">
      <c r="A299" s="15"/>
    </row>
    <row r="300" spans="1:3" ht="15.75" x14ac:dyDescent="0.25">
      <c r="A300" s="15"/>
      <c r="C300" s="3" t="s">
        <v>75</v>
      </c>
    </row>
    <row r="301" spans="1:3" ht="15.75" x14ac:dyDescent="0.25">
      <c r="A301" s="15"/>
    </row>
    <row r="302" spans="1:3" ht="15.75" x14ac:dyDescent="0.25">
      <c r="A302" s="15"/>
      <c r="C302" s="3" t="str">
        <f>CONCATENATE( "    &lt;piechart percentage=",B292," /&gt;")</f>
        <v xml:space="preserve">    &lt;piechart percentage=44.7 /&gt;</v>
      </c>
    </row>
    <row r="303" spans="1:3" ht="15.75" x14ac:dyDescent="0.25">
      <c r="A303" s="15"/>
      <c r="C303" s="3" t="str">
        <f>"  &lt;/Genotype&gt;"</f>
        <v xml:space="preserve">  &lt;/Genotype&gt;</v>
      </c>
    </row>
    <row r="304" spans="1:3" ht="15.75" x14ac:dyDescent="0.25">
      <c r="A304" s="15"/>
      <c r="C304" s="3" t="str">
        <f>C41</f>
        <v>&lt;#  #&gt;</v>
      </c>
    </row>
    <row r="305" spans="1:3" ht="15.75" x14ac:dyDescent="0.25">
      <c r="A305" s="15" t="s">
        <v>69</v>
      </c>
      <c r="B305" s="21" t="str">
        <f>L11</f>
        <v>NC_000005.10:g.</v>
      </c>
      <c r="C305" s="3" t="str">
        <f>CONCATENATE("  &lt;Genotype hgvs=",CHAR(34),B305,B306,";",B307,CHAR(34)," name=",CHAR(34),B43,CHAR(34),"&gt; ")</f>
        <v xml:space="preserve">  &lt;Genotype hgvs="NC_000005.10:g.[143281925A&gt;G];[143281925=]" name=""&gt; </v>
      </c>
    </row>
    <row r="306" spans="1:3" ht="15.75" x14ac:dyDescent="0.25">
      <c r="A306" s="15" t="s">
        <v>47</v>
      </c>
      <c r="B306" s="21" t="str">
        <f t="shared" ref="B306:B310" si="13">L12</f>
        <v>[143281925A&gt;G]</v>
      </c>
    </row>
    <row r="307" spans="1:3" ht="15.75" x14ac:dyDescent="0.25">
      <c r="A307" s="15" t="s">
        <v>43</v>
      </c>
      <c r="B307" s="21" t="str">
        <f t="shared" si="13"/>
        <v>[143281925=]</v>
      </c>
      <c r="C307" s="3" t="s">
        <v>70</v>
      </c>
    </row>
    <row r="308" spans="1:3" ht="15.75" x14ac:dyDescent="0.25">
      <c r="A308" s="15" t="s">
        <v>71</v>
      </c>
      <c r="B308" s="21" t="str">
        <f t="shared" si="13"/>
        <v>People with this variant have one copy of the [A143281925G](https://www.ncbi.nlm.nih.gov/clinvar/variation/351364/)</v>
      </c>
      <c r="C308" s="3" t="s">
        <v>38</v>
      </c>
    </row>
    <row r="309" spans="1:3" ht="15.75" x14ac:dyDescent="0.25">
      <c r="A309" s="8" t="s">
        <v>72</v>
      </c>
      <c r="B309" s="21" t="str">
        <f t="shared" si="13"/>
        <v>You are in the Moderate Loss of Function category. See below for more information.</v>
      </c>
      <c r="C309" s="3" t="str">
        <f>CONCATENATE("    ",B308)</f>
        <v xml:space="preserve">    People with this variant have one copy of the [A143281925G](https://www.ncbi.nlm.nih.gov/clinvar/variation/351364/)</v>
      </c>
    </row>
    <row r="310" spans="1:3" ht="15.75" x14ac:dyDescent="0.25">
      <c r="A310" s="8" t="s">
        <v>73</v>
      </c>
      <c r="B310" s="21">
        <f t="shared" si="13"/>
        <v>22.6</v>
      </c>
    </row>
    <row r="311" spans="1:3" ht="15.75" x14ac:dyDescent="0.25">
      <c r="A311" s="15"/>
      <c r="C311" s="3" t="s">
        <v>74</v>
      </c>
    </row>
    <row r="312" spans="1:3" ht="15.75" x14ac:dyDescent="0.25">
      <c r="A312" s="8"/>
    </row>
    <row r="313" spans="1:3" ht="15.75" x14ac:dyDescent="0.25">
      <c r="A313" s="8"/>
      <c r="C313" s="3" t="str">
        <f>CONCATENATE("    ",B309)</f>
        <v xml:space="preserve">    You are in the Moderate Loss of Function category. See below for more information.</v>
      </c>
    </row>
    <row r="314" spans="1:3" ht="15.75" x14ac:dyDescent="0.25">
      <c r="A314" s="8"/>
    </row>
    <row r="315" spans="1:3" ht="15.75" x14ac:dyDescent="0.25">
      <c r="A315" s="8"/>
      <c r="C315" s="3" t="s">
        <v>75</v>
      </c>
    </row>
    <row r="316" spans="1:3" ht="15.75" x14ac:dyDescent="0.25">
      <c r="A316" s="15"/>
    </row>
    <row r="317" spans="1:3" ht="15.75" x14ac:dyDescent="0.25">
      <c r="A317" s="15"/>
      <c r="C317" s="3" t="str">
        <f>CONCATENATE( "    &lt;piechart percentage=",B310," /&gt;")</f>
        <v xml:space="preserve">    &lt;piechart percentage=22.6 /&gt;</v>
      </c>
    </row>
    <row r="318" spans="1:3" ht="15.75" x14ac:dyDescent="0.25">
      <c r="A318" s="15"/>
      <c r="C318" s="3" t="str">
        <f>"  &lt;/Genotype&gt;"</f>
        <v xml:space="preserve">  &lt;/Genotype&gt;</v>
      </c>
    </row>
    <row r="319" spans="1:3" ht="15.75" x14ac:dyDescent="0.25">
      <c r="A319" s="15" t="s">
        <v>76</v>
      </c>
      <c r="B319" s="9" t="str">
        <f>L17</f>
        <v>People with this variant have two copies of the [A143281925G](https://www.ncbi.nlm.nih.gov/clinvar/variation/351364/) variant. This substitution of a single nucleotide is known as a missense mutation.</v>
      </c>
      <c r="C319" s="3" t="str">
        <f>CONCATENATE("  &lt;Genotype hgvs=",CHAR(34),B305,B306,";",B306,CHAR(34)," name=",CHAR(34),B43,CHAR(34),"&gt; ")</f>
        <v xml:space="preserve">  &lt;Genotype hgvs="NC_000005.10:g.[143281925A&gt;G];[143281925A&gt;G]" name=""&gt; </v>
      </c>
    </row>
    <row r="320" spans="1:3" ht="15.75" x14ac:dyDescent="0.25">
      <c r="A320" s="8" t="s">
        <v>77</v>
      </c>
      <c r="B320" s="9" t="str">
        <f t="shared" ref="B320:B321" si="14">L18</f>
        <v>You are in the Moderate Loss of Function category. See below for more information.</v>
      </c>
      <c r="C320" s="3" t="s">
        <v>38</v>
      </c>
    </row>
    <row r="321" spans="1:3" ht="15.75" x14ac:dyDescent="0.25">
      <c r="A321" s="8" t="s">
        <v>73</v>
      </c>
      <c r="B321" s="9">
        <f t="shared" si="14"/>
        <v>6.2</v>
      </c>
      <c r="C321" s="3" t="s">
        <v>70</v>
      </c>
    </row>
    <row r="322" spans="1:3" ht="15.75" x14ac:dyDescent="0.25">
      <c r="A322" s="8"/>
    </row>
    <row r="323" spans="1:3" ht="15.75" x14ac:dyDescent="0.25">
      <c r="A323" s="15"/>
      <c r="C323" s="3" t="str">
        <f>CONCATENATE("    ",B319)</f>
        <v xml:space="preserve">    People with this variant have two copies of the [A143281925G](https://www.ncbi.nlm.nih.gov/clinvar/variation/351364/) variant. This substitution of a single nucleotide is known as a missense mutation.</v>
      </c>
    </row>
    <row r="324" spans="1:3" ht="15.75" x14ac:dyDescent="0.25">
      <c r="A324" s="8"/>
    </row>
    <row r="325" spans="1:3" ht="15.75" x14ac:dyDescent="0.25">
      <c r="A325" s="8"/>
      <c r="C325" s="3" t="s">
        <v>74</v>
      </c>
    </row>
    <row r="326" spans="1:3" ht="15.75" x14ac:dyDescent="0.25">
      <c r="A326" s="8"/>
    </row>
    <row r="327" spans="1:3" ht="15.75" x14ac:dyDescent="0.25">
      <c r="A327" s="8"/>
      <c r="C327" s="3" t="str">
        <f>CONCATENATE("    ",B320)</f>
        <v xml:space="preserve">    You are in the Moderate Loss of Function category. See below for more information.</v>
      </c>
    </row>
    <row r="328" spans="1:3" ht="15.75" x14ac:dyDescent="0.25">
      <c r="A328" s="8"/>
    </row>
    <row r="329" spans="1:3" ht="15.75" x14ac:dyDescent="0.25">
      <c r="A329" s="15"/>
      <c r="C329" s="3" t="s">
        <v>75</v>
      </c>
    </row>
    <row r="330" spans="1:3" ht="15.75" x14ac:dyDescent="0.25">
      <c r="A330" s="15"/>
    </row>
    <row r="331" spans="1:3" ht="15.75" x14ac:dyDescent="0.25">
      <c r="A331" s="15"/>
      <c r="C331" s="3" t="str">
        <f>CONCATENATE( "    &lt;piechart percentage=",B321," /&gt;")</f>
        <v xml:space="preserve">    &lt;piechart percentage=6.2 /&gt;</v>
      </c>
    </row>
    <row r="332" spans="1:3" ht="15.75" x14ac:dyDescent="0.25">
      <c r="A332" s="15"/>
      <c r="C332" s="3" t="str">
        <f>"  &lt;/Genotype&gt;"</f>
        <v xml:space="preserve">  &lt;/Genotype&gt;</v>
      </c>
    </row>
    <row r="333" spans="1:3" ht="15.75" x14ac:dyDescent="0.25">
      <c r="A333" s="15" t="s">
        <v>78</v>
      </c>
      <c r="B333" s="9" t="str">
        <f>L20</f>
        <v>Your CHRNA2 gene has no variants. A normal gene is referred to as a "wild-type" gene.</v>
      </c>
      <c r="C333" s="3" t="str">
        <f>CONCATENATE("  &lt;Genotype hgvs=",CHAR(34),B305,B307,";",B307,CHAR(34)," name=",CHAR(34),B43,CHAR(34),"&gt; ")</f>
        <v xml:space="preserve">  &lt;Genotype hgvs="NC_000005.10:g.[143281925=];[143281925=]" name=""&gt; </v>
      </c>
    </row>
    <row r="334" spans="1:3" ht="15.75" x14ac:dyDescent="0.25">
      <c r="A334" s="8" t="s">
        <v>79</v>
      </c>
      <c r="B334" s="9" t="str">
        <f t="shared" ref="B334:B335" si="15">L21</f>
        <v>This variant is not associated with increased risk.</v>
      </c>
      <c r="C334" s="3" t="s">
        <v>38</v>
      </c>
    </row>
    <row r="335" spans="1:3" ht="15.75" x14ac:dyDescent="0.25">
      <c r="A335" s="8" t="s">
        <v>73</v>
      </c>
      <c r="B335" s="9">
        <f t="shared" si="15"/>
        <v>71.2</v>
      </c>
      <c r="C335" s="3" t="s">
        <v>70</v>
      </c>
    </row>
    <row r="336" spans="1:3" ht="15.75" x14ac:dyDescent="0.25">
      <c r="A336" s="15"/>
    </row>
    <row r="337" spans="1:3" ht="15.75" x14ac:dyDescent="0.25">
      <c r="A337" s="8"/>
      <c r="C337" s="3" t="str">
        <f>CONCATENATE("    ",B333)</f>
        <v xml:space="preserve">    Your CHRNA2 gene has no variants. A normal gene is referred to as a "wild-type" gene.</v>
      </c>
    </row>
    <row r="338" spans="1:3" ht="15.75" x14ac:dyDescent="0.25">
      <c r="A338" s="8"/>
    </row>
    <row r="339" spans="1:3" ht="15.75" x14ac:dyDescent="0.25">
      <c r="A339" s="8"/>
      <c r="C339" s="3" t="s">
        <v>74</v>
      </c>
    </row>
    <row r="340" spans="1:3" ht="15.75" x14ac:dyDescent="0.25">
      <c r="A340" s="8"/>
    </row>
    <row r="341" spans="1:3" ht="15.75" x14ac:dyDescent="0.25">
      <c r="A341" s="8"/>
      <c r="C341" s="3" t="str">
        <f>CONCATENATE("    ",B334)</f>
        <v xml:space="preserve">    This variant is not associated with increased risk.</v>
      </c>
    </row>
    <row r="342" spans="1:3" ht="15.75" x14ac:dyDescent="0.25">
      <c r="A342" s="15"/>
    </row>
    <row r="343" spans="1:3" ht="15.75" x14ac:dyDescent="0.25">
      <c r="A343" s="15"/>
      <c r="C343" s="3" t="s">
        <v>75</v>
      </c>
    </row>
    <row r="344" spans="1:3" ht="15.75" x14ac:dyDescent="0.25">
      <c r="A344" s="15"/>
    </row>
    <row r="345" spans="1:3" ht="15.75" x14ac:dyDescent="0.25">
      <c r="A345" s="15"/>
      <c r="C345" s="3" t="str">
        <f>CONCATENATE( "    &lt;piechart percentage=",B335," /&gt;")</f>
        <v xml:space="preserve">    &lt;piechart percentage=71.2 /&gt;</v>
      </c>
    </row>
    <row r="346" spans="1:3" ht="15.75" x14ac:dyDescent="0.25">
      <c r="A346" s="15"/>
      <c r="C346" s="3" t="str">
        <f>"  &lt;/Genotype&gt;"</f>
        <v xml:space="preserve">  &lt;/Genotype&gt;</v>
      </c>
    </row>
    <row r="347" spans="1:3" ht="15.75" x14ac:dyDescent="0.25">
      <c r="A347" s="15"/>
      <c r="C347" s="3" t="str">
        <f>C47</f>
        <v>&lt;# A143307929G #&gt;</v>
      </c>
    </row>
    <row r="348" spans="1:3" ht="15.75" x14ac:dyDescent="0.25">
      <c r="A348" s="15" t="s">
        <v>69</v>
      </c>
      <c r="B348" s="21" t="str">
        <f>M11</f>
        <v>NC_000005.10:g.</v>
      </c>
      <c r="C348" s="3" t="str">
        <f>CONCATENATE("  &lt;Genotype hgvs=",CHAR(34),B348,B349,";",B350,CHAR(34)," name=",CHAR(34),B49,CHAR(34),"&gt; ")</f>
        <v xml:space="preserve">  &lt;Genotype hgvs="NC_000005.10:g.[143307929A&gt;G];[143307929=]" name="A143307929G"&gt; </v>
      </c>
    </row>
    <row r="349" spans="1:3" ht="15.75" x14ac:dyDescent="0.25">
      <c r="A349" s="15" t="s">
        <v>47</v>
      </c>
      <c r="B349" s="21" t="str">
        <f t="shared" ref="B349:B353" si="16">M12</f>
        <v>[143307929A&gt;G]</v>
      </c>
    </row>
    <row r="350" spans="1:3" ht="15.75" x14ac:dyDescent="0.25">
      <c r="A350" s="15" t="s">
        <v>43</v>
      </c>
      <c r="B350" s="21" t="str">
        <f t="shared" si="16"/>
        <v>[143307929=]</v>
      </c>
      <c r="C350" s="3" t="s">
        <v>70</v>
      </c>
    </row>
    <row r="351" spans="1:3" ht="15.75" x14ac:dyDescent="0.25">
      <c r="A351" s="15" t="s">
        <v>71</v>
      </c>
      <c r="B351" s="21" t="str">
        <f t="shared" si="16"/>
        <v>People with this variant have one copy of the [T2298C (p.Asn766=)](https://www.ncbi.nlm.nih.gov/projects/SNP/snp_ref.cgi?rs=852977)</v>
      </c>
      <c r="C351" s="3" t="s">
        <v>38</v>
      </c>
    </row>
    <row r="352" spans="1:3" ht="15.75" x14ac:dyDescent="0.25">
      <c r="A352" s="8" t="s">
        <v>72</v>
      </c>
      <c r="B352" s="21" t="str">
        <f t="shared" si="16"/>
        <v>You are in the Moderate Loss of Function category. See below for more information.</v>
      </c>
      <c r="C352" s="3" t="str">
        <f>CONCATENATE("    ",B351)</f>
        <v xml:space="preserve">    People with this variant have one copy of the [T2298C (p.Asn766=)](https://www.ncbi.nlm.nih.gov/projects/SNP/snp_ref.cgi?rs=852977)</v>
      </c>
    </row>
    <row r="353" spans="1:3" ht="15.75" x14ac:dyDescent="0.25">
      <c r="A353" s="8" t="s">
        <v>73</v>
      </c>
      <c r="B353" s="21">
        <f t="shared" si="16"/>
        <v>35.6</v>
      </c>
    </row>
    <row r="354" spans="1:3" ht="15.75" x14ac:dyDescent="0.25">
      <c r="A354" s="15"/>
      <c r="C354" s="3" t="s">
        <v>74</v>
      </c>
    </row>
    <row r="355" spans="1:3" ht="15.75" x14ac:dyDescent="0.25">
      <c r="A355" s="8"/>
    </row>
    <row r="356" spans="1:3" ht="15.75" x14ac:dyDescent="0.25">
      <c r="A356" s="8"/>
      <c r="C356" s="3" t="str">
        <f>CONCATENATE("    ",B352)</f>
        <v xml:space="preserve">    You are in the Moderate Loss of Function category. See below for more information.</v>
      </c>
    </row>
    <row r="357" spans="1:3" ht="15.75" x14ac:dyDescent="0.25">
      <c r="A357" s="8"/>
    </row>
    <row r="358" spans="1:3" ht="15.75" x14ac:dyDescent="0.25">
      <c r="A358" s="8"/>
      <c r="C358" s="3" t="s">
        <v>75</v>
      </c>
    </row>
    <row r="359" spans="1:3" ht="15.75" x14ac:dyDescent="0.25">
      <c r="A359" s="15"/>
    </row>
    <row r="360" spans="1:3" ht="15.75" x14ac:dyDescent="0.25">
      <c r="A360" s="15"/>
      <c r="C360" s="3" t="str">
        <f>CONCATENATE( "    &lt;piechart percentage=",B353," /&gt;")</f>
        <v xml:space="preserve">    &lt;piechart percentage=35.6 /&gt;</v>
      </c>
    </row>
    <row r="361" spans="1:3" ht="15.75" x14ac:dyDescent="0.25">
      <c r="A361" s="15"/>
      <c r="C361" s="3" t="str">
        <f>"  &lt;/Genotype&gt;"</f>
        <v xml:space="preserve">  &lt;/Genotype&gt;</v>
      </c>
    </row>
    <row r="362" spans="1:3" ht="15.75" x14ac:dyDescent="0.25">
      <c r="A362" s="15" t="s">
        <v>76</v>
      </c>
      <c r="B362" s="9" t="str">
        <f>M17</f>
        <v>People with this variant have two copies of the [T2298C (p.Asn766=)](https://www.ncbi.nlm.nih.gov/projects/SNP/snp_ref.cgi?rs=852977) variant. This substitution of a single nucleotide is known as a missense mutation.</v>
      </c>
      <c r="C362" s="3" t="str">
        <f>CONCATENATE("  &lt;Genotype hgvs=",CHAR(34),B348,B349,";",B349,CHAR(34)," name=",CHAR(34),B49,CHAR(34),"&gt; ")</f>
        <v xml:space="preserve">  &lt;Genotype hgvs="NC_000005.10:g.[143307929A&gt;G];[143307929A&gt;G]" name="A143307929G"&gt; </v>
      </c>
    </row>
    <row r="363" spans="1:3" ht="15.75" x14ac:dyDescent="0.25">
      <c r="A363" s="8" t="s">
        <v>77</v>
      </c>
      <c r="B363" s="9" t="str">
        <f t="shared" ref="B363:B364" si="17">M18</f>
        <v>You are in the Moderate Loss of Function category. See below for more information.</v>
      </c>
      <c r="C363" s="3" t="s">
        <v>38</v>
      </c>
    </row>
    <row r="364" spans="1:3" ht="15.75" x14ac:dyDescent="0.25">
      <c r="A364" s="8" t="s">
        <v>73</v>
      </c>
      <c r="B364" s="9">
        <f t="shared" si="17"/>
        <v>14.3</v>
      </c>
      <c r="C364" s="3" t="s">
        <v>70</v>
      </c>
    </row>
    <row r="365" spans="1:3" ht="15.75" x14ac:dyDescent="0.25">
      <c r="A365" s="8"/>
    </row>
    <row r="366" spans="1:3" ht="15.75" x14ac:dyDescent="0.25">
      <c r="A366" s="15"/>
      <c r="C366" s="3" t="str">
        <f>CONCATENATE("    ",B362)</f>
        <v xml:space="preserve">    People with this variant have two copies of the [T2298C (p.Asn766=)](https://www.ncbi.nlm.nih.gov/projects/SNP/snp_ref.cgi?rs=852977) variant. This substitution of a single nucleotide is known as a missense mutation.</v>
      </c>
    </row>
    <row r="367" spans="1:3" ht="15.75" x14ac:dyDescent="0.25">
      <c r="A367" s="8"/>
    </row>
    <row r="368" spans="1:3" ht="15.75" x14ac:dyDescent="0.25">
      <c r="A368" s="8"/>
      <c r="C368" s="3" t="s">
        <v>74</v>
      </c>
    </row>
    <row r="369" spans="1:3" ht="15.75" x14ac:dyDescent="0.25">
      <c r="A369" s="8"/>
    </row>
    <row r="370" spans="1:3" ht="15.75" x14ac:dyDescent="0.25">
      <c r="A370" s="8"/>
      <c r="C370" s="3" t="str">
        <f>CONCATENATE("    ",B363)</f>
        <v xml:space="preserve">    You are in the Moderate Loss of Function category. See below for more information.</v>
      </c>
    </row>
    <row r="371" spans="1:3" ht="15.75" x14ac:dyDescent="0.25">
      <c r="A371" s="8"/>
    </row>
    <row r="372" spans="1:3" ht="15.75" x14ac:dyDescent="0.25">
      <c r="A372" s="15"/>
      <c r="C372" s="3" t="s">
        <v>75</v>
      </c>
    </row>
    <row r="373" spans="1:3" ht="15.75" x14ac:dyDescent="0.25">
      <c r="A373" s="15"/>
    </row>
    <row r="374" spans="1:3" ht="15.75" x14ac:dyDescent="0.25">
      <c r="A374" s="15"/>
      <c r="C374" s="3" t="str">
        <f>CONCATENATE( "    &lt;piechart percentage=",B364," /&gt;")</f>
        <v xml:space="preserve">    &lt;piechart percentage=14.3 /&gt;</v>
      </c>
    </row>
    <row r="375" spans="1:3" ht="15.75" x14ac:dyDescent="0.25">
      <c r="A375" s="15"/>
      <c r="C375" s="3" t="str">
        <f>"  &lt;/Genotype&gt;"</f>
        <v xml:space="preserve">  &lt;/Genotype&gt;</v>
      </c>
    </row>
    <row r="376" spans="1:3" ht="15.75" x14ac:dyDescent="0.25">
      <c r="A376" s="15" t="s">
        <v>78</v>
      </c>
      <c r="B376" s="9" t="str">
        <f>M20</f>
        <v>Your CHRNA2 gene has no variants. A normal gene is referred to as a "wild-type" gene.</v>
      </c>
      <c r="C376" s="3" t="str">
        <f>CONCATENATE("  &lt;Genotype hgvs=",CHAR(34),B348,B350,";",B350,CHAR(34)," name=",CHAR(34),B49,CHAR(34),"&gt; ")</f>
        <v xml:space="preserve">  &lt;Genotype hgvs="NC_000005.10:g.[143307929=];[143307929=]" name="A143307929G"&gt; </v>
      </c>
    </row>
    <row r="377" spans="1:3" ht="15.75" x14ac:dyDescent="0.25">
      <c r="A377" s="8" t="s">
        <v>79</v>
      </c>
      <c r="B377" s="9" t="str">
        <f t="shared" ref="B377:B378" si="18">M21</f>
        <v>This variant is not associated with increased risk.</v>
      </c>
      <c r="C377" s="3" t="s">
        <v>38</v>
      </c>
    </row>
    <row r="378" spans="1:3" ht="15.75" x14ac:dyDescent="0.25">
      <c r="A378" s="8" t="s">
        <v>73</v>
      </c>
      <c r="B378" s="9">
        <f t="shared" si="18"/>
        <v>50.1</v>
      </c>
      <c r="C378" s="3" t="s">
        <v>70</v>
      </c>
    </row>
    <row r="379" spans="1:3" ht="15.75" x14ac:dyDescent="0.25">
      <c r="A379" s="15"/>
    </row>
    <row r="380" spans="1:3" ht="15.75" x14ac:dyDescent="0.25">
      <c r="A380" s="8"/>
      <c r="C380" s="3" t="str">
        <f>CONCATENATE("    ",B376)</f>
        <v xml:space="preserve">    Your CHRNA2 gene has no variants. A normal gene is referred to as a "wild-type" gene.</v>
      </c>
    </row>
    <row r="381" spans="1:3" ht="15.75" x14ac:dyDescent="0.25">
      <c r="A381" s="8"/>
    </row>
    <row r="382" spans="1:3" ht="15.75" x14ac:dyDescent="0.25">
      <c r="A382" s="8"/>
      <c r="C382" s="3" t="s">
        <v>74</v>
      </c>
    </row>
    <row r="383" spans="1:3" ht="15.75" x14ac:dyDescent="0.25">
      <c r="A383" s="8"/>
    </row>
    <row r="384" spans="1:3" ht="15.75" x14ac:dyDescent="0.25">
      <c r="A384" s="8"/>
      <c r="C384" s="3" t="str">
        <f>CONCATENATE("    ",B377)</f>
        <v xml:space="preserve">    This variant is not associated with increased risk.</v>
      </c>
    </row>
    <row r="385" spans="1:3" ht="15.75" x14ac:dyDescent="0.25">
      <c r="A385" s="15"/>
    </row>
    <row r="386" spans="1:3" ht="15.75" x14ac:dyDescent="0.25">
      <c r="A386" s="15"/>
      <c r="C386" s="3" t="s">
        <v>75</v>
      </c>
    </row>
    <row r="387" spans="1:3" ht="15.75" x14ac:dyDescent="0.25">
      <c r="A387" s="15"/>
    </row>
    <row r="388" spans="1:3" ht="15.75" x14ac:dyDescent="0.25">
      <c r="A388" s="15"/>
      <c r="C388" s="3" t="str">
        <f>CONCATENATE( "    &lt;piechart percentage=",B378," /&gt;")</f>
        <v xml:space="preserve">    &lt;piechart percentage=50.1 /&gt;</v>
      </c>
    </row>
    <row r="389" spans="1:3" ht="15.75" x14ac:dyDescent="0.25">
      <c r="A389" s="15"/>
      <c r="C389" s="3" t="str">
        <f>"  &lt;/Genotype&gt;"</f>
        <v xml:space="preserve">  &lt;/Genotype&gt;</v>
      </c>
    </row>
    <row r="390" spans="1:3" ht="15.75" x14ac:dyDescent="0.25">
      <c r="A390" s="15"/>
      <c r="C390" s="3" t="str">
        <f>C53</f>
        <v>&lt;# G143316471A #&gt;</v>
      </c>
    </row>
    <row r="391" spans="1:3" ht="15.75" x14ac:dyDescent="0.25">
      <c r="A391" s="15" t="s">
        <v>69</v>
      </c>
      <c r="B391" s="21" t="str">
        <f>N11</f>
        <v>NC_000005.10:g.</v>
      </c>
      <c r="C391" s="3" t="str">
        <f>CONCATENATE("  &lt;Genotype hgvs=",CHAR(34),B391,B392,";",B393,CHAR(34)," name=",CHAR(34),B55,CHAR(34),"&gt; ")</f>
        <v xml:space="preserve">  &lt;Genotype hgvs="NC_000005.10:g.[143316471G&gt;A];[143316471=]" name="G143316471A"&gt; </v>
      </c>
    </row>
    <row r="392" spans="1:3" ht="15.75" x14ac:dyDescent="0.25">
      <c r="A392" s="15" t="s">
        <v>47</v>
      </c>
      <c r="B392" s="21" t="str">
        <f t="shared" ref="B392:B396" si="19">N12</f>
        <v>[143316471G&gt;A]</v>
      </c>
    </row>
    <row r="393" spans="1:3" ht="15.75" x14ac:dyDescent="0.25">
      <c r="A393" s="15" t="s">
        <v>43</v>
      </c>
      <c r="B393" s="21" t="str">
        <f t="shared" si="19"/>
        <v>[143316471=]</v>
      </c>
      <c r="C393" s="3" t="s">
        <v>70</v>
      </c>
    </row>
    <row r="394" spans="1:3" ht="15.75" x14ac:dyDescent="0.25">
      <c r="A394" s="15" t="s">
        <v>71</v>
      </c>
      <c r="B394" s="21" t="str">
        <f t="shared" si="19"/>
        <v>People with this variant have one copy of the [G143316471A](https://www.ncbi.nlm.nih.gov/projects/SNP/snp_ref.cgi?rs=860458)</v>
      </c>
      <c r="C394" s="3" t="s">
        <v>38</v>
      </c>
    </row>
    <row r="395" spans="1:3" ht="15.75" x14ac:dyDescent="0.25">
      <c r="A395" s="8" t="s">
        <v>72</v>
      </c>
      <c r="B395" s="21" t="str">
        <f t="shared" si="19"/>
        <v>You are in the Moderate Loss of Function category. See below for more information.</v>
      </c>
      <c r="C395" s="3" t="str">
        <f>CONCATENATE("    ",B394)</f>
        <v xml:space="preserve">    People with this variant have one copy of the [G143316471A](https://www.ncbi.nlm.nih.gov/projects/SNP/snp_ref.cgi?rs=860458)</v>
      </c>
    </row>
    <row r="396" spans="1:3" ht="15.75" x14ac:dyDescent="0.25">
      <c r="A396" s="8" t="s">
        <v>73</v>
      </c>
      <c r="B396" s="21">
        <f t="shared" si="19"/>
        <v>20.100000000000001</v>
      </c>
    </row>
    <row r="397" spans="1:3" ht="15.75" x14ac:dyDescent="0.25">
      <c r="A397" s="15"/>
      <c r="C397" s="3" t="s">
        <v>74</v>
      </c>
    </row>
    <row r="398" spans="1:3" ht="15.75" x14ac:dyDescent="0.25">
      <c r="A398" s="8"/>
    </row>
    <row r="399" spans="1:3" ht="15.75" x14ac:dyDescent="0.25">
      <c r="A399" s="8"/>
      <c r="C399" s="3" t="str">
        <f>CONCATENATE("    ",B395)</f>
        <v xml:space="preserve">    You are in the Moderate Loss of Function category. See below for more information.</v>
      </c>
    </row>
    <row r="400" spans="1:3" ht="15.75" x14ac:dyDescent="0.25">
      <c r="A400" s="8"/>
    </row>
    <row r="401" spans="1:3" ht="15.75" x14ac:dyDescent="0.25">
      <c r="A401" s="8"/>
      <c r="C401" s="3" t="s">
        <v>75</v>
      </c>
    </row>
    <row r="402" spans="1:3" ht="15.75" x14ac:dyDescent="0.25">
      <c r="A402" s="15"/>
    </row>
    <row r="403" spans="1:3" ht="15.75" x14ac:dyDescent="0.25">
      <c r="A403" s="15"/>
      <c r="C403" s="3" t="str">
        <f>CONCATENATE( "    &lt;piechart percentage=",B396," /&gt;")</f>
        <v xml:space="preserve">    &lt;piechart percentage=20.1 /&gt;</v>
      </c>
    </row>
    <row r="404" spans="1:3" ht="15.75" x14ac:dyDescent="0.25">
      <c r="A404" s="15"/>
      <c r="C404" s="3" t="str">
        <f>"  &lt;/Genotype&gt;"</f>
        <v xml:space="preserve">  &lt;/Genotype&gt;</v>
      </c>
    </row>
    <row r="405" spans="1:3" ht="15.75" x14ac:dyDescent="0.25">
      <c r="A405" s="15" t="s">
        <v>76</v>
      </c>
      <c r="B405" s="9" t="str">
        <f>N17</f>
        <v>People with this variant have two copies of the [G143316471A](https://www.ncbi.nlm.nih.gov/projects/SNP/snp_ref.cgi?rs=860458) variant. This substitution of a single nucleotide is known as a missense mutation.</v>
      </c>
      <c r="C405" s="3" t="str">
        <f>CONCATENATE("  &lt;Genotype hgvs=",CHAR(34),B391,B392,";",B392,CHAR(34)," name=",CHAR(34),B55,CHAR(34),"&gt; ")</f>
        <v xml:space="preserve">  &lt;Genotype hgvs="NC_000005.10:g.[143316471G&gt;A];[143316471G&gt;A]" name="G143316471A"&gt; </v>
      </c>
    </row>
    <row r="406" spans="1:3" ht="15.75" x14ac:dyDescent="0.25">
      <c r="A406" s="8" t="s">
        <v>77</v>
      </c>
      <c r="B406" s="9" t="str">
        <f t="shared" ref="B406:B407" si="20">N18</f>
        <v>You are in the Moderate Loss of Function category. See below for more information.</v>
      </c>
      <c r="C406" s="3" t="s">
        <v>38</v>
      </c>
    </row>
    <row r="407" spans="1:3" ht="15.75" x14ac:dyDescent="0.25">
      <c r="A407" s="8" t="s">
        <v>73</v>
      </c>
      <c r="B407" s="9">
        <f t="shared" si="20"/>
        <v>6.3</v>
      </c>
      <c r="C407" s="3" t="s">
        <v>70</v>
      </c>
    </row>
    <row r="408" spans="1:3" ht="15.75" x14ac:dyDescent="0.25">
      <c r="A408" s="8"/>
    </row>
    <row r="409" spans="1:3" ht="15.75" x14ac:dyDescent="0.25">
      <c r="A409" s="15"/>
      <c r="C409" s="3" t="str">
        <f>CONCATENATE("    ",B405)</f>
        <v xml:space="preserve">    People with this variant have two copies of the [G143316471A](https://www.ncbi.nlm.nih.gov/projects/SNP/snp_ref.cgi?rs=860458) variant. This substitution of a single nucleotide is known as a missense mutation.</v>
      </c>
    </row>
    <row r="410" spans="1:3" ht="15.75" x14ac:dyDescent="0.25">
      <c r="A410" s="8"/>
    </row>
    <row r="411" spans="1:3" ht="15.75" x14ac:dyDescent="0.25">
      <c r="A411" s="8"/>
      <c r="C411" s="3" t="s">
        <v>74</v>
      </c>
    </row>
    <row r="412" spans="1:3" ht="15.75" x14ac:dyDescent="0.25">
      <c r="A412" s="8"/>
    </row>
    <row r="413" spans="1:3" ht="15.75" x14ac:dyDescent="0.25">
      <c r="A413" s="8"/>
      <c r="C413" s="3" t="str">
        <f>CONCATENATE("    ",B406)</f>
        <v xml:space="preserve">    You are in the Moderate Loss of Function category. See below for more information.</v>
      </c>
    </row>
    <row r="414" spans="1:3" ht="15.75" x14ac:dyDescent="0.25">
      <c r="A414" s="8"/>
    </row>
    <row r="415" spans="1:3" ht="15.75" x14ac:dyDescent="0.25">
      <c r="A415" s="15"/>
      <c r="C415" s="3" t="s">
        <v>75</v>
      </c>
    </row>
    <row r="416" spans="1:3" ht="15.75" x14ac:dyDescent="0.25">
      <c r="A416" s="15"/>
    </row>
    <row r="417" spans="1:3" ht="15.75" x14ac:dyDescent="0.25">
      <c r="A417" s="15"/>
      <c r="C417" s="3" t="str">
        <f>CONCATENATE( "    &lt;piechart percentage=",B407," /&gt;")</f>
        <v xml:space="preserve">    &lt;piechart percentage=6.3 /&gt;</v>
      </c>
    </row>
    <row r="418" spans="1:3" ht="15.75" x14ac:dyDescent="0.25">
      <c r="A418" s="15"/>
      <c r="C418" s="3" t="str">
        <f>"  &lt;/Genotype&gt;"</f>
        <v xml:space="preserve">  &lt;/Genotype&gt;</v>
      </c>
    </row>
    <row r="419" spans="1:3" ht="15.75" x14ac:dyDescent="0.25">
      <c r="A419" s="15" t="s">
        <v>78</v>
      </c>
      <c r="B419" s="9" t="str">
        <f>N20</f>
        <v>Your CHRNA2 gene has no variants. A normal gene is referred to as a "wild-type" gene.</v>
      </c>
      <c r="C419" s="3" t="str">
        <f>CONCATENATE("  &lt;Genotype hgvs=",CHAR(34),B391,B393,";",B393,CHAR(34)," name=",CHAR(34),B55,CHAR(34),"&gt; ")</f>
        <v xml:space="preserve">  &lt;Genotype hgvs="NC_000005.10:g.[143316471=];[143316471=]" name="G143316471A"&gt; </v>
      </c>
    </row>
    <row r="420" spans="1:3" ht="15.75" x14ac:dyDescent="0.25">
      <c r="A420" s="8" t="s">
        <v>79</v>
      </c>
      <c r="B420" s="9" t="str">
        <f t="shared" ref="B420:B421" si="21">N21</f>
        <v>This variant is not associated with increased risk.</v>
      </c>
      <c r="C420" s="3" t="s">
        <v>38</v>
      </c>
    </row>
    <row r="421" spans="1:3" ht="15.75" x14ac:dyDescent="0.25">
      <c r="A421" s="8" t="s">
        <v>73</v>
      </c>
      <c r="B421" s="9">
        <f t="shared" si="21"/>
        <v>73.599999999999994</v>
      </c>
      <c r="C421" s="3" t="s">
        <v>70</v>
      </c>
    </row>
    <row r="422" spans="1:3" ht="15.75" x14ac:dyDescent="0.25">
      <c r="A422" s="15"/>
    </row>
    <row r="423" spans="1:3" ht="15.75" x14ac:dyDescent="0.25">
      <c r="A423" s="8"/>
      <c r="C423" s="3" t="str">
        <f>CONCATENATE("    ",B419)</f>
        <v xml:space="preserve">    Your CHRNA2 gene has no variants. A normal gene is referred to as a "wild-type" gene.</v>
      </c>
    </row>
    <row r="424" spans="1:3" ht="15.75" x14ac:dyDescent="0.25">
      <c r="A424" s="8"/>
    </row>
    <row r="425" spans="1:3" ht="15.75" x14ac:dyDescent="0.25">
      <c r="A425" s="8"/>
      <c r="C425" s="3" t="s">
        <v>74</v>
      </c>
    </row>
    <row r="426" spans="1:3" ht="15.75" x14ac:dyDescent="0.25">
      <c r="A426" s="8"/>
    </row>
    <row r="427" spans="1:3" ht="15.75" x14ac:dyDescent="0.25">
      <c r="A427" s="8"/>
      <c r="C427" s="3" t="str">
        <f>CONCATENATE("    ",B420)</f>
        <v xml:space="preserve">    This variant is not associated with increased risk.</v>
      </c>
    </row>
    <row r="428" spans="1:3" ht="15.75" x14ac:dyDescent="0.25">
      <c r="A428" s="15"/>
    </row>
    <row r="429" spans="1:3" ht="15.75" x14ac:dyDescent="0.25">
      <c r="A429" s="15"/>
      <c r="C429" s="3" t="s">
        <v>75</v>
      </c>
    </row>
    <row r="430" spans="1:3" ht="15.75" x14ac:dyDescent="0.25">
      <c r="A430" s="15"/>
    </row>
    <row r="431" spans="1:3" ht="15.75" x14ac:dyDescent="0.25">
      <c r="A431" s="15"/>
      <c r="C431" s="3" t="str">
        <f>CONCATENATE( "    &lt;piechart percentage=",B421," /&gt;")</f>
        <v xml:space="preserve">    &lt;piechart percentage=73.6 /&gt;</v>
      </c>
    </row>
    <row r="432" spans="1:3" ht="15.75" x14ac:dyDescent="0.25">
      <c r="A432" s="15"/>
      <c r="C432" s="3" t="str">
        <f>"  &lt;/Genotype&gt;"</f>
        <v xml:space="preserve">  &lt;/Genotype&gt;</v>
      </c>
    </row>
    <row r="433" spans="1:3" ht="15.75" x14ac:dyDescent="0.25">
      <c r="A433" s="27"/>
      <c r="B433" s="17"/>
      <c r="C433" s="3" t="str">
        <f>C59</f>
        <v>&lt;# G71427327T #&gt;</v>
      </c>
    </row>
    <row r="434" spans="1:3" ht="15.75" x14ac:dyDescent="0.25">
      <c r="A434" s="15" t="s">
        <v>69</v>
      </c>
      <c r="B434" s="21">
        <f>O11</f>
        <v>0</v>
      </c>
      <c r="C434" s="3" t="str">
        <f>CONCATENATE("  &lt;Genotype hgvs=",CHAR(34),B434,B435,";",B436,CHAR(34)," name=",CHAR(34),B61,CHAR(34),"&gt; ")</f>
        <v xml:space="preserve">  &lt;Genotype hgvs="00;0" name="G71427327T"&gt; </v>
      </c>
    </row>
    <row r="435" spans="1:3" ht="15.75" x14ac:dyDescent="0.25">
      <c r="A435" s="15" t="s">
        <v>47</v>
      </c>
      <c r="B435" s="21">
        <f>O12</f>
        <v>0</v>
      </c>
    </row>
    <row r="436" spans="1:3" ht="15.75" x14ac:dyDescent="0.25">
      <c r="A436" s="15" t="s">
        <v>43</v>
      </c>
      <c r="B436" s="21">
        <f>O13</f>
        <v>0</v>
      </c>
      <c r="C436" s="3" t="s">
        <v>70</v>
      </c>
    </row>
    <row r="437" spans="1:3" ht="15.75" x14ac:dyDescent="0.25">
      <c r="A437" s="15" t="s">
        <v>71</v>
      </c>
      <c r="B437" s="21">
        <f>O14</f>
        <v>0</v>
      </c>
      <c r="C437" s="3" t="s">
        <v>38</v>
      </c>
    </row>
    <row r="438" spans="1:3" ht="15.75" x14ac:dyDescent="0.25">
      <c r="A438" s="8" t="s">
        <v>72</v>
      </c>
      <c r="B438" s="21">
        <f>O15</f>
        <v>0</v>
      </c>
      <c r="C438" s="3" t="str">
        <f>CONCATENATE("    ",B437)</f>
        <v xml:space="preserve">    0</v>
      </c>
    </row>
    <row r="439" spans="1:3" ht="15.75" x14ac:dyDescent="0.25">
      <c r="A439" s="8" t="s">
        <v>73</v>
      </c>
      <c r="B439" s="21">
        <f>O16</f>
        <v>0</v>
      </c>
    </row>
    <row r="440" spans="1:3" ht="15.75" x14ac:dyDescent="0.25">
      <c r="A440" s="15"/>
      <c r="B440" s="21"/>
      <c r="C440" s="3" t="s">
        <v>74</v>
      </c>
    </row>
    <row r="441" spans="1:3" ht="15.75" x14ac:dyDescent="0.25">
      <c r="A441" s="8"/>
      <c r="B441" s="21"/>
    </row>
    <row r="442" spans="1:3" ht="15.75" x14ac:dyDescent="0.25">
      <c r="A442" s="8"/>
      <c r="B442" s="21"/>
      <c r="C442" s="3" t="str">
        <f>CONCATENATE("    ",B438)</f>
        <v xml:space="preserve">    0</v>
      </c>
    </row>
    <row r="443" spans="1:3" ht="15.75" x14ac:dyDescent="0.25">
      <c r="A443" s="8"/>
      <c r="B443" s="21"/>
    </row>
    <row r="444" spans="1:3" ht="15.75" x14ac:dyDescent="0.25">
      <c r="A444" s="8"/>
      <c r="B444" s="21"/>
      <c r="C444" s="3" t="s">
        <v>75</v>
      </c>
    </row>
    <row r="445" spans="1:3" ht="15.75" x14ac:dyDescent="0.25">
      <c r="A445" s="15"/>
      <c r="B445" s="21"/>
    </row>
    <row r="446" spans="1:3" ht="15.75" x14ac:dyDescent="0.25">
      <c r="A446" s="15"/>
      <c r="C446" s="3" t="str">
        <f>CONCATENATE( "    &lt;piechart percentage=",B439," /&gt;")</f>
        <v xml:space="preserve">    &lt;piechart percentage=0 /&gt;</v>
      </c>
    </row>
    <row r="447" spans="1:3" ht="15.75" x14ac:dyDescent="0.25">
      <c r="A447" s="15"/>
      <c r="C447" s="3" t="str">
        <f>"  &lt;/Genotype&gt;"</f>
        <v xml:space="preserve">  &lt;/Genotype&gt;</v>
      </c>
    </row>
    <row r="448" spans="1:3" ht="15.75" x14ac:dyDescent="0.25">
      <c r="A448" s="15" t="s">
        <v>76</v>
      </c>
      <c r="B448" s="9">
        <f>O17</f>
        <v>0</v>
      </c>
      <c r="C448" s="3" t="str">
        <f>CONCATENATE("  &lt;Genotype hgvs=",CHAR(34),B434,B435,";",B435,CHAR(34)," name=",CHAR(34),B61,CHAR(34),"&gt; ")</f>
        <v xml:space="preserve">  &lt;Genotype hgvs="00;0" name="G71427327T"&gt; </v>
      </c>
    </row>
    <row r="449" spans="1:3" ht="15.75" x14ac:dyDescent="0.25">
      <c r="A449" s="8" t="s">
        <v>77</v>
      </c>
      <c r="B449" s="9">
        <f t="shared" ref="B449:B450" si="22">O18</f>
        <v>0</v>
      </c>
      <c r="C449" s="3" t="s">
        <v>38</v>
      </c>
    </row>
    <row r="450" spans="1:3" ht="15.75" x14ac:dyDescent="0.25">
      <c r="A450" s="8" t="s">
        <v>73</v>
      </c>
      <c r="B450" s="9">
        <f t="shared" si="22"/>
        <v>0</v>
      </c>
      <c r="C450" s="3" t="s">
        <v>70</v>
      </c>
    </row>
    <row r="451" spans="1:3" ht="15.75" x14ac:dyDescent="0.25">
      <c r="A451" s="8"/>
    </row>
    <row r="452" spans="1:3" ht="15.75" x14ac:dyDescent="0.25">
      <c r="A452" s="15"/>
      <c r="C452" s="3" t="str">
        <f>CONCATENATE("    ",B448)</f>
        <v xml:space="preserve">    0</v>
      </c>
    </row>
    <row r="453" spans="1:3" ht="15.75" x14ac:dyDescent="0.25">
      <c r="A453" s="8"/>
    </row>
    <row r="454" spans="1:3" ht="15.75" x14ac:dyDescent="0.25">
      <c r="A454" s="8"/>
      <c r="C454" s="3" t="s">
        <v>74</v>
      </c>
    </row>
    <row r="455" spans="1:3" ht="15.75" x14ac:dyDescent="0.25">
      <c r="A455" s="8"/>
    </row>
    <row r="456" spans="1:3" ht="15.75" x14ac:dyDescent="0.25">
      <c r="A456" s="8"/>
      <c r="C456" s="3" t="str">
        <f>CONCATENATE("    ",B449)</f>
        <v xml:space="preserve">    0</v>
      </c>
    </row>
    <row r="457" spans="1:3" ht="15.75" x14ac:dyDescent="0.25">
      <c r="A457" s="8"/>
    </row>
    <row r="458" spans="1:3" ht="15.75" x14ac:dyDescent="0.25">
      <c r="A458" s="15"/>
      <c r="C458" s="3" t="s">
        <v>75</v>
      </c>
    </row>
    <row r="459" spans="1:3" ht="15.75" x14ac:dyDescent="0.25">
      <c r="A459" s="15"/>
    </row>
    <row r="460" spans="1:3" ht="15.75" x14ac:dyDescent="0.25">
      <c r="A460" s="15"/>
      <c r="C460" s="3" t="str">
        <f>CONCATENATE( "    &lt;piechart percentage=",B450," /&gt;")</f>
        <v xml:space="preserve">    &lt;piechart percentage=0 /&gt;</v>
      </c>
    </row>
    <row r="461" spans="1:3" ht="15.75" x14ac:dyDescent="0.25">
      <c r="A461" s="15"/>
      <c r="C461" s="3" t="str">
        <f>"  &lt;/Genotype&gt;"</f>
        <v xml:space="preserve">  &lt;/Genotype&gt;</v>
      </c>
    </row>
    <row r="462" spans="1:3" ht="15.75" x14ac:dyDescent="0.25">
      <c r="A462" s="15" t="s">
        <v>78</v>
      </c>
      <c r="B462" s="9">
        <f>O20</f>
        <v>0</v>
      </c>
      <c r="C462" s="3" t="str">
        <f>CONCATENATE("  &lt;Genotype hgvs=",CHAR(34),B434,B436,";",B436,CHAR(34)," name=",CHAR(34),B61,CHAR(34),"&gt; ")</f>
        <v xml:space="preserve">  &lt;Genotype hgvs="00;0" name="G71427327T"&gt; </v>
      </c>
    </row>
    <row r="463" spans="1:3" ht="15.75" x14ac:dyDescent="0.25">
      <c r="A463" s="8" t="s">
        <v>79</v>
      </c>
      <c r="B463" s="9">
        <f t="shared" ref="B463:B464" si="23">O21</f>
        <v>0</v>
      </c>
      <c r="C463" s="3" t="s">
        <v>38</v>
      </c>
    </row>
    <row r="464" spans="1:3" ht="15.75" x14ac:dyDescent="0.25">
      <c r="A464" s="8" t="s">
        <v>73</v>
      </c>
      <c r="B464" s="9">
        <f t="shared" si="23"/>
        <v>0</v>
      </c>
      <c r="C464" s="3" t="s">
        <v>70</v>
      </c>
    </row>
    <row r="465" spans="1:3" ht="15.75" x14ac:dyDescent="0.25">
      <c r="A465" s="15"/>
    </row>
    <row r="466" spans="1:3" ht="15.75" x14ac:dyDescent="0.25">
      <c r="A466" s="8"/>
      <c r="C466" s="3" t="str">
        <f>CONCATENATE("    ",B462)</f>
        <v xml:space="preserve">    0</v>
      </c>
    </row>
    <row r="467" spans="1:3" ht="15.75" x14ac:dyDescent="0.25">
      <c r="A467" s="8"/>
    </row>
    <row r="468" spans="1:3" ht="15.75" x14ac:dyDescent="0.25">
      <c r="A468" s="8"/>
      <c r="C468" s="3" t="s">
        <v>74</v>
      </c>
    </row>
    <row r="469" spans="1:3" ht="15.75" x14ac:dyDescent="0.25">
      <c r="A469" s="8"/>
    </row>
    <row r="470" spans="1:3" ht="15.75" x14ac:dyDescent="0.25">
      <c r="A470" s="8"/>
      <c r="C470" s="3" t="str">
        <f>CONCATENATE("    ",B463)</f>
        <v xml:space="preserve">    0</v>
      </c>
    </row>
    <row r="471" spans="1:3" ht="15.75" x14ac:dyDescent="0.25">
      <c r="A471" s="15"/>
    </row>
    <row r="472" spans="1:3" ht="15.75" x14ac:dyDescent="0.25">
      <c r="A472" s="15"/>
      <c r="C472" s="3" t="s">
        <v>75</v>
      </c>
    </row>
    <row r="473" spans="1:3" ht="15.75" x14ac:dyDescent="0.25">
      <c r="A473" s="15"/>
    </row>
    <row r="474" spans="1:3" ht="15.75" x14ac:dyDescent="0.25">
      <c r="A474" s="15"/>
      <c r="C474" s="3" t="str">
        <f>CONCATENATE( "    &lt;piechart percentage=",B464," /&gt;")</f>
        <v xml:space="preserve">    &lt;piechart percentage=0 /&gt;</v>
      </c>
    </row>
    <row r="475" spans="1:3" ht="15.75" x14ac:dyDescent="0.25">
      <c r="A475" s="15"/>
      <c r="C475" s="3" t="str">
        <f>"  &lt;/Genotype&gt;"</f>
        <v xml:space="preserve">  &lt;/Genotype&gt;</v>
      </c>
    </row>
    <row r="476" spans="1:3" ht="15.75" x14ac:dyDescent="0.25">
      <c r="A476" s="15"/>
      <c r="C476" s="3" t="str">
        <f>C65</f>
        <v>&lt;# T70790948C #&gt;</v>
      </c>
    </row>
    <row r="477" spans="1:3" ht="15.75" x14ac:dyDescent="0.25">
      <c r="A477" s="15" t="s">
        <v>69</v>
      </c>
      <c r="B477" s="21">
        <f>P11</f>
        <v>0</v>
      </c>
      <c r="C477" s="3" t="str">
        <f>CONCATENATE("  &lt;Genotype hgvs=",CHAR(34),B434,B435,";",B436,CHAR(34)," name=",CHAR(34),B67,CHAR(34),"&gt; ")</f>
        <v xml:space="preserve">  &lt;Genotype hgvs="00;0" name="T70790948C"&gt; </v>
      </c>
    </row>
    <row r="478" spans="1:3" ht="15.75" x14ac:dyDescent="0.25">
      <c r="A478" s="15" t="s">
        <v>47</v>
      </c>
      <c r="B478" s="21">
        <f>P12</f>
        <v>0</v>
      </c>
    </row>
    <row r="479" spans="1:3" ht="15.75" x14ac:dyDescent="0.25">
      <c r="A479" s="15" t="s">
        <v>43</v>
      </c>
      <c r="B479" s="21">
        <f>P13</f>
        <v>0</v>
      </c>
      <c r="C479" s="3" t="s">
        <v>70</v>
      </c>
    </row>
    <row r="480" spans="1:3" ht="15.75" x14ac:dyDescent="0.25">
      <c r="A480" s="15" t="s">
        <v>71</v>
      </c>
      <c r="B480" s="21">
        <f>P14</f>
        <v>0</v>
      </c>
      <c r="C480" s="3" t="s">
        <v>38</v>
      </c>
    </row>
    <row r="481" spans="1:3" ht="15.75" x14ac:dyDescent="0.25">
      <c r="A481" s="8" t="s">
        <v>72</v>
      </c>
      <c r="B481" s="21">
        <f>P15</f>
        <v>0</v>
      </c>
      <c r="C481" s="3" t="str">
        <f>CONCATENATE("    ",B480)</f>
        <v xml:space="preserve">    0</v>
      </c>
    </row>
    <row r="482" spans="1:3" ht="15.75" x14ac:dyDescent="0.25">
      <c r="A482" s="8" t="s">
        <v>73</v>
      </c>
      <c r="B482" s="21">
        <f>P16</f>
        <v>0</v>
      </c>
    </row>
    <row r="483" spans="1:3" ht="15.75" x14ac:dyDescent="0.25">
      <c r="A483" s="15"/>
      <c r="B483" s="21"/>
      <c r="C483" s="3" t="s">
        <v>74</v>
      </c>
    </row>
    <row r="484" spans="1:3" ht="15.75" x14ac:dyDescent="0.25">
      <c r="A484" s="8"/>
      <c r="B484" s="21"/>
    </row>
    <row r="485" spans="1:3" ht="15.75" x14ac:dyDescent="0.25">
      <c r="A485" s="8"/>
      <c r="B485" s="21"/>
      <c r="C485" s="3" t="str">
        <f>CONCATENATE("    ",B481)</f>
        <v xml:space="preserve">    0</v>
      </c>
    </row>
    <row r="486" spans="1:3" ht="15.75" x14ac:dyDescent="0.25">
      <c r="A486" s="8"/>
      <c r="B486" s="21"/>
    </row>
    <row r="487" spans="1:3" ht="15.75" x14ac:dyDescent="0.25">
      <c r="A487" s="8"/>
      <c r="B487" s="21"/>
      <c r="C487" s="3" t="s">
        <v>75</v>
      </c>
    </row>
    <row r="488" spans="1:3" ht="15.75" x14ac:dyDescent="0.25">
      <c r="A488" s="15"/>
      <c r="B488" s="21"/>
    </row>
    <row r="489" spans="1:3" ht="15.75" x14ac:dyDescent="0.25">
      <c r="A489" s="15"/>
      <c r="B489" s="21"/>
      <c r="C489" s="3" t="str">
        <f>CONCATENATE( "    &lt;piechart percentage=",B482," /&gt;")</f>
        <v xml:space="preserve">    &lt;piechart percentage=0 /&gt;</v>
      </c>
    </row>
    <row r="490" spans="1:3" ht="15.75" x14ac:dyDescent="0.25">
      <c r="A490" s="15"/>
      <c r="C490" s="3" t="str">
        <f>"  &lt;/Genotype&gt;"</f>
        <v xml:space="preserve">  &lt;/Genotype&gt;</v>
      </c>
    </row>
    <row r="491" spans="1:3" ht="15.75" x14ac:dyDescent="0.25">
      <c r="A491" s="15" t="s">
        <v>76</v>
      </c>
      <c r="B491" s="9">
        <f>P17</f>
        <v>0</v>
      </c>
      <c r="C491" s="3" t="str">
        <f>CONCATENATE("  &lt;Genotype hgvs=",CHAR(34),B477,B478,";",B478,CHAR(34)," name=",CHAR(34),B67,CHAR(34),"&gt; ")</f>
        <v xml:space="preserve">  &lt;Genotype hgvs="00;0" name="T70790948C"&gt; </v>
      </c>
    </row>
    <row r="492" spans="1:3" ht="15.75" x14ac:dyDescent="0.25">
      <c r="A492" s="8" t="s">
        <v>77</v>
      </c>
      <c r="B492" s="9">
        <f t="shared" ref="B492:B493" si="24">P18</f>
        <v>0</v>
      </c>
      <c r="C492" s="3" t="s">
        <v>38</v>
      </c>
    </row>
    <row r="493" spans="1:3" ht="15.75" x14ac:dyDescent="0.25">
      <c r="A493" s="8" t="s">
        <v>73</v>
      </c>
      <c r="B493" s="9">
        <f t="shared" si="24"/>
        <v>0</v>
      </c>
      <c r="C493" s="3" t="s">
        <v>70</v>
      </c>
    </row>
    <row r="494" spans="1:3" ht="15.75" x14ac:dyDescent="0.25">
      <c r="A494" s="8"/>
    </row>
    <row r="495" spans="1:3" ht="15.75" x14ac:dyDescent="0.25">
      <c r="A495" s="15"/>
      <c r="C495" s="3" t="str">
        <f>CONCATENATE("    ",B491)</f>
        <v xml:space="preserve">    0</v>
      </c>
    </row>
    <row r="496" spans="1:3" ht="15.75" x14ac:dyDescent="0.25">
      <c r="A496" s="8"/>
    </row>
    <row r="497" spans="1:3" ht="15.75" x14ac:dyDescent="0.25">
      <c r="A497" s="8"/>
      <c r="C497" s="3" t="s">
        <v>74</v>
      </c>
    </row>
    <row r="498" spans="1:3" ht="15.75" x14ac:dyDescent="0.25">
      <c r="A498" s="8"/>
    </row>
    <row r="499" spans="1:3" ht="15.75" x14ac:dyDescent="0.25">
      <c r="A499" s="8"/>
      <c r="C499" s="3" t="str">
        <f>CONCATENATE("    ",B492)</f>
        <v xml:space="preserve">    0</v>
      </c>
    </row>
    <row r="500" spans="1:3" ht="15.75" x14ac:dyDescent="0.25">
      <c r="A500" s="8"/>
    </row>
    <row r="501" spans="1:3" ht="15.75" x14ac:dyDescent="0.25">
      <c r="A501" s="15"/>
      <c r="C501" s="3" t="s">
        <v>75</v>
      </c>
    </row>
    <row r="502" spans="1:3" ht="15.75" x14ac:dyDescent="0.25">
      <c r="A502" s="15"/>
    </row>
    <row r="503" spans="1:3" ht="15.75" x14ac:dyDescent="0.25">
      <c r="A503" s="15"/>
      <c r="C503" s="3" t="str">
        <f>CONCATENATE( "    &lt;piechart percentage=",B493," /&gt;")</f>
        <v xml:space="preserve">    &lt;piechart percentage=0 /&gt;</v>
      </c>
    </row>
    <row r="504" spans="1:3" ht="15.75" x14ac:dyDescent="0.25">
      <c r="A504" s="15"/>
      <c r="C504" s="3" t="str">
        <f>"  &lt;/Genotype&gt;"</f>
        <v xml:space="preserve">  &lt;/Genotype&gt;</v>
      </c>
    </row>
    <row r="505" spans="1:3" ht="15.75" x14ac:dyDescent="0.25">
      <c r="A505" s="15" t="s">
        <v>78</v>
      </c>
      <c r="B505" s="9">
        <f>P20</f>
        <v>0</v>
      </c>
      <c r="C505" s="3" t="str">
        <f>CONCATENATE("  &lt;Genotype hgvs=",CHAR(34),B477,B479,";",B479,CHAR(34)," name=",CHAR(34),B67,CHAR(34),"&gt; ")</f>
        <v xml:space="preserve">  &lt;Genotype hgvs="00;0" name="T70790948C"&gt; </v>
      </c>
    </row>
    <row r="506" spans="1:3" ht="15.75" x14ac:dyDescent="0.25">
      <c r="A506" s="8" t="s">
        <v>79</v>
      </c>
      <c r="B506" s="9">
        <f>P21</f>
        <v>0</v>
      </c>
      <c r="C506" s="3" t="s">
        <v>38</v>
      </c>
    </row>
    <row r="507" spans="1:3" ht="15.75" x14ac:dyDescent="0.25">
      <c r="A507" s="8" t="s">
        <v>73</v>
      </c>
      <c r="B507" s="9">
        <f>P22</f>
        <v>0</v>
      </c>
      <c r="C507" s="3" t="s">
        <v>70</v>
      </c>
    </row>
    <row r="508" spans="1:3" ht="15.75" x14ac:dyDescent="0.25">
      <c r="A508" s="15"/>
    </row>
    <row r="509" spans="1:3" ht="15.75" x14ac:dyDescent="0.25">
      <c r="A509" s="8"/>
      <c r="C509" s="3" t="str">
        <f>CONCATENATE("    ",B505)</f>
        <v xml:space="preserve">    0</v>
      </c>
    </row>
    <row r="510" spans="1:3" ht="15.75" x14ac:dyDescent="0.25">
      <c r="A510" s="8"/>
    </row>
    <row r="511" spans="1:3" ht="15.75" x14ac:dyDescent="0.25">
      <c r="A511" s="8"/>
      <c r="C511" s="3" t="s">
        <v>74</v>
      </c>
    </row>
    <row r="512" spans="1:3" ht="15.75" x14ac:dyDescent="0.25">
      <c r="A512" s="8"/>
    </row>
    <row r="513" spans="1:17" ht="15.75" x14ac:dyDescent="0.25">
      <c r="A513" s="8"/>
      <c r="C513" s="3" t="str">
        <f>CONCATENATE("    ",B506)</f>
        <v xml:space="preserve">    0</v>
      </c>
    </row>
    <row r="514" spans="1:17" ht="15.75" x14ac:dyDescent="0.25">
      <c r="A514" s="15"/>
    </row>
    <row r="515" spans="1:17" ht="15.75" x14ac:dyDescent="0.25">
      <c r="A515" s="15"/>
      <c r="C515" s="3" t="s">
        <v>75</v>
      </c>
    </row>
    <row r="516" spans="1:17" ht="15.75" x14ac:dyDescent="0.25">
      <c r="A516" s="15"/>
    </row>
    <row r="517" spans="1:17" ht="15.75" x14ac:dyDescent="0.25">
      <c r="A517" s="15"/>
      <c r="C517" s="3" t="str">
        <f>CONCATENATE( "    &lt;piechart percentage=",B507," /&gt;")</f>
        <v xml:space="preserve">    &lt;piechart percentage=0 /&gt;</v>
      </c>
    </row>
    <row r="518" spans="1:17" ht="15.75" x14ac:dyDescent="0.25">
      <c r="A518" s="15"/>
      <c r="C518" s="3" t="str">
        <f>"  &lt;/Genotype&gt;"</f>
        <v xml:space="preserve">  &lt;/Genotype&gt;</v>
      </c>
    </row>
    <row r="519" spans="1:17" ht="15.75" x14ac:dyDescent="0.25">
      <c r="A519" s="15"/>
      <c r="C519" s="3" t="str">
        <f>C71</f>
        <v>&lt;# C71402258T #&gt;</v>
      </c>
    </row>
    <row r="520" spans="1:17" ht="15.75" x14ac:dyDescent="0.25">
      <c r="A520" s="15" t="s">
        <v>69</v>
      </c>
      <c r="B520" s="21">
        <f>Q11</f>
        <v>0</v>
      </c>
      <c r="C520" s="3" t="str">
        <f>CONCATENATE("  &lt;Genotype hgvs=",CHAR(34),B520,B521,";",B522,CHAR(34)," name=",CHAR(34),B73,CHAR(34),"&gt; ")</f>
        <v xml:space="preserve">  &lt;Genotype hgvs="00;0" name="C71402258T"&gt; </v>
      </c>
    </row>
    <row r="521" spans="1:17" ht="15.75" x14ac:dyDescent="0.25">
      <c r="A521" s="15" t="s">
        <v>47</v>
      </c>
      <c r="B521" s="21">
        <f t="shared" ref="B521:B525" si="25">Q12</f>
        <v>0</v>
      </c>
    </row>
    <row r="522" spans="1:17" ht="15.75" x14ac:dyDescent="0.25">
      <c r="A522" s="15" t="s">
        <v>43</v>
      </c>
      <c r="B522" s="21">
        <f t="shared" si="25"/>
        <v>0</v>
      </c>
      <c r="C522" s="3" t="s">
        <v>70</v>
      </c>
    </row>
    <row r="523" spans="1:17" ht="15.75" x14ac:dyDescent="0.25">
      <c r="A523" s="15" t="s">
        <v>71</v>
      </c>
      <c r="B523" s="21">
        <f t="shared" si="25"/>
        <v>0</v>
      </c>
      <c r="C523" s="3" t="s">
        <v>38</v>
      </c>
    </row>
    <row r="524" spans="1:17" ht="15.75" x14ac:dyDescent="0.25">
      <c r="A524" s="8" t="s">
        <v>72</v>
      </c>
      <c r="B524" s="21">
        <f t="shared" si="25"/>
        <v>0</v>
      </c>
      <c r="C524" s="3" t="str">
        <f>CONCATENATE("    ",B523)</f>
        <v xml:space="preserve">    0</v>
      </c>
    </row>
    <row r="525" spans="1:17" ht="15.75" x14ac:dyDescent="0.25">
      <c r="A525" s="8" t="s">
        <v>73</v>
      </c>
      <c r="B525" s="21">
        <f t="shared" si="25"/>
        <v>0</v>
      </c>
    </row>
    <row r="526" spans="1:17" ht="15.75" x14ac:dyDescent="0.25">
      <c r="A526" s="15"/>
      <c r="C526" s="3" t="s">
        <v>74</v>
      </c>
      <c r="Q526" s="18"/>
    </row>
    <row r="527" spans="1:17" ht="15.75" x14ac:dyDescent="0.25">
      <c r="A527" s="8"/>
    </row>
    <row r="528" spans="1:17" ht="15.75" x14ac:dyDescent="0.25">
      <c r="A528" s="8"/>
      <c r="C528" s="3" t="str">
        <f>CONCATENATE("    ",B524)</f>
        <v xml:space="preserve">    0</v>
      </c>
    </row>
    <row r="529" spans="1:17" ht="15.75" x14ac:dyDescent="0.25">
      <c r="A529" s="8"/>
    </row>
    <row r="530" spans="1:17" ht="15.75" x14ac:dyDescent="0.25">
      <c r="A530" s="8"/>
      <c r="C530" s="3" t="s">
        <v>75</v>
      </c>
    </row>
    <row r="531" spans="1:17" ht="15.75" x14ac:dyDescent="0.25">
      <c r="A531" s="15"/>
      <c r="Q531" s="18"/>
    </row>
    <row r="532" spans="1:17" ht="15.75" x14ac:dyDescent="0.25">
      <c r="A532" s="15"/>
      <c r="C532" s="3" t="str">
        <f>CONCATENATE( "    &lt;piechart percentage=",B525," /&gt;")</f>
        <v xml:space="preserve">    &lt;piechart percentage=0 /&gt;</v>
      </c>
      <c r="Q532" s="18"/>
    </row>
    <row r="533" spans="1:17" ht="15.75" x14ac:dyDescent="0.25">
      <c r="A533" s="15"/>
      <c r="C533" s="3" t="str">
        <f>"  &lt;/Genotype&gt;"</f>
        <v xml:space="preserve">  &lt;/Genotype&gt;</v>
      </c>
      <c r="Q533" s="18"/>
    </row>
    <row r="534" spans="1:17" ht="15.75" x14ac:dyDescent="0.25">
      <c r="A534" s="15" t="s">
        <v>76</v>
      </c>
      <c r="B534" s="9">
        <f>Q17</f>
        <v>0</v>
      </c>
      <c r="C534" s="3" t="str">
        <f>CONCATENATE("  &lt;Genotype hgvs=",CHAR(34),B520,B521,";",B521,CHAR(34)," name=",CHAR(34),B73,CHAR(34),"&gt; ")</f>
        <v xml:space="preserve">  &lt;Genotype hgvs="00;0" name="C71402258T"&gt; </v>
      </c>
      <c r="Q534" s="18"/>
    </row>
    <row r="535" spans="1:17" ht="15.75" x14ac:dyDescent="0.25">
      <c r="A535" s="8" t="s">
        <v>77</v>
      </c>
      <c r="B535" s="9">
        <f t="shared" ref="B535:B536" si="26">Q18</f>
        <v>0</v>
      </c>
      <c r="C535" s="3" t="s">
        <v>38</v>
      </c>
    </row>
    <row r="536" spans="1:17" ht="15.75" x14ac:dyDescent="0.25">
      <c r="A536" s="8" t="s">
        <v>73</v>
      </c>
      <c r="B536" s="9">
        <f t="shared" si="26"/>
        <v>0</v>
      </c>
      <c r="C536" s="3" t="s">
        <v>70</v>
      </c>
    </row>
    <row r="537" spans="1:17" ht="15.75" x14ac:dyDescent="0.25">
      <c r="A537" s="8"/>
    </row>
    <row r="538" spans="1:17" ht="15.75" x14ac:dyDescent="0.25">
      <c r="A538" s="15"/>
      <c r="C538" s="3" t="str">
        <f>CONCATENATE("    ",B534)</f>
        <v xml:space="preserve">    0</v>
      </c>
    </row>
    <row r="539" spans="1:17" ht="15.75" x14ac:dyDescent="0.25">
      <c r="A539" s="8"/>
    </row>
    <row r="540" spans="1:17" ht="15.75" x14ac:dyDescent="0.25">
      <c r="A540" s="8"/>
      <c r="C540" s="3" t="s">
        <v>74</v>
      </c>
    </row>
    <row r="541" spans="1:17" ht="15.75" x14ac:dyDescent="0.25">
      <c r="A541" s="8"/>
    </row>
    <row r="542" spans="1:17" ht="15.75" x14ac:dyDescent="0.25">
      <c r="A542" s="8"/>
      <c r="C542" s="3" t="str">
        <f>CONCATENATE("    ",B535)</f>
        <v xml:space="preserve">    0</v>
      </c>
    </row>
    <row r="543" spans="1:17" s="4" customFormat="1" ht="15.75" x14ac:dyDescent="0.25">
      <c r="A543" s="24"/>
      <c r="B543" s="23"/>
    </row>
    <row r="544" spans="1:17" s="4" customFormat="1" ht="15.75" x14ac:dyDescent="0.25">
      <c r="A544" s="22"/>
      <c r="B544" s="23"/>
      <c r="C544" s="4" t="s">
        <v>75</v>
      </c>
    </row>
    <row r="545" spans="1:3" s="4" customFormat="1" ht="15.75" x14ac:dyDescent="0.25">
      <c r="A545" s="22"/>
      <c r="B545" s="23"/>
    </row>
    <row r="546" spans="1:3" s="4" customFormat="1" ht="15.75" x14ac:dyDescent="0.25">
      <c r="A546" s="22"/>
      <c r="B546" s="23"/>
      <c r="C546" s="4" t="str">
        <f>CONCATENATE( "    &lt;piechart percentage=",B536," /&gt;")</f>
        <v xml:space="preserve">    &lt;piechart percentage=0 /&gt;</v>
      </c>
    </row>
    <row r="547" spans="1:3" s="4" customFormat="1" ht="15.75" x14ac:dyDescent="0.25">
      <c r="A547" s="22"/>
      <c r="B547" s="23"/>
      <c r="C547" s="4" t="str">
        <f>"  &lt;/Genotype&gt;"</f>
        <v xml:space="preserve">  &lt;/Genotype&gt;</v>
      </c>
    </row>
    <row r="548" spans="1:3" s="4" customFormat="1" ht="15.75" x14ac:dyDescent="0.25">
      <c r="A548" s="22" t="s">
        <v>78</v>
      </c>
      <c r="B548" s="23">
        <f>Q20</f>
        <v>0</v>
      </c>
      <c r="C548" s="4" t="str">
        <f>CONCATENATE("  &lt;Genotype hgvs=",CHAR(34),B520,B522,";",B522,CHAR(34)," name=",CHAR(34),B73,CHAR(34),"&gt; ")</f>
        <v xml:space="preserve">  &lt;Genotype hgvs="00;0" name="C71402258T"&gt; </v>
      </c>
    </row>
    <row r="549" spans="1:3" s="4" customFormat="1" ht="15.75" x14ac:dyDescent="0.25">
      <c r="A549" s="24" t="s">
        <v>79</v>
      </c>
      <c r="B549" s="23">
        <f t="shared" ref="B549:B550" si="27">Q21</f>
        <v>0</v>
      </c>
      <c r="C549" s="4" t="s">
        <v>38</v>
      </c>
    </row>
    <row r="550" spans="1:3" s="4" customFormat="1" ht="15.75" x14ac:dyDescent="0.25">
      <c r="A550" s="24" t="s">
        <v>73</v>
      </c>
      <c r="B550" s="23">
        <f t="shared" si="27"/>
        <v>0</v>
      </c>
      <c r="C550" s="4" t="s">
        <v>70</v>
      </c>
    </row>
    <row r="551" spans="1:3" s="4" customFormat="1" ht="15.75" x14ac:dyDescent="0.25">
      <c r="A551" s="22"/>
      <c r="B551" s="23"/>
    </row>
    <row r="552" spans="1:3" s="4" customFormat="1" ht="15.75" x14ac:dyDescent="0.25">
      <c r="A552" s="24"/>
      <c r="B552" s="23"/>
      <c r="C552" s="4" t="str">
        <f>CONCATENATE("    ",B548)</f>
        <v xml:space="preserve">    0</v>
      </c>
    </row>
    <row r="553" spans="1:3" s="4" customFormat="1" ht="15.75" x14ac:dyDescent="0.25">
      <c r="A553" s="24"/>
      <c r="B553" s="23"/>
    </row>
    <row r="554" spans="1:3" s="4" customFormat="1" ht="15.75" x14ac:dyDescent="0.25">
      <c r="A554" s="24"/>
      <c r="B554" s="23"/>
      <c r="C554" s="4" t="s">
        <v>74</v>
      </c>
    </row>
    <row r="555" spans="1:3" s="4" customFormat="1" ht="15.75" x14ac:dyDescent="0.25">
      <c r="A555" s="24"/>
      <c r="B555" s="23"/>
    </row>
    <row r="556" spans="1:3" s="4" customFormat="1" ht="15.75" x14ac:dyDescent="0.25">
      <c r="A556" s="24"/>
      <c r="B556" s="23"/>
      <c r="C556" s="4" t="str">
        <f>CONCATENATE("    ",B549)</f>
        <v xml:space="preserve">    0</v>
      </c>
    </row>
    <row r="557" spans="1:3" s="4" customFormat="1" ht="15.75" x14ac:dyDescent="0.25">
      <c r="A557" s="22"/>
      <c r="B557" s="23"/>
    </row>
    <row r="558" spans="1:3" s="4" customFormat="1" ht="15.75" x14ac:dyDescent="0.25">
      <c r="A558" s="22"/>
      <c r="B558" s="23"/>
      <c r="C558" s="4" t="s">
        <v>75</v>
      </c>
    </row>
    <row r="559" spans="1:3" s="4" customFormat="1" ht="15.75" x14ac:dyDescent="0.25">
      <c r="A559" s="22"/>
      <c r="B559" s="23"/>
    </row>
    <row r="560" spans="1:3" s="4" customFormat="1" ht="15.75" x14ac:dyDescent="0.25">
      <c r="A560" s="22"/>
      <c r="B560" s="23"/>
      <c r="C560" s="4" t="str">
        <f>CONCATENATE( "    &lt;piechart percentage=",B550," /&gt;")</f>
        <v xml:space="preserve">    &lt;piechart percentage=0 /&gt;</v>
      </c>
    </row>
    <row r="561" spans="1:3" s="4" customFormat="1" ht="15.75" x14ac:dyDescent="0.25">
      <c r="A561" s="22"/>
      <c r="B561" s="23"/>
      <c r="C561" s="4" t="str">
        <f>"  &lt;/Genotype&gt;"</f>
        <v xml:space="preserve">  &lt;/Genotype&gt;</v>
      </c>
    </row>
    <row r="562" spans="1:3" s="4" customFormat="1" ht="15.75" x14ac:dyDescent="0.25">
      <c r="A562" s="22"/>
      <c r="B562" s="23"/>
      <c r="C562" s="4" t="str">
        <f>C77</f>
        <v>&lt;# C70616746T #&gt;</v>
      </c>
    </row>
    <row r="563" spans="1:3" s="4" customFormat="1" ht="15.75" x14ac:dyDescent="0.25">
      <c r="A563" s="22" t="s">
        <v>69</v>
      </c>
      <c r="B563" s="25">
        <f>R11</f>
        <v>0</v>
      </c>
      <c r="C563" s="4" t="str">
        <f>CONCATENATE("  &lt;Genotype hgvs=",CHAR(34),B563,B564,";",B565,CHAR(34)," name=",CHAR(34),B79,CHAR(34),"&gt; ")</f>
        <v xml:space="preserve">  &lt;Genotype hgvs="00;0" name="C70616746T"&gt; </v>
      </c>
    </row>
    <row r="564" spans="1:3" s="4" customFormat="1" ht="15.75" x14ac:dyDescent="0.25">
      <c r="A564" s="22" t="s">
        <v>47</v>
      </c>
      <c r="B564" s="25">
        <f t="shared" ref="B564:B568" si="28">R12</f>
        <v>0</v>
      </c>
    </row>
    <row r="565" spans="1:3" s="4" customFormat="1" ht="15.75" x14ac:dyDescent="0.25">
      <c r="A565" s="22" t="s">
        <v>43</v>
      </c>
      <c r="B565" s="25">
        <f t="shared" si="28"/>
        <v>0</v>
      </c>
      <c r="C565" s="4" t="s">
        <v>70</v>
      </c>
    </row>
    <row r="566" spans="1:3" s="4" customFormat="1" ht="15.75" x14ac:dyDescent="0.25">
      <c r="A566" s="22" t="s">
        <v>71</v>
      </c>
      <c r="B566" s="25">
        <f t="shared" si="28"/>
        <v>0</v>
      </c>
      <c r="C566" s="4" t="s">
        <v>38</v>
      </c>
    </row>
    <row r="567" spans="1:3" s="4" customFormat="1" ht="15.75" x14ac:dyDescent="0.25">
      <c r="A567" s="24" t="s">
        <v>72</v>
      </c>
      <c r="B567" s="25">
        <f t="shared" si="28"/>
        <v>0</v>
      </c>
      <c r="C567" s="4" t="str">
        <f>CONCATENATE("    ",B566)</f>
        <v xml:space="preserve">    0</v>
      </c>
    </row>
    <row r="568" spans="1:3" s="4" customFormat="1" ht="15.75" x14ac:dyDescent="0.25">
      <c r="A568" s="24" t="s">
        <v>73</v>
      </c>
      <c r="B568" s="25">
        <f t="shared" si="28"/>
        <v>0</v>
      </c>
    </row>
    <row r="569" spans="1:3" s="4" customFormat="1" ht="15.75" x14ac:dyDescent="0.25">
      <c r="A569" s="22"/>
      <c r="B569" s="23"/>
      <c r="C569" s="4" t="s">
        <v>74</v>
      </c>
    </row>
    <row r="570" spans="1:3" s="4" customFormat="1" ht="15.75" x14ac:dyDescent="0.25">
      <c r="A570" s="24"/>
      <c r="B570" s="23"/>
    </row>
    <row r="571" spans="1:3" s="4" customFormat="1" ht="15.75" x14ac:dyDescent="0.25">
      <c r="A571" s="24"/>
      <c r="B571" s="23"/>
      <c r="C571" s="4" t="str">
        <f>CONCATENATE("    ",B567)</f>
        <v xml:space="preserve">    0</v>
      </c>
    </row>
    <row r="572" spans="1:3" s="4" customFormat="1" ht="15.75" x14ac:dyDescent="0.25">
      <c r="A572" s="24"/>
      <c r="B572" s="23"/>
    </row>
    <row r="573" spans="1:3" s="4" customFormat="1" ht="15.75" x14ac:dyDescent="0.25">
      <c r="A573" s="24"/>
      <c r="B573" s="23"/>
      <c r="C573" s="4" t="s">
        <v>75</v>
      </c>
    </row>
    <row r="574" spans="1:3" s="4" customFormat="1" ht="15.75" x14ac:dyDescent="0.25">
      <c r="A574" s="22"/>
      <c r="B574" s="23"/>
    </row>
    <row r="575" spans="1:3" s="4" customFormat="1" ht="15.75" x14ac:dyDescent="0.25">
      <c r="A575" s="22"/>
      <c r="B575" s="23"/>
      <c r="C575" s="4" t="str">
        <f>CONCATENATE( "    &lt;piechart percentage=",B568," /&gt;")</f>
        <v xml:space="preserve">    &lt;piechart percentage=0 /&gt;</v>
      </c>
    </row>
    <row r="576" spans="1:3" s="4" customFormat="1" ht="15.75" x14ac:dyDescent="0.25">
      <c r="A576" s="22"/>
      <c r="B576" s="23"/>
      <c r="C576" s="4" t="str">
        <f>"  &lt;/Genotype&gt;"</f>
        <v xml:space="preserve">  &lt;/Genotype&gt;</v>
      </c>
    </row>
    <row r="577" spans="1:3" s="4" customFormat="1" ht="15.75" x14ac:dyDescent="0.25">
      <c r="A577" s="22" t="s">
        <v>76</v>
      </c>
      <c r="B577" s="23">
        <f>R17</f>
        <v>0</v>
      </c>
      <c r="C577" s="4" t="str">
        <f>CONCATENATE("  &lt;Genotype hgvs=",CHAR(34),B563,B564,";",B564,CHAR(34)," name=",CHAR(34),B79,CHAR(34),"&gt; ")</f>
        <v xml:space="preserve">  &lt;Genotype hgvs="00;0" name="C70616746T"&gt; </v>
      </c>
    </row>
    <row r="578" spans="1:3" s="4" customFormat="1" ht="15.75" x14ac:dyDescent="0.25">
      <c r="A578" s="24" t="s">
        <v>77</v>
      </c>
      <c r="B578" s="23">
        <f t="shared" ref="B578:B579" si="29">R18</f>
        <v>0</v>
      </c>
      <c r="C578" s="4" t="s">
        <v>38</v>
      </c>
    </row>
    <row r="579" spans="1:3" s="4" customFormat="1" ht="15.75" x14ac:dyDescent="0.25">
      <c r="A579" s="24" t="s">
        <v>73</v>
      </c>
      <c r="B579" s="23">
        <f t="shared" si="29"/>
        <v>0</v>
      </c>
      <c r="C579" s="4" t="s">
        <v>70</v>
      </c>
    </row>
    <row r="580" spans="1:3" s="4" customFormat="1" ht="15.75" x14ac:dyDescent="0.25">
      <c r="A580" s="24"/>
      <c r="B580" s="23"/>
    </row>
    <row r="581" spans="1:3" s="4" customFormat="1" ht="15.75" x14ac:dyDescent="0.25">
      <c r="A581" s="22"/>
      <c r="B581" s="23"/>
      <c r="C581" s="4" t="str">
        <f>CONCATENATE("    ",B577)</f>
        <v xml:space="preserve">    0</v>
      </c>
    </row>
    <row r="582" spans="1:3" s="4" customFormat="1" ht="15.75" x14ac:dyDescent="0.25">
      <c r="A582" s="24"/>
      <c r="B582" s="23"/>
    </row>
    <row r="583" spans="1:3" s="4" customFormat="1" ht="15.75" x14ac:dyDescent="0.25">
      <c r="A583" s="24"/>
      <c r="B583" s="23"/>
      <c r="C583" s="4" t="s">
        <v>74</v>
      </c>
    </row>
    <row r="584" spans="1:3" s="4" customFormat="1" ht="15.75" x14ac:dyDescent="0.25">
      <c r="A584" s="24"/>
      <c r="B584" s="23"/>
    </row>
    <row r="585" spans="1:3" s="4" customFormat="1" ht="15.75" x14ac:dyDescent="0.25">
      <c r="A585" s="24"/>
      <c r="B585" s="23"/>
      <c r="C585" s="4" t="str">
        <f>CONCATENATE("    ",B578)</f>
        <v xml:space="preserve">    0</v>
      </c>
    </row>
    <row r="586" spans="1:3" s="4" customFormat="1" ht="15.75" x14ac:dyDescent="0.25">
      <c r="A586" s="24"/>
      <c r="B586" s="23"/>
    </row>
    <row r="587" spans="1:3" s="4" customFormat="1" ht="15.75" x14ac:dyDescent="0.25">
      <c r="A587" s="22"/>
      <c r="B587" s="23"/>
      <c r="C587" s="4" t="s">
        <v>75</v>
      </c>
    </row>
    <row r="588" spans="1:3" s="4" customFormat="1" ht="15.75" x14ac:dyDescent="0.25">
      <c r="A588" s="22"/>
      <c r="B588" s="23"/>
    </row>
    <row r="589" spans="1:3" s="4" customFormat="1" ht="15.75" x14ac:dyDescent="0.25">
      <c r="A589" s="22"/>
      <c r="B589" s="23"/>
      <c r="C589" s="4" t="str">
        <f>CONCATENATE( "    &lt;piechart percentage=",B579," /&gt;")</f>
        <v xml:space="preserve">    &lt;piechart percentage=0 /&gt;</v>
      </c>
    </row>
    <row r="590" spans="1:3" s="4" customFormat="1" ht="15.75" x14ac:dyDescent="0.25">
      <c r="A590" s="22"/>
      <c r="B590" s="23"/>
      <c r="C590" s="4" t="str">
        <f>"  &lt;/Genotype&gt;"</f>
        <v xml:space="preserve">  &lt;/Genotype&gt;</v>
      </c>
    </row>
    <row r="591" spans="1:3" s="4" customFormat="1" ht="15.75" x14ac:dyDescent="0.25">
      <c r="A591" s="22" t="s">
        <v>78</v>
      </c>
      <c r="B591" s="23">
        <f>R20</f>
        <v>0</v>
      </c>
      <c r="C591" s="4" t="str">
        <f>CONCATENATE("  &lt;Genotype hgvs=",CHAR(34),B563,B565,";",B565,CHAR(34)," name=",CHAR(34),B79,CHAR(34),"&gt; ")</f>
        <v xml:space="preserve">  &lt;Genotype hgvs="00;0" name="C70616746T"&gt; </v>
      </c>
    </row>
    <row r="592" spans="1:3" s="4" customFormat="1" ht="15.75" x14ac:dyDescent="0.25">
      <c r="A592" s="24" t="s">
        <v>79</v>
      </c>
      <c r="B592" s="23">
        <f t="shared" ref="B592:B593" si="30">R21</f>
        <v>0</v>
      </c>
      <c r="C592" s="4" t="s">
        <v>38</v>
      </c>
    </row>
    <row r="593" spans="1:3" s="4" customFormat="1" ht="15.75" x14ac:dyDescent="0.25">
      <c r="A593" s="24" t="s">
        <v>73</v>
      </c>
      <c r="B593" s="23">
        <f t="shared" si="30"/>
        <v>0</v>
      </c>
      <c r="C593" s="4" t="s">
        <v>70</v>
      </c>
    </row>
    <row r="594" spans="1:3" s="4" customFormat="1" ht="15.75" x14ac:dyDescent="0.25">
      <c r="A594" s="22"/>
      <c r="B594" s="23"/>
    </row>
    <row r="595" spans="1:3" s="4" customFormat="1" ht="15.75" x14ac:dyDescent="0.25">
      <c r="A595" s="24"/>
      <c r="B595" s="23"/>
      <c r="C595" s="4" t="str">
        <f>CONCATENATE("    ",B591)</f>
        <v xml:space="preserve">    0</v>
      </c>
    </row>
    <row r="596" spans="1:3" s="4" customFormat="1" ht="15.75" x14ac:dyDescent="0.25">
      <c r="A596" s="24"/>
      <c r="B596" s="23"/>
    </row>
    <row r="597" spans="1:3" s="4" customFormat="1" ht="15.75" x14ac:dyDescent="0.25">
      <c r="A597" s="24"/>
      <c r="B597" s="23"/>
      <c r="C597" s="4" t="s">
        <v>74</v>
      </c>
    </row>
    <row r="598" spans="1:3" s="4" customFormat="1" ht="15.75" x14ac:dyDescent="0.25">
      <c r="A598" s="24"/>
      <c r="B598" s="23"/>
    </row>
    <row r="599" spans="1:3" s="4" customFormat="1" ht="15.75" x14ac:dyDescent="0.25">
      <c r="A599" s="24"/>
      <c r="B599" s="23"/>
      <c r="C599" s="4" t="str">
        <f>CONCATENATE("    ",B592)</f>
        <v xml:space="preserve">    0</v>
      </c>
    </row>
    <row r="600" spans="1:3" ht="15.75" x14ac:dyDescent="0.25">
      <c r="A600" s="15"/>
    </row>
    <row r="601" spans="1:3" ht="15.75" x14ac:dyDescent="0.25">
      <c r="A601" s="15"/>
      <c r="C601" s="3" t="s">
        <v>75</v>
      </c>
    </row>
    <row r="602" spans="1:3" ht="15.75" x14ac:dyDescent="0.25">
      <c r="A602" s="15"/>
    </row>
    <row r="603" spans="1:3" ht="15.75" x14ac:dyDescent="0.25">
      <c r="A603" s="15"/>
      <c r="C603" s="3" t="str">
        <f>CONCATENATE( "    &lt;piechart percentage=",B593," /&gt;")</f>
        <v xml:space="preserve">    &lt;piechart percentage=0 /&gt;</v>
      </c>
    </row>
    <row r="604" spans="1:3" ht="15.75" x14ac:dyDescent="0.25">
      <c r="A604" s="15"/>
      <c r="C604" s="3" t="str">
        <f>"  &lt;/Genotype&gt;"</f>
        <v xml:space="preserve">  &lt;/Genotype&gt;</v>
      </c>
    </row>
    <row r="605" spans="1:3" ht="15.75" x14ac:dyDescent="0.25">
      <c r="A605" s="15"/>
      <c r="C605" s="3" t="str">
        <f>C83</f>
        <v>&lt;# T71417232G #&gt;</v>
      </c>
    </row>
    <row r="606" spans="1:3" ht="15.75" x14ac:dyDescent="0.25">
      <c r="A606" s="15" t="s">
        <v>69</v>
      </c>
      <c r="B606" s="21">
        <f>S11</f>
        <v>0</v>
      </c>
      <c r="C606" s="3" t="str">
        <f>CONCATENATE("  &lt;Genotype hgvs=",CHAR(34),B606,B607,";",B608,CHAR(34)," name=",CHAR(34),B85,CHAR(34),"&gt; ")</f>
        <v xml:space="preserve">  &lt;Genotype hgvs="00;0" name="T71417232G"&gt; </v>
      </c>
    </row>
    <row r="607" spans="1:3" ht="15.75" x14ac:dyDescent="0.25">
      <c r="A607" s="15" t="s">
        <v>47</v>
      </c>
      <c r="B607" s="21">
        <f t="shared" ref="B607:B611" si="31">S12</f>
        <v>0</v>
      </c>
    </row>
    <row r="608" spans="1:3" ht="15.75" x14ac:dyDescent="0.25">
      <c r="A608" s="15" t="s">
        <v>43</v>
      </c>
      <c r="B608" s="21">
        <f t="shared" si="31"/>
        <v>0</v>
      </c>
      <c r="C608" s="3" t="s">
        <v>70</v>
      </c>
    </row>
    <row r="609" spans="1:3" ht="15.75" x14ac:dyDescent="0.25">
      <c r="A609" s="15" t="s">
        <v>71</v>
      </c>
      <c r="B609" s="21">
        <f t="shared" si="31"/>
        <v>0</v>
      </c>
      <c r="C609" s="3" t="s">
        <v>38</v>
      </c>
    </row>
    <row r="610" spans="1:3" ht="15.75" x14ac:dyDescent="0.25">
      <c r="A610" s="8" t="s">
        <v>72</v>
      </c>
      <c r="B610" s="21">
        <f t="shared" si="31"/>
        <v>0</v>
      </c>
      <c r="C610" s="3" t="str">
        <f>CONCATENATE("    ",B609)</f>
        <v xml:space="preserve">    0</v>
      </c>
    </row>
    <row r="611" spans="1:3" ht="15.75" x14ac:dyDescent="0.25">
      <c r="A611" s="8" t="s">
        <v>73</v>
      </c>
      <c r="B611" s="21">
        <f t="shared" si="31"/>
        <v>0</v>
      </c>
    </row>
    <row r="612" spans="1:3" ht="15.75" x14ac:dyDescent="0.25">
      <c r="A612" s="15"/>
      <c r="C612" s="3" t="s">
        <v>74</v>
      </c>
    </row>
    <row r="613" spans="1:3" ht="15.75" x14ac:dyDescent="0.25">
      <c r="A613" s="8"/>
    </row>
    <row r="614" spans="1:3" ht="15.75" x14ac:dyDescent="0.25">
      <c r="A614" s="8"/>
      <c r="C614" s="3" t="str">
        <f>CONCATENATE("    ",B610)</f>
        <v xml:space="preserve">    0</v>
      </c>
    </row>
    <row r="615" spans="1:3" ht="15.75" x14ac:dyDescent="0.25">
      <c r="A615" s="8"/>
    </row>
    <row r="616" spans="1:3" ht="15.75" x14ac:dyDescent="0.25">
      <c r="A616" s="8"/>
      <c r="C616" s="3" t="s">
        <v>75</v>
      </c>
    </row>
    <row r="617" spans="1:3" ht="15.75" x14ac:dyDescent="0.25">
      <c r="A617" s="15"/>
    </row>
    <row r="618" spans="1:3" ht="15.75" x14ac:dyDescent="0.25">
      <c r="A618" s="15"/>
      <c r="C618" s="3" t="str">
        <f>CONCATENATE( "    &lt;piechart percentage=",B611," /&gt;")</f>
        <v xml:space="preserve">    &lt;piechart percentage=0 /&gt;</v>
      </c>
    </row>
    <row r="619" spans="1:3" ht="15.75" x14ac:dyDescent="0.25">
      <c r="A619" s="15"/>
      <c r="C619" s="3" t="str">
        <f>"  &lt;/Genotype&gt;"</f>
        <v xml:space="preserve">  &lt;/Genotype&gt;</v>
      </c>
    </row>
    <row r="620" spans="1:3" ht="15.75" x14ac:dyDescent="0.25">
      <c r="A620" s="15" t="s">
        <v>76</v>
      </c>
      <c r="B620" s="9">
        <f>S17</f>
        <v>0</v>
      </c>
      <c r="C620" s="3" t="str">
        <f>CONCATENATE("  &lt;Genotype hgvs=",CHAR(34),B606,B607,";",B607,CHAR(34)," name=",CHAR(34),B85,CHAR(34),"&gt; ")</f>
        <v xml:space="preserve">  &lt;Genotype hgvs="00;0" name="T71417232G"&gt; </v>
      </c>
    </row>
    <row r="621" spans="1:3" ht="15.75" x14ac:dyDescent="0.25">
      <c r="A621" s="8" t="s">
        <v>77</v>
      </c>
      <c r="B621" s="9">
        <f t="shared" ref="B621:B622" si="32">S18</f>
        <v>0</v>
      </c>
      <c r="C621" s="3" t="s">
        <v>38</v>
      </c>
    </row>
    <row r="622" spans="1:3" ht="15.75" x14ac:dyDescent="0.25">
      <c r="A622" s="8" t="s">
        <v>73</v>
      </c>
      <c r="B622" s="9">
        <f t="shared" si="32"/>
        <v>0</v>
      </c>
      <c r="C622" s="3" t="s">
        <v>70</v>
      </c>
    </row>
    <row r="623" spans="1:3" ht="15.75" x14ac:dyDescent="0.25">
      <c r="A623" s="8"/>
    </row>
    <row r="624" spans="1:3" ht="15.75" x14ac:dyDescent="0.25">
      <c r="A624" s="15"/>
      <c r="C624" s="3" t="str">
        <f>CONCATENATE("    ",B620)</f>
        <v xml:space="preserve">    0</v>
      </c>
    </row>
    <row r="625" spans="1:3" ht="15.75" x14ac:dyDescent="0.25">
      <c r="A625" s="8"/>
    </row>
    <row r="626" spans="1:3" ht="15.75" x14ac:dyDescent="0.25">
      <c r="A626" s="8"/>
      <c r="C626" s="3" t="s">
        <v>74</v>
      </c>
    </row>
    <row r="627" spans="1:3" ht="15.75" x14ac:dyDescent="0.25">
      <c r="A627" s="8"/>
    </row>
    <row r="628" spans="1:3" ht="15.75" x14ac:dyDescent="0.25">
      <c r="A628" s="8"/>
      <c r="C628" s="3" t="str">
        <f>CONCATENATE("    ",B621)</f>
        <v xml:space="preserve">    0</v>
      </c>
    </row>
    <row r="629" spans="1:3" ht="15.75" x14ac:dyDescent="0.25">
      <c r="A629" s="8"/>
    </row>
    <row r="630" spans="1:3" ht="15.75" x14ac:dyDescent="0.25">
      <c r="A630" s="15"/>
      <c r="C630" s="3" t="s">
        <v>75</v>
      </c>
    </row>
    <row r="631" spans="1:3" ht="15.75" x14ac:dyDescent="0.25">
      <c r="A631" s="15"/>
    </row>
    <row r="632" spans="1:3" ht="15.75" x14ac:dyDescent="0.25">
      <c r="A632" s="15"/>
      <c r="C632" s="3" t="str">
        <f>CONCATENATE( "    &lt;piechart percentage=",B622," /&gt;")</f>
        <v xml:space="preserve">    &lt;piechart percentage=0 /&gt;</v>
      </c>
    </row>
    <row r="633" spans="1:3" ht="15.75" x14ac:dyDescent="0.25">
      <c r="A633" s="15"/>
      <c r="C633" s="3" t="str">
        <f>"  &lt;/Genotype&gt;"</f>
        <v xml:space="preserve">  &lt;/Genotype&gt;</v>
      </c>
    </row>
    <row r="634" spans="1:3" ht="15.75" x14ac:dyDescent="0.25">
      <c r="A634" s="15" t="s">
        <v>78</v>
      </c>
      <c r="B634" s="9">
        <f>S20</f>
        <v>0</v>
      </c>
      <c r="C634" s="3" t="str">
        <f>CONCATENATE("  &lt;Genotype hgvs=",CHAR(34),B606,B608,";",B608,CHAR(34)," name=",CHAR(34),B85,CHAR(34),"&gt; ")</f>
        <v xml:space="preserve">  &lt;Genotype hgvs="00;0" name="T71417232G"&gt; </v>
      </c>
    </row>
    <row r="635" spans="1:3" ht="15.75" x14ac:dyDescent="0.25">
      <c r="A635" s="8" t="s">
        <v>79</v>
      </c>
      <c r="B635" s="9">
        <f t="shared" ref="B635:B636" si="33">S21</f>
        <v>0</v>
      </c>
      <c r="C635" s="3" t="s">
        <v>38</v>
      </c>
    </row>
    <row r="636" spans="1:3" ht="15.75" x14ac:dyDescent="0.25">
      <c r="A636" s="8" t="s">
        <v>73</v>
      </c>
      <c r="B636" s="9">
        <f t="shared" si="33"/>
        <v>0</v>
      </c>
      <c r="C636" s="3" t="s">
        <v>70</v>
      </c>
    </row>
    <row r="637" spans="1:3" ht="15.75" x14ac:dyDescent="0.25">
      <c r="A637" s="15"/>
    </row>
    <row r="638" spans="1:3" ht="15.75" x14ac:dyDescent="0.25">
      <c r="A638" s="8"/>
      <c r="C638" s="3" t="str">
        <f>CONCATENATE("    ",B634)</f>
        <v xml:space="preserve">    0</v>
      </c>
    </row>
    <row r="639" spans="1:3" ht="15.75" x14ac:dyDescent="0.25">
      <c r="A639" s="8"/>
    </row>
    <row r="640" spans="1:3" ht="15.75" x14ac:dyDescent="0.25">
      <c r="A640" s="8"/>
      <c r="C640" s="3" t="s">
        <v>74</v>
      </c>
    </row>
    <row r="641" spans="1:3" ht="15.75" x14ac:dyDescent="0.25">
      <c r="A641" s="8"/>
    </row>
    <row r="642" spans="1:3" ht="15.75" x14ac:dyDescent="0.25">
      <c r="A642" s="8"/>
      <c r="C642" s="3" t="str">
        <f>CONCATENATE("    ",B635)</f>
        <v xml:space="preserve">    0</v>
      </c>
    </row>
    <row r="643" spans="1:3" ht="15.75" x14ac:dyDescent="0.25">
      <c r="A643" s="15"/>
    </row>
    <row r="644" spans="1:3" ht="15.75" x14ac:dyDescent="0.25">
      <c r="A644" s="15"/>
      <c r="C644" s="3" t="s">
        <v>75</v>
      </c>
    </row>
    <row r="645" spans="1:3" ht="15.75" x14ac:dyDescent="0.25">
      <c r="A645" s="15"/>
    </row>
    <row r="646" spans="1:3" ht="15.75" x14ac:dyDescent="0.25">
      <c r="A646" s="15"/>
      <c r="C646" s="3" t="str">
        <f>CONCATENATE( "    &lt;piechart percentage=",B636," /&gt;")</f>
        <v xml:space="preserve">    &lt;piechart percentage=0 /&gt;</v>
      </c>
    </row>
    <row r="647" spans="1:3" ht="15.75" x14ac:dyDescent="0.25">
      <c r="A647" s="15"/>
      <c r="C647" s="3" t="str">
        <f>"  &lt;/Genotype&gt;"</f>
        <v xml:space="preserve">  &lt;/Genotype&gt;</v>
      </c>
    </row>
    <row r="648" spans="1:3" ht="15.75" x14ac:dyDescent="0.25">
      <c r="A648" s="15"/>
      <c r="C648" s="3" t="str">
        <f>C89</f>
        <v>&lt;# A70605775G #&gt;</v>
      </c>
    </row>
    <row r="649" spans="1:3" ht="15.75" x14ac:dyDescent="0.25">
      <c r="A649" s="15" t="s">
        <v>69</v>
      </c>
      <c r="B649" s="21">
        <f>T11</f>
        <v>0</v>
      </c>
      <c r="C649" s="3" t="str">
        <f>CONCATENATE("  &lt;Genotype hgvs=",CHAR(34),B649,B650,";",B651,CHAR(34)," name=",CHAR(34),B471,CHAR(34),"&gt; ")</f>
        <v xml:space="preserve">  &lt;Genotype hgvs="00;0" name=""&gt; </v>
      </c>
    </row>
    <row r="650" spans="1:3" ht="15.75" x14ac:dyDescent="0.25">
      <c r="A650" s="15" t="s">
        <v>47</v>
      </c>
      <c r="B650" s="21">
        <f t="shared" ref="B650:B654" si="34">T12</f>
        <v>0</v>
      </c>
    </row>
    <row r="651" spans="1:3" ht="15.75" x14ac:dyDescent="0.25">
      <c r="A651" s="15" t="s">
        <v>43</v>
      </c>
      <c r="B651" s="21">
        <f t="shared" si="34"/>
        <v>0</v>
      </c>
      <c r="C651" s="3" t="s">
        <v>70</v>
      </c>
    </row>
    <row r="652" spans="1:3" ht="15.75" x14ac:dyDescent="0.25">
      <c r="A652" s="15" t="s">
        <v>71</v>
      </c>
      <c r="B652" s="21">
        <f t="shared" si="34"/>
        <v>0</v>
      </c>
      <c r="C652" s="3" t="s">
        <v>38</v>
      </c>
    </row>
    <row r="653" spans="1:3" ht="15.75" x14ac:dyDescent="0.25">
      <c r="A653" s="8" t="s">
        <v>72</v>
      </c>
      <c r="B653" s="21">
        <f t="shared" si="34"/>
        <v>0</v>
      </c>
      <c r="C653" s="3" t="str">
        <f>CONCATENATE("    ",B652)</f>
        <v xml:space="preserve">    0</v>
      </c>
    </row>
    <row r="654" spans="1:3" ht="15.75" x14ac:dyDescent="0.25">
      <c r="A654" s="8" t="s">
        <v>73</v>
      </c>
      <c r="B654" s="21">
        <f t="shared" si="34"/>
        <v>0</v>
      </c>
    </row>
    <row r="655" spans="1:3" ht="15.75" x14ac:dyDescent="0.25">
      <c r="A655" s="15"/>
      <c r="C655" s="3" t="s">
        <v>74</v>
      </c>
    </row>
    <row r="656" spans="1:3" ht="15.75" x14ac:dyDescent="0.25">
      <c r="A656" s="8"/>
    </row>
    <row r="657" spans="1:3" ht="15.75" x14ac:dyDescent="0.25">
      <c r="A657" s="8"/>
      <c r="C657" s="3" t="str">
        <f>CONCATENATE("    ",B653)</f>
        <v xml:space="preserve">    0</v>
      </c>
    </row>
    <row r="658" spans="1:3" ht="15.75" x14ac:dyDescent="0.25">
      <c r="A658" s="8"/>
    </row>
    <row r="659" spans="1:3" ht="15.75" x14ac:dyDescent="0.25">
      <c r="A659" s="8"/>
      <c r="C659" s="3" t="s">
        <v>75</v>
      </c>
    </row>
    <row r="660" spans="1:3" ht="15.75" x14ac:dyDescent="0.25">
      <c r="A660" s="15"/>
    </row>
    <row r="661" spans="1:3" ht="15.75" x14ac:dyDescent="0.25">
      <c r="A661" s="15"/>
      <c r="C661" s="3" t="str">
        <f>CONCATENATE( "    &lt;piechart percentage=",B654," /&gt;")</f>
        <v xml:space="preserve">    &lt;piechart percentage=0 /&gt;</v>
      </c>
    </row>
    <row r="662" spans="1:3" ht="15.75" x14ac:dyDescent="0.25">
      <c r="A662" s="15"/>
      <c r="C662" s="3" t="str">
        <f>"  &lt;/Genotype&gt;"</f>
        <v xml:space="preserve">  &lt;/Genotype&gt;</v>
      </c>
    </row>
    <row r="663" spans="1:3" ht="15.75" x14ac:dyDescent="0.25">
      <c r="A663" s="15" t="s">
        <v>76</v>
      </c>
      <c r="B663" s="9">
        <f>T17</f>
        <v>0</v>
      </c>
      <c r="C663" s="3" t="str">
        <f>CONCATENATE("  &lt;Genotype hgvs=",CHAR(34),B649,B650,";",B650,CHAR(34)," name=",CHAR(34),B471,CHAR(34),"&gt; ")</f>
        <v xml:space="preserve">  &lt;Genotype hgvs="00;0" name=""&gt; </v>
      </c>
    </row>
    <row r="664" spans="1:3" ht="15.75" x14ac:dyDescent="0.25">
      <c r="A664" s="8" t="s">
        <v>77</v>
      </c>
      <c r="B664" s="9">
        <f t="shared" ref="B664:B665" si="35">T18</f>
        <v>0</v>
      </c>
      <c r="C664" s="3" t="s">
        <v>38</v>
      </c>
    </row>
    <row r="665" spans="1:3" ht="15.75" x14ac:dyDescent="0.25">
      <c r="A665" s="8" t="s">
        <v>73</v>
      </c>
      <c r="B665" s="9">
        <f t="shared" si="35"/>
        <v>0</v>
      </c>
      <c r="C665" s="3" t="s">
        <v>70</v>
      </c>
    </row>
    <row r="666" spans="1:3" ht="15.75" x14ac:dyDescent="0.25">
      <c r="A666" s="8"/>
    </row>
    <row r="667" spans="1:3" ht="15.75" x14ac:dyDescent="0.25">
      <c r="A667" s="15"/>
      <c r="C667" s="3" t="str">
        <f>CONCATENATE("    ",B663)</f>
        <v xml:space="preserve">    0</v>
      </c>
    </row>
    <row r="668" spans="1:3" ht="15.75" x14ac:dyDescent="0.25">
      <c r="A668" s="8"/>
    </row>
    <row r="669" spans="1:3" ht="15.75" x14ac:dyDescent="0.25">
      <c r="A669" s="8"/>
      <c r="C669" s="3" t="s">
        <v>74</v>
      </c>
    </row>
    <row r="670" spans="1:3" ht="15.75" x14ac:dyDescent="0.25">
      <c r="A670" s="8"/>
    </row>
    <row r="671" spans="1:3" ht="15.75" x14ac:dyDescent="0.25">
      <c r="A671" s="8"/>
      <c r="C671" s="3" t="str">
        <f>CONCATENATE("    ",B664)</f>
        <v xml:space="preserve">    0</v>
      </c>
    </row>
    <row r="672" spans="1:3" ht="15.75" x14ac:dyDescent="0.25">
      <c r="A672" s="8"/>
    </row>
    <row r="673" spans="1:3" ht="15.75" x14ac:dyDescent="0.25">
      <c r="A673" s="15"/>
      <c r="C673" s="3" t="s">
        <v>75</v>
      </c>
    </row>
    <row r="674" spans="1:3" ht="15.75" x14ac:dyDescent="0.25">
      <c r="A674" s="15"/>
    </row>
    <row r="675" spans="1:3" ht="15.75" x14ac:dyDescent="0.25">
      <c r="A675" s="15"/>
      <c r="C675" s="3" t="str">
        <f>CONCATENATE( "    &lt;piechart percentage=",B665," /&gt;")</f>
        <v xml:space="preserve">    &lt;piechart percentage=0 /&gt;</v>
      </c>
    </row>
    <row r="676" spans="1:3" ht="15.75" x14ac:dyDescent="0.25">
      <c r="A676" s="15"/>
      <c r="C676" s="3" t="str">
        <f>"  &lt;/Genotype&gt;"</f>
        <v xml:space="preserve">  &lt;/Genotype&gt;</v>
      </c>
    </row>
    <row r="677" spans="1:3" ht="15.75" x14ac:dyDescent="0.25">
      <c r="A677" s="15" t="s">
        <v>78</v>
      </c>
      <c r="B677" s="9">
        <f>T20</f>
        <v>0</v>
      </c>
      <c r="C677" s="3" t="str">
        <f>CONCATENATE("  &lt;Genotype hgvs=",CHAR(34),B649,B651,";",B651,CHAR(34)," name=",CHAR(34),B471,CHAR(34),"&gt; ")</f>
        <v xml:space="preserve">  &lt;Genotype hgvs="00;0" name=""&gt; </v>
      </c>
    </row>
    <row r="678" spans="1:3" ht="15.75" x14ac:dyDescent="0.25">
      <c r="A678" s="8" t="s">
        <v>79</v>
      </c>
      <c r="B678" s="9">
        <f t="shared" ref="B678:B679" si="36">T21</f>
        <v>0</v>
      </c>
      <c r="C678" s="3" t="s">
        <v>38</v>
      </c>
    </row>
    <row r="679" spans="1:3" ht="15.75" x14ac:dyDescent="0.25">
      <c r="A679" s="8" t="s">
        <v>73</v>
      </c>
      <c r="B679" s="9">
        <f t="shared" si="36"/>
        <v>0</v>
      </c>
      <c r="C679" s="3" t="s">
        <v>70</v>
      </c>
    </row>
    <row r="680" spans="1:3" ht="15.75" x14ac:dyDescent="0.25">
      <c r="A680" s="15"/>
    </row>
    <row r="681" spans="1:3" ht="15.75" x14ac:dyDescent="0.25">
      <c r="A681" s="8"/>
      <c r="C681" s="3" t="str">
        <f>CONCATENATE("    ",B677)</f>
        <v xml:space="preserve">    0</v>
      </c>
    </row>
    <row r="682" spans="1:3" ht="15.75" x14ac:dyDescent="0.25">
      <c r="A682" s="8"/>
    </row>
    <row r="683" spans="1:3" ht="15.75" x14ac:dyDescent="0.25">
      <c r="A683" s="8"/>
      <c r="C683" s="3" t="s">
        <v>74</v>
      </c>
    </row>
    <row r="684" spans="1:3" ht="15.75" x14ac:dyDescent="0.25">
      <c r="A684" s="8"/>
    </row>
    <row r="685" spans="1:3" ht="15.75" x14ac:dyDescent="0.25">
      <c r="A685" s="8"/>
      <c r="C685" s="3" t="str">
        <f>CONCATENATE("    ",B678)</f>
        <v xml:space="preserve">    0</v>
      </c>
    </row>
    <row r="686" spans="1:3" ht="15.75" x14ac:dyDescent="0.25">
      <c r="A686" s="15"/>
    </row>
    <row r="687" spans="1:3" ht="15.75" x14ac:dyDescent="0.25">
      <c r="A687" s="15"/>
      <c r="C687" s="3" t="s">
        <v>75</v>
      </c>
    </row>
    <row r="688" spans="1:3" ht="15.75" x14ac:dyDescent="0.25">
      <c r="A688" s="15"/>
    </row>
    <row r="689" spans="1:3" ht="15.75" x14ac:dyDescent="0.25">
      <c r="A689" s="15"/>
      <c r="C689" s="3" t="str">
        <f>CONCATENATE( "    &lt;piechart percentage=",B679," /&gt;")</f>
        <v xml:space="preserve">    &lt;piechart percentage=0 /&gt;</v>
      </c>
    </row>
    <row r="690" spans="1:3" ht="15.75" x14ac:dyDescent="0.25">
      <c r="A690" s="15"/>
      <c r="C690" s="3" t="str">
        <f>"  &lt;/Genotype&gt;"</f>
        <v xml:space="preserve">  &lt;/Genotype&gt;</v>
      </c>
    </row>
    <row r="691" spans="1:3" ht="15.75" x14ac:dyDescent="0.25">
      <c r="A691" s="15"/>
      <c r="C691" s="3" t="str">
        <f>C95</f>
        <v>&lt;# C71403580T #&gt;</v>
      </c>
    </row>
    <row r="692" spans="1:3" ht="15.75" x14ac:dyDescent="0.25">
      <c r="A692" s="15" t="s">
        <v>69</v>
      </c>
      <c r="B692" s="21">
        <f>U11</f>
        <v>0</v>
      </c>
      <c r="C692" s="3" t="str">
        <f>CONCATENATE("  &lt;Genotype hgvs=",CHAR(34),B692,B693,";",B694,CHAR(34)," name=",CHAR(34),B514,CHAR(34),"&gt; ")</f>
        <v xml:space="preserve">  &lt;Genotype hgvs="00;0" name=""&gt; </v>
      </c>
    </row>
    <row r="693" spans="1:3" ht="15.75" x14ac:dyDescent="0.25">
      <c r="A693" s="15" t="s">
        <v>47</v>
      </c>
      <c r="B693" s="21">
        <f t="shared" ref="B693:B697" si="37">U12</f>
        <v>0</v>
      </c>
    </row>
    <row r="694" spans="1:3" ht="15.75" x14ac:dyDescent="0.25">
      <c r="A694" s="15" t="s">
        <v>43</v>
      </c>
      <c r="B694" s="21">
        <f t="shared" si="37"/>
        <v>0</v>
      </c>
      <c r="C694" s="3" t="s">
        <v>70</v>
      </c>
    </row>
    <row r="695" spans="1:3" ht="15.75" x14ac:dyDescent="0.25">
      <c r="A695" s="15" t="s">
        <v>71</v>
      </c>
      <c r="B695" s="21">
        <f t="shared" si="37"/>
        <v>0</v>
      </c>
      <c r="C695" s="3" t="s">
        <v>38</v>
      </c>
    </row>
    <row r="696" spans="1:3" ht="15.75" x14ac:dyDescent="0.25">
      <c r="A696" s="8" t="s">
        <v>72</v>
      </c>
      <c r="B696" s="21">
        <f t="shared" si="37"/>
        <v>0</v>
      </c>
      <c r="C696" s="3" t="str">
        <f>CONCATENATE("    ",B695)</f>
        <v xml:space="preserve">    0</v>
      </c>
    </row>
    <row r="697" spans="1:3" ht="15.75" x14ac:dyDescent="0.25">
      <c r="A697" s="8" t="s">
        <v>73</v>
      </c>
      <c r="B697" s="21">
        <f t="shared" si="37"/>
        <v>0</v>
      </c>
    </row>
    <row r="698" spans="1:3" ht="15.75" x14ac:dyDescent="0.25">
      <c r="A698" s="15"/>
      <c r="C698" s="3" t="s">
        <v>74</v>
      </c>
    </row>
    <row r="699" spans="1:3" ht="15.75" x14ac:dyDescent="0.25">
      <c r="A699" s="8"/>
    </row>
    <row r="700" spans="1:3" ht="15.75" x14ac:dyDescent="0.25">
      <c r="A700" s="8"/>
      <c r="C700" s="3" t="str">
        <f>CONCATENATE("    ",B696)</f>
        <v xml:space="preserve">    0</v>
      </c>
    </row>
    <row r="701" spans="1:3" ht="15.75" x14ac:dyDescent="0.25">
      <c r="A701" s="8"/>
    </row>
    <row r="702" spans="1:3" ht="15.75" x14ac:dyDescent="0.25">
      <c r="A702" s="8"/>
      <c r="C702" s="3" t="s">
        <v>75</v>
      </c>
    </row>
    <row r="703" spans="1:3" ht="15.75" x14ac:dyDescent="0.25">
      <c r="A703" s="15"/>
    </row>
    <row r="704" spans="1:3" ht="15.75" x14ac:dyDescent="0.25">
      <c r="A704" s="15"/>
      <c r="C704" s="3" t="str">
        <f>CONCATENATE( "    &lt;piechart percentage=",B697," /&gt;")</f>
        <v xml:space="preserve">    &lt;piechart percentage=0 /&gt;</v>
      </c>
    </row>
    <row r="705" spans="1:3" ht="15.75" x14ac:dyDescent="0.25">
      <c r="A705" s="15"/>
      <c r="C705" s="3" t="str">
        <f>"  &lt;/Genotype&gt;"</f>
        <v xml:space="preserve">  &lt;/Genotype&gt;</v>
      </c>
    </row>
    <row r="706" spans="1:3" ht="15.75" x14ac:dyDescent="0.25">
      <c r="A706" s="15" t="s">
        <v>76</v>
      </c>
      <c r="B706" s="9">
        <f>U17</f>
        <v>0</v>
      </c>
      <c r="C706" s="3" t="str">
        <f>CONCATENATE("  &lt;Genotype hgvs=",CHAR(34),B692,B693,";",B693,CHAR(34)," name=",CHAR(34),B514,CHAR(34),"&gt; ")</f>
        <v xml:space="preserve">  &lt;Genotype hgvs="00;0" name=""&gt; </v>
      </c>
    </row>
    <row r="707" spans="1:3" ht="15.75" x14ac:dyDescent="0.25">
      <c r="A707" s="8" t="s">
        <v>77</v>
      </c>
      <c r="B707" s="9">
        <f t="shared" ref="B707:B708" si="38">U18</f>
        <v>0</v>
      </c>
      <c r="C707" s="3" t="s">
        <v>38</v>
      </c>
    </row>
    <row r="708" spans="1:3" ht="15.75" x14ac:dyDescent="0.25">
      <c r="A708" s="8" t="s">
        <v>73</v>
      </c>
      <c r="B708" s="9">
        <f t="shared" si="38"/>
        <v>0</v>
      </c>
      <c r="C708" s="3" t="s">
        <v>70</v>
      </c>
    </row>
    <row r="709" spans="1:3" ht="15.75" x14ac:dyDescent="0.25">
      <c r="A709" s="8"/>
    </row>
    <row r="710" spans="1:3" ht="15.75" x14ac:dyDescent="0.25">
      <c r="A710" s="15"/>
      <c r="C710" s="3" t="str">
        <f>CONCATENATE("    ",B706)</f>
        <v xml:space="preserve">    0</v>
      </c>
    </row>
    <row r="711" spans="1:3" ht="15.75" x14ac:dyDescent="0.25">
      <c r="A711" s="8"/>
    </row>
    <row r="712" spans="1:3" ht="15.75" x14ac:dyDescent="0.25">
      <c r="A712" s="8"/>
      <c r="C712" s="3" t="s">
        <v>74</v>
      </c>
    </row>
    <row r="713" spans="1:3" ht="15.75" x14ac:dyDescent="0.25">
      <c r="A713" s="8"/>
    </row>
    <row r="714" spans="1:3" ht="15.75" x14ac:dyDescent="0.25">
      <c r="A714" s="8"/>
      <c r="C714" s="3" t="str">
        <f>CONCATENATE("    ",B707)</f>
        <v xml:space="preserve">    0</v>
      </c>
    </row>
    <row r="715" spans="1:3" ht="15.75" x14ac:dyDescent="0.25">
      <c r="A715" s="8"/>
    </row>
    <row r="716" spans="1:3" ht="15.75" x14ac:dyDescent="0.25">
      <c r="A716" s="15"/>
      <c r="C716" s="3" t="s">
        <v>75</v>
      </c>
    </row>
    <row r="717" spans="1:3" ht="15.75" x14ac:dyDescent="0.25">
      <c r="A717" s="15"/>
    </row>
    <row r="718" spans="1:3" ht="15.75" x14ac:dyDescent="0.25">
      <c r="A718" s="15"/>
      <c r="C718" s="3" t="str">
        <f>CONCATENATE( "    &lt;piechart percentage=",B708," /&gt;")</f>
        <v xml:space="preserve">    &lt;piechart percentage=0 /&gt;</v>
      </c>
    </row>
    <row r="719" spans="1:3" ht="15.75" x14ac:dyDescent="0.25">
      <c r="A719" s="15"/>
      <c r="C719" s="3" t="str">
        <f>"  &lt;/Genotype&gt;"</f>
        <v xml:space="preserve">  &lt;/Genotype&gt;</v>
      </c>
    </row>
    <row r="720" spans="1:3" ht="15.75" x14ac:dyDescent="0.25">
      <c r="A720" s="15" t="s">
        <v>78</v>
      </c>
      <c r="B720" s="9">
        <f>U20</f>
        <v>0</v>
      </c>
      <c r="C720" s="3" t="str">
        <f>CONCATENATE("  &lt;Genotype hgvs=",CHAR(34),B692,B694,";",B694,CHAR(34)," name=",CHAR(34),B514,CHAR(34),"&gt; ")</f>
        <v xml:space="preserve">  &lt;Genotype hgvs="00;0" name=""&gt; </v>
      </c>
    </row>
    <row r="721" spans="1:3" ht="15.75" x14ac:dyDescent="0.25">
      <c r="A721" s="8" t="s">
        <v>79</v>
      </c>
      <c r="B721" s="9">
        <f t="shared" ref="B721:B722" si="39">U21</f>
        <v>0</v>
      </c>
      <c r="C721" s="3" t="s">
        <v>38</v>
      </c>
    </row>
    <row r="722" spans="1:3" ht="15.75" x14ac:dyDescent="0.25">
      <c r="A722" s="8" t="s">
        <v>73</v>
      </c>
      <c r="B722" s="9">
        <f t="shared" si="39"/>
        <v>0</v>
      </c>
      <c r="C722" s="3" t="s">
        <v>70</v>
      </c>
    </row>
    <row r="723" spans="1:3" ht="15.75" x14ac:dyDescent="0.25">
      <c r="A723" s="15"/>
    </row>
    <row r="724" spans="1:3" ht="15.75" x14ac:dyDescent="0.25">
      <c r="A724" s="8"/>
      <c r="C724" s="3" t="str">
        <f>CONCATENATE("    ",B720)</f>
        <v xml:space="preserve">    0</v>
      </c>
    </row>
    <row r="725" spans="1:3" ht="15.75" x14ac:dyDescent="0.25">
      <c r="A725" s="8"/>
    </row>
    <row r="726" spans="1:3" ht="15.75" x14ac:dyDescent="0.25">
      <c r="A726" s="8"/>
      <c r="C726" s="3" t="s">
        <v>74</v>
      </c>
    </row>
    <row r="727" spans="1:3" ht="15.75" x14ac:dyDescent="0.25">
      <c r="A727" s="8"/>
    </row>
    <row r="728" spans="1:3" ht="15.75" x14ac:dyDescent="0.25">
      <c r="A728" s="8"/>
      <c r="C728" s="3" t="str">
        <f>CONCATENATE("    ",B721)</f>
        <v xml:space="preserve">    0</v>
      </c>
    </row>
    <row r="729" spans="1:3" ht="15.75" x14ac:dyDescent="0.25">
      <c r="A729" s="15"/>
    </row>
    <row r="730" spans="1:3" ht="15.75" x14ac:dyDescent="0.25">
      <c r="A730" s="15"/>
      <c r="C730" s="3" t="s">
        <v>75</v>
      </c>
    </row>
    <row r="731" spans="1:3" ht="15.75" x14ac:dyDescent="0.25">
      <c r="A731" s="15"/>
    </row>
    <row r="732" spans="1:3" ht="15.75" x14ac:dyDescent="0.25">
      <c r="A732" s="15"/>
      <c r="C732" s="3" t="str">
        <f>CONCATENATE( "    &lt;piechart percentage=",B722," /&gt;")</f>
        <v xml:space="preserve">    &lt;piechart percentage=0 /&gt;</v>
      </c>
    </row>
    <row r="733" spans="1:3" ht="15.75" x14ac:dyDescent="0.25">
      <c r="A733" s="15"/>
      <c r="C733" s="3" t="str">
        <f>"  &lt;/Genotype&gt;"</f>
        <v xml:space="preserve">  &lt;/Genotype&gt;</v>
      </c>
    </row>
    <row r="734" spans="1:3" ht="15.75" x14ac:dyDescent="0.25">
      <c r="A734" s="15"/>
      <c r="C734" s="3" t="str">
        <f>C101</f>
        <v>&lt;# T70610886A #&gt;</v>
      </c>
    </row>
    <row r="735" spans="1:3" ht="15.75" x14ac:dyDescent="0.25">
      <c r="A735" s="15" t="s">
        <v>69</v>
      </c>
      <c r="B735" s="21">
        <f>V11</f>
        <v>0</v>
      </c>
      <c r="C735" s="3" t="str">
        <f>CONCATENATE("  &lt;Genotype hgvs=",CHAR(34),B735,B736,";",B737,CHAR(34)," name=",CHAR(34),B514,CHAR(34),"&gt; ")</f>
        <v xml:space="preserve">  &lt;Genotype hgvs="00;0" name=""&gt; </v>
      </c>
    </row>
    <row r="736" spans="1:3" ht="15.75" x14ac:dyDescent="0.25">
      <c r="A736" s="15" t="s">
        <v>47</v>
      </c>
      <c r="B736" s="21">
        <f t="shared" ref="B736:B740" si="40">V12</f>
        <v>0</v>
      </c>
    </row>
    <row r="737" spans="1:3" ht="15.75" x14ac:dyDescent="0.25">
      <c r="A737" s="15" t="s">
        <v>43</v>
      </c>
      <c r="B737" s="21">
        <f t="shared" si="40"/>
        <v>0</v>
      </c>
      <c r="C737" s="3" t="s">
        <v>70</v>
      </c>
    </row>
    <row r="738" spans="1:3" ht="15.75" x14ac:dyDescent="0.25">
      <c r="A738" s="15" t="s">
        <v>71</v>
      </c>
      <c r="B738" s="21">
        <f t="shared" si="40"/>
        <v>0</v>
      </c>
      <c r="C738" s="3" t="s">
        <v>38</v>
      </c>
    </row>
    <row r="739" spans="1:3" ht="15.75" x14ac:dyDescent="0.25">
      <c r="A739" s="8" t="s">
        <v>72</v>
      </c>
      <c r="B739" s="21">
        <f t="shared" si="40"/>
        <v>0</v>
      </c>
      <c r="C739" s="3" t="str">
        <f>CONCATENATE("    ",B738)</f>
        <v xml:space="preserve">    0</v>
      </c>
    </row>
    <row r="740" spans="1:3" ht="15.75" x14ac:dyDescent="0.25">
      <c r="A740" s="8" t="s">
        <v>73</v>
      </c>
      <c r="B740" s="21">
        <f t="shared" si="40"/>
        <v>0</v>
      </c>
    </row>
    <row r="741" spans="1:3" ht="15.75" x14ac:dyDescent="0.25">
      <c r="A741" s="15"/>
      <c r="C741" s="3" t="s">
        <v>74</v>
      </c>
    </row>
    <row r="742" spans="1:3" ht="15.75" x14ac:dyDescent="0.25">
      <c r="A742" s="8"/>
    </row>
    <row r="743" spans="1:3" ht="15.75" x14ac:dyDescent="0.25">
      <c r="A743" s="8"/>
      <c r="C743" s="3" t="str">
        <f>CONCATENATE("    ",B739)</f>
        <v xml:space="preserve">    0</v>
      </c>
    </row>
    <row r="744" spans="1:3" ht="15.75" x14ac:dyDescent="0.25">
      <c r="A744" s="8"/>
    </row>
    <row r="745" spans="1:3" ht="15.75" x14ac:dyDescent="0.25">
      <c r="A745" s="8"/>
      <c r="C745" s="3" t="s">
        <v>75</v>
      </c>
    </row>
    <row r="746" spans="1:3" ht="15.75" x14ac:dyDescent="0.25">
      <c r="A746" s="15"/>
    </row>
    <row r="747" spans="1:3" ht="15.75" x14ac:dyDescent="0.25">
      <c r="A747" s="15"/>
      <c r="C747" s="3" t="str">
        <f>CONCATENATE( "    &lt;piechart percentage=",B740," /&gt;")</f>
        <v xml:space="preserve">    &lt;piechart percentage=0 /&gt;</v>
      </c>
    </row>
    <row r="748" spans="1:3" ht="15.75" x14ac:dyDescent="0.25">
      <c r="A748" s="15"/>
      <c r="C748" s="3" t="str">
        <f>"  &lt;/Genotype&gt;"</f>
        <v xml:space="preserve">  &lt;/Genotype&gt;</v>
      </c>
    </row>
    <row r="749" spans="1:3" ht="15.75" x14ac:dyDescent="0.25">
      <c r="A749" s="15" t="s">
        <v>76</v>
      </c>
      <c r="B749" s="9">
        <f>V17</f>
        <v>0</v>
      </c>
      <c r="C749" s="3" t="str">
        <f>CONCATENATE("  &lt;Genotype hgvs=",CHAR(34),B735,B736,";",B736,CHAR(34)," name=",CHAR(34),B514,CHAR(34),"&gt; ")</f>
        <v xml:space="preserve">  &lt;Genotype hgvs="00;0" name=""&gt; </v>
      </c>
    </row>
    <row r="750" spans="1:3" ht="15.75" x14ac:dyDescent="0.25">
      <c r="A750" s="8" t="s">
        <v>77</v>
      </c>
      <c r="B750" s="9">
        <f t="shared" ref="B750:B751" si="41">V18</f>
        <v>0</v>
      </c>
      <c r="C750" s="3" t="s">
        <v>38</v>
      </c>
    </row>
    <row r="751" spans="1:3" ht="15.75" x14ac:dyDescent="0.25">
      <c r="A751" s="8" t="s">
        <v>73</v>
      </c>
      <c r="B751" s="9">
        <f t="shared" si="41"/>
        <v>0</v>
      </c>
      <c r="C751" s="3" t="s">
        <v>70</v>
      </c>
    </row>
    <row r="752" spans="1:3" ht="15.75" x14ac:dyDescent="0.25">
      <c r="A752" s="8"/>
    </row>
    <row r="753" spans="1:3" ht="15.75" x14ac:dyDescent="0.25">
      <c r="A753" s="15"/>
      <c r="C753" s="3" t="str">
        <f>CONCATENATE("    ",B749)</f>
        <v xml:space="preserve">    0</v>
      </c>
    </row>
    <row r="754" spans="1:3" ht="15.75" x14ac:dyDescent="0.25">
      <c r="A754" s="8"/>
    </row>
    <row r="755" spans="1:3" ht="15.75" x14ac:dyDescent="0.25">
      <c r="A755" s="8"/>
      <c r="C755" s="3" t="s">
        <v>74</v>
      </c>
    </row>
    <row r="756" spans="1:3" ht="15.75" x14ac:dyDescent="0.25">
      <c r="A756" s="8"/>
    </row>
    <row r="757" spans="1:3" ht="15.75" x14ac:dyDescent="0.25">
      <c r="A757" s="8"/>
      <c r="C757" s="3" t="str">
        <f>CONCATENATE("    ",B750)</f>
        <v xml:space="preserve">    0</v>
      </c>
    </row>
    <row r="758" spans="1:3" ht="15.75" x14ac:dyDescent="0.25">
      <c r="A758" s="8"/>
    </row>
    <row r="759" spans="1:3" ht="15.75" x14ac:dyDescent="0.25">
      <c r="A759" s="15"/>
      <c r="C759" s="3" t="s">
        <v>75</v>
      </c>
    </row>
    <row r="760" spans="1:3" ht="15.75" x14ac:dyDescent="0.25">
      <c r="A760" s="15"/>
    </row>
    <row r="761" spans="1:3" ht="15.75" x14ac:dyDescent="0.25">
      <c r="A761" s="15"/>
      <c r="C761" s="3" t="str">
        <f>CONCATENATE( "    &lt;piechart percentage=",B751," /&gt;")</f>
        <v xml:space="preserve">    &lt;piechart percentage=0 /&gt;</v>
      </c>
    </row>
    <row r="762" spans="1:3" ht="15.75" x14ac:dyDescent="0.25">
      <c r="A762" s="15"/>
      <c r="C762" s="3" t="str">
        <f>"  &lt;/Genotype&gt;"</f>
        <v xml:space="preserve">  &lt;/Genotype&gt;</v>
      </c>
    </row>
    <row r="763" spans="1:3" ht="15.75" x14ac:dyDescent="0.25">
      <c r="A763" s="15" t="s">
        <v>78</v>
      </c>
      <c r="B763" s="9">
        <f>V20</f>
        <v>0</v>
      </c>
      <c r="C763" s="3" t="str">
        <f>CONCATENATE("  &lt;Genotype hgvs=",CHAR(34),B735,B737,";",B737,CHAR(34)," name=",CHAR(34),B514,CHAR(34),"&gt; ")</f>
        <v xml:space="preserve">  &lt;Genotype hgvs="00;0" name=""&gt; </v>
      </c>
    </row>
    <row r="764" spans="1:3" ht="15.75" x14ac:dyDescent="0.25">
      <c r="A764" s="8" t="s">
        <v>79</v>
      </c>
      <c r="B764" s="9">
        <f t="shared" ref="B764:B765" si="42">V21</f>
        <v>0</v>
      </c>
      <c r="C764" s="3" t="s">
        <v>38</v>
      </c>
    </row>
    <row r="765" spans="1:3" ht="15.75" x14ac:dyDescent="0.25">
      <c r="A765" s="8" t="s">
        <v>73</v>
      </c>
      <c r="B765" s="9">
        <f t="shared" si="42"/>
        <v>0</v>
      </c>
      <c r="C765" s="3" t="s">
        <v>70</v>
      </c>
    </row>
    <row r="766" spans="1:3" ht="15.75" x14ac:dyDescent="0.25">
      <c r="A766" s="15"/>
    </row>
    <row r="767" spans="1:3" ht="15.75" x14ac:dyDescent="0.25">
      <c r="A767" s="8"/>
      <c r="C767" s="3" t="str">
        <f>CONCATENATE("    ",B763)</f>
        <v xml:space="preserve">    0</v>
      </c>
    </row>
    <row r="768" spans="1:3" ht="15.75" x14ac:dyDescent="0.25">
      <c r="A768" s="8"/>
    </row>
    <row r="769" spans="1:3" ht="15.75" x14ac:dyDescent="0.25">
      <c r="A769" s="8"/>
      <c r="C769" s="3" t="s">
        <v>74</v>
      </c>
    </row>
    <row r="770" spans="1:3" ht="15.75" x14ac:dyDescent="0.25">
      <c r="A770" s="8"/>
    </row>
    <row r="771" spans="1:3" ht="15.75" x14ac:dyDescent="0.25">
      <c r="A771" s="8"/>
      <c r="C771" s="3" t="str">
        <f>CONCATENATE("    ",B764)</f>
        <v xml:space="preserve">    0</v>
      </c>
    </row>
    <row r="772" spans="1:3" ht="15.75" x14ac:dyDescent="0.25">
      <c r="A772" s="15"/>
    </row>
    <row r="773" spans="1:3" ht="15.75" x14ac:dyDescent="0.25">
      <c r="A773" s="15"/>
      <c r="C773" s="3" t="s">
        <v>75</v>
      </c>
    </row>
    <row r="774" spans="1:3" ht="15.75" x14ac:dyDescent="0.25">
      <c r="A774" s="15"/>
    </row>
    <row r="775" spans="1:3" ht="15.75" x14ac:dyDescent="0.25">
      <c r="A775" s="15"/>
      <c r="C775" s="3" t="str">
        <f>CONCATENATE( "    &lt;piechart percentage=",B765," /&gt;")</f>
        <v xml:space="preserve">    &lt;piechart percentage=0 /&gt;</v>
      </c>
    </row>
    <row r="776" spans="1:3" ht="15.75" x14ac:dyDescent="0.25">
      <c r="A776" s="15"/>
      <c r="C776" s="3" t="str">
        <f>"  &lt;/Genotype&gt;"</f>
        <v xml:space="preserve">  &lt;/Genotype&gt;</v>
      </c>
    </row>
    <row r="777" spans="1:3" ht="15.75" x14ac:dyDescent="0.25">
      <c r="A777" s="15"/>
      <c r="C777" s="3" t="str">
        <f>C107</f>
        <v>&lt;# T71365306C #&gt;</v>
      </c>
    </row>
    <row r="778" spans="1:3" ht="15.75" x14ac:dyDescent="0.25">
      <c r="A778" s="15" t="s">
        <v>69</v>
      </c>
      <c r="B778" s="21">
        <f>W11</f>
        <v>0</v>
      </c>
      <c r="C778" s="3" t="str">
        <f>CONCATENATE("  &lt;Genotype hgvs=",CHAR(34),B778,B779,";",B780,CHAR(34)," name=",CHAR(34),B514,CHAR(34),"&gt; ")</f>
        <v xml:space="preserve">  &lt;Genotype hgvs="00;0" name=""&gt; </v>
      </c>
    </row>
    <row r="779" spans="1:3" ht="15.75" x14ac:dyDescent="0.25">
      <c r="A779" s="15" t="s">
        <v>47</v>
      </c>
      <c r="B779" s="21">
        <f t="shared" ref="B779:B783" si="43">W12</f>
        <v>0</v>
      </c>
    </row>
    <row r="780" spans="1:3" ht="15.75" x14ac:dyDescent="0.25">
      <c r="A780" s="15" t="s">
        <v>43</v>
      </c>
      <c r="B780" s="21">
        <f t="shared" si="43"/>
        <v>0</v>
      </c>
      <c r="C780" s="3" t="s">
        <v>70</v>
      </c>
    </row>
    <row r="781" spans="1:3" ht="15.75" x14ac:dyDescent="0.25">
      <c r="A781" s="15" t="s">
        <v>71</v>
      </c>
      <c r="B781" s="21">
        <f t="shared" si="43"/>
        <v>0</v>
      </c>
      <c r="C781" s="3" t="s">
        <v>38</v>
      </c>
    </row>
    <row r="782" spans="1:3" ht="15.75" x14ac:dyDescent="0.25">
      <c r="A782" s="8" t="s">
        <v>72</v>
      </c>
      <c r="B782" s="21">
        <f t="shared" si="43"/>
        <v>0</v>
      </c>
      <c r="C782" s="3" t="str">
        <f>CONCATENATE("    ",B781)</f>
        <v xml:space="preserve">    0</v>
      </c>
    </row>
    <row r="783" spans="1:3" ht="15.75" x14ac:dyDescent="0.25">
      <c r="A783" s="8" t="s">
        <v>73</v>
      </c>
      <c r="B783" s="21">
        <f t="shared" si="43"/>
        <v>0</v>
      </c>
    </row>
    <row r="784" spans="1:3" ht="15.75" x14ac:dyDescent="0.25">
      <c r="A784" s="15"/>
      <c r="C784" s="3" t="s">
        <v>74</v>
      </c>
    </row>
    <row r="785" spans="1:3" ht="15.75" x14ac:dyDescent="0.25">
      <c r="A785" s="8"/>
    </row>
    <row r="786" spans="1:3" ht="15.75" x14ac:dyDescent="0.25">
      <c r="A786" s="8"/>
      <c r="C786" s="3" t="str">
        <f>CONCATENATE("    ",B782)</f>
        <v xml:space="preserve">    0</v>
      </c>
    </row>
    <row r="787" spans="1:3" ht="15.75" x14ac:dyDescent="0.25">
      <c r="A787" s="8"/>
    </row>
    <row r="788" spans="1:3" ht="15.75" x14ac:dyDescent="0.25">
      <c r="A788" s="8"/>
      <c r="C788" s="3" t="s">
        <v>75</v>
      </c>
    </row>
    <row r="789" spans="1:3" ht="15.75" x14ac:dyDescent="0.25">
      <c r="A789" s="15"/>
    </row>
    <row r="790" spans="1:3" ht="15.75" x14ac:dyDescent="0.25">
      <c r="A790" s="15"/>
      <c r="C790" s="3" t="str">
        <f>CONCATENATE( "    &lt;piechart percentage=",B783," /&gt;")</f>
        <v xml:space="preserve">    &lt;piechart percentage=0 /&gt;</v>
      </c>
    </row>
    <row r="791" spans="1:3" ht="15.75" x14ac:dyDescent="0.25">
      <c r="A791" s="15"/>
      <c r="C791" s="3" t="str">
        <f>"  &lt;/Genotype&gt;"</f>
        <v xml:space="preserve">  &lt;/Genotype&gt;</v>
      </c>
    </row>
    <row r="792" spans="1:3" ht="15.75" x14ac:dyDescent="0.25">
      <c r="A792" s="15" t="s">
        <v>76</v>
      </c>
      <c r="B792" s="9">
        <f>W17</f>
        <v>0</v>
      </c>
      <c r="C792" s="3" t="str">
        <f>CONCATENATE("  &lt;Genotype hgvs=",CHAR(34),B778,B779,";",B779,CHAR(34)," name=",CHAR(34),B514,CHAR(34),"&gt; ")</f>
        <v xml:space="preserve">  &lt;Genotype hgvs="00;0" name=""&gt; </v>
      </c>
    </row>
    <row r="793" spans="1:3" ht="15.75" x14ac:dyDescent="0.25">
      <c r="A793" s="8" t="s">
        <v>77</v>
      </c>
      <c r="B793" s="9">
        <f t="shared" ref="B793:B794" si="44">W18</f>
        <v>0</v>
      </c>
      <c r="C793" s="3" t="s">
        <v>38</v>
      </c>
    </row>
    <row r="794" spans="1:3" ht="15.75" x14ac:dyDescent="0.25">
      <c r="A794" s="8" t="s">
        <v>73</v>
      </c>
      <c r="B794" s="9">
        <f t="shared" si="44"/>
        <v>0</v>
      </c>
      <c r="C794" s="3" t="s">
        <v>70</v>
      </c>
    </row>
    <row r="795" spans="1:3" ht="15.75" x14ac:dyDescent="0.25">
      <c r="A795" s="8"/>
    </row>
    <row r="796" spans="1:3" ht="15.75" x14ac:dyDescent="0.25">
      <c r="A796" s="15"/>
      <c r="C796" s="3" t="str">
        <f>CONCATENATE("    ",B792)</f>
        <v xml:space="preserve">    0</v>
      </c>
    </row>
    <row r="797" spans="1:3" ht="15.75" x14ac:dyDescent="0.25">
      <c r="A797" s="8"/>
    </row>
    <row r="798" spans="1:3" ht="15.75" x14ac:dyDescent="0.25">
      <c r="A798" s="8"/>
      <c r="C798" s="3" t="s">
        <v>74</v>
      </c>
    </row>
    <row r="799" spans="1:3" ht="15.75" x14ac:dyDescent="0.25">
      <c r="A799" s="8"/>
    </row>
    <row r="800" spans="1:3" ht="15.75" x14ac:dyDescent="0.25">
      <c r="A800" s="8"/>
      <c r="C800" s="3" t="str">
        <f>CONCATENATE("    ",B793)</f>
        <v xml:space="preserve">    0</v>
      </c>
    </row>
    <row r="801" spans="1:3" ht="15.75" x14ac:dyDescent="0.25">
      <c r="A801" s="8"/>
    </row>
    <row r="802" spans="1:3" ht="15.75" x14ac:dyDescent="0.25">
      <c r="A802" s="15"/>
      <c r="C802" s="3" t="s">
        <v>75</v>
      </c>
    </row>
    <row r="803" spans="1:3" ht="15.75" x14ac:dyDescent="0.25">
      <c r="A803" s="15"/>
    </row>
    <row r="804" spans="1:3" ht="15.75" x14ac:dyDescent="0.25">
      <c r="A804" s="15"/>
      <c r="C804" s="3" t="str">
        <f>CONCATENATE( "    &lt;piechart percentage=",B794," /&gt;")</f>
        <v xml:space="preserve">    &lt;piechart percentage=0 /&gt;</v>
      </c>
    </row>
    <row r="805" spans="1:3" ht="15.75" x14ac:dyDescent="0.25">
      <c r="A805" s="15"/>
      <c r="C805" s="3" t="str">
        <f>"  &lt;/Genotype&gt;"</f>
        <v xml:space="preserve">  &lt;/Genotype&gt;</v>
      </c>
    </row>
    <row r="806" spans="1:3" ht="15.75" x14ac:dyDescent="0.25">
      <c r="A806" s="15" t="s">
        <v>78</v>
      </c>
      <c r="B806" s="9">
        <f>W20</f>
        <v>0</v>
      </c>
      <c r="C806" s="3" t="str">
        <f>CONCATENATE("  &lt;Genotype hgvs=",CHAR(34),B778,B780,";",B780,CHAR(34)," name=",CHAR(34),B514,CHAR(34),"&gt; ")</f>
        <v xml:space="preserve">  &lt;Genotype hgvs="00;0" name=""&gt; </v>
      </c>
    </row>
    <row r="807" spans="1:3" ht="15.75" x14ac:dyDescent="0.25">
      <c r="A807" s="8" t="s">
        <v>79</v>
      </c>
      <c r="B807" s="9">
        <f t="shared" ref="B807:B808" si="45">W21</f>
        <v>0</v>
      </c>
      <c r="C807" s="3" t="s">
        <v>38</v>
      </c>
    </row>
    <row r="808" spans="1:3" ht="15.75" x14ac:dyDescent="0.25">
      <c r="A808" s="8" t="s">
        <v>73</v>
      </c>
      <c r="B808" s="9">
        <f t="shared" si="45"/>
        <v>0</v>
      </c>
      <c r="C808" s="3" t="s">
        <v>70</v>
      </c>
    </row>
    <row r="809" spans="1:3" ht="15.75" x14ac:dyDescent="0.25">
      <c r="A809" s="15"/>
    </row>
    <row r="810" spans="1:3" ht="15.75" x14ac:dyDescent="0.25">
      <c r="A810" s="8"/>
      <c r="C810" s="3" t="str">
        <f>CONCATENATE("    ",B806)</f>
        <v xml:space="preserve">    0</v>
      </c>
    </row>
    <row r="811" spans="1:3" ht="15.75" x14ac:dyDescent="0.25">
      <c r="A811" s="8"/>
    </row>
    <row r="812" spans="1:3" ht="15.75" x14ac:dyDescent="0.25">
      <c r="A812" s="8"/>
      <c r="C812" s="3" t="s">
        <v>74</v>
      </c>
    </row>
    <row r="813" spans="1:3" ht="15.75" x14ac:dyDescent="0.25">
      <c r="A813" s="8"/>
    </row>
    <row r="814" spans="1:3" ht="15.75" x14ac:dyDescent="0.25">
      <c r="A814" s="8"/>
      <c r="C814" s="3" t="str">
        <f>CONCATENATE("    ",B807)</f>
        <v xml:space="preserve">    0</v>
      </c>
    </row>
    <row r="815" spans="1:3" ht="15.75" x14ac:dyDescent="0.25">
      <c r="A815" s="15"/>
    </row>
    <row r="816" spans="1:3" ht="15.75" x14ac:dyDescent="0.25">
      <c r="A816" s="15"/>
      <c r="C816" s="3" t="s">
        <v>75</v>
      </c>
    </row>
    <row r="817" spans="1:3" ht="15.75" x14ac:dyDescent="0.25">
      <c r="A817" s="15"/>
    </row>
    <row r="818" spans="1:3" ht="15.75" x14ac:dyDescent="0.25">
      <c r="A818" s="15"/>
      <c r="C818" s="3" t="str">
        <f>CONCATENATE( "    &lt;piechart percentage=",B808," /&gt;")</f>
        <v xml:space="preserve">    &lt;piechart percentage=0 /&gt;</v>
      </c>
    </row>
    <row r="819" spans="1:3" ht="15.75" x14ac:dyDescent="0.25">
      <c r="A819" s="15"/>
      <c r="C819" s="3" t="str">
        <f>"  &lt;/Genotype&gt;"</f>
        <v xml:space="preserve">  &lt;/Genotype&gt;</v>
      </c>
    </row>
    <row r="820" spans="1:3" ht="15.75" x14ac:dyDescent="0.25">
      <c r="A820" s="15"/>
      <c r="C820" s="3" t="str">
        <f>C113</f>
        <v>&lt;# G70820112A #&gt;</v>
      </c>
    </row>
    <row r="821" spans="1:3" ht="15.75" x14ac:dyDescent="0.25">
      <c r="A821" s="15" t="s">
        <v>69</v>
      </c>
      <c r="B821" s="21">
        <f>X11</f>
        <v>0</v>
      </c>
      <c r="C821" s="3" t="str">
        <f>CONCATENATE("  &lt;Genotype hgvs=",CHAR(34),B821,B822,";",B823,CHAR(34)," name=",CHAR(34),B514,CHAR(34),"&gt; ")</f>
        <v xml:space="preserve">  &lt;Genotype hgvs="00;0" name=""&gt; </v>
      </c>
    </row>
    <row r="822" spans="1:3" ht="15.75" x14ac:dyDescent="0.25">
      <c r="A822" s="15" t="s">
        <v>47</v>
      </c>
      <c r="B822" s="21">
        <f t="shared" ref="B822:B826" si="46">X12</f>
        <v>0</v>
      </c>
    </row>
    <row r="823" spans="1:3" ht="15.75" x14ac:dyDescent="0.25">
      <c r="A823" s="15" t="s">
        <v>43</v>
      </c>
      <c r="B823" s="21">
        <f t="shared" si="46"/>
        <v>0</v>
      </c>
      <c r="C823" s="3" t="s">
        <v>70</v>
      </c>
    </row>
    <row r="824" spans="1:3" ht="15.75" x14ac:dyDescent="0.25">
      <c r="A824" s="15" t="s">
        <v>71</v>
      </c>
      <c r="B824" s="21">
        <f t="shared" si="46"/>
        <v>0</v>
      </c>
      <c r="C824" s="3" t="s">
        <v>38</v>
      </c>
    </row>
    <row r="825" spans="1:3" ht="15.75" x14ac:dyDescent="0.25">
      <c r="A825" s="8" t="s">
        <v>72</v>
      </c>
      <c r="B825" s="21">
        <f t="shared" si="46"/>
        <v>0</v>
      </c>
      <c r="C825" s="3" t="str">
        <f>CONCATENATE("    ",B824)</f>
        <v xml:space="preserve">    0</v>
      </c>
    </row>
    <row r="826" spans="1:3" ht="15.75" x14ac:dyDescent="0.25">
      <c r="A826" s="8" t="s">
        <v>73</v>
      </c>
      <c r="B826" s="21">
        <f t="shared" si="46"/>
        <v>0</v>
      </c>
    </row>
    <row r="827" spans="1:3" ht="15.75" x14ac:dyDescent="0.25">
      <c r="A827" s="15"/>
      <c r="C827" s="3" t="s">
        <v>74</v>
      </c>
    </row>
    <row r="828" spans="1:3" ht="15.75" x14ac:dyDescent="0.25">
      <c r="A828" s="8"/>
    </row>
    <row r="829" spans="1:3" ht="15.75" x14ac:dyDescent="0.25">
      <c r="A829" s="8"/>
      <c r="C829" s="3" t="str">
        <f>CONCATENATE("    ",B825)</f>
        <v xml:space="preserve">    0</v>
      </c>
    </row>
    <row r="830" spans="1:3" ht="15.75" x14ac:dyDescent="0.25">
      <c r="A830" s="8"/>
    </row>
    <row r="831" spans="1:3" ht="15.75" x14ac:dyDescent="0.25">
      <c r="A831" s="8"/>
      <c r="C831" s="3" t="s">
        <v>75</v>
      </c>
    </row>
    <row r="832" spans="1:3" ht="15.75" x14ac:dyDescent="0.25">
      <c r="A832" s="15"/>
    </row>
    <row r="833" spans="1:3" ht="15.75" x14ac:dyDescent="0.25">
      <c r="A833" s="15"/>
      <c r="C833" s="3" t="str">
        <f>CONCATENATE( "    &lt;piechart percentage=",B826," /&gt;")</f>
        <v xml:space="preserve">    &lt;piechart percentage=0 /&gt;</v>
      </c>
    </row>
    <row r="834" spans="1:3" ht="15.75" x14ac:dyDescent="0.25">
      <c r="A834" s="15"/>
      <c r="C834" s="3" t="str">
        <f>"  &lt;/Genotype&gt;"</f>
        <v xml:space="preserve">  &lt;/Genotype&gt;</v>
      </c>
    </row>
    <row r="835" spans="1:3" ht="15.75" x14ac:dyDescent="0.25">
      <c r="A835" s="15" t="s">
        <v>76</v>
      </c>
      <c r="B835" s="9">
        <f>X17</f>
        <v>0</v>
      </c>
      <c r="C835" s="3" t="str">
        <f>CONCATENATE("  &lt;Genotype hgvs=",CHAR(34),B821,B822,";",B822,CHAR(34)," name=",CHAR(34),B514,CHAR(34),"&gt; ")</f>
        <v xml:space="preserve">  &lt;Genotype hgvs="00;0" name=""&gt; </v>
      </c>
    </row>
    <row r="836" spans="1:3" ht="15.75" x14ac:dyDescent="0.25">
      <c r="A836" s="8" t="s">
        <v>77</v>
      </c>
      <c r="B836" s="9">
        <f t="shared" ref="B836:B837" si="47">X18</f>
        <v>0</v>
      </c>
      <c r="C836" s="3" t="s">
        <v>38</v>
      </c>
    </row>
    <row r="837" spans="1:3" ht="15.75" x14ac:dyDescent="0.25">
      <c r="A837" s="8" t="s">
        <v>73</v>
      </c>
      <c r="B837" s="9">
        <f t="shared" si="47"/>
        <v>0</v>
      </c>
      <c r="C837" s="3" t="s">
        <v>70</v>
      </c>
    </row>
    <row r="838" spans="1:3" ht="15.75" x14ac:dyDescent="0.25">
      <c r="A838" s="8"/>
    </row>
    <row r="839" spans="1:3" ht="15.75" x14ac:dyDescent="0.25">
      <c r="A839" s="15"/>
      <c r="C839" s="3" t="str">
        <f>CONCATENATE("    ",B835)</f>
        <v xml:space="preserve">    0</v>
      </c>
    </row>
    <row r="840" spans="1:3" ht="15.75" x14ac:dyDescent="0.25">
      <c r="A840" s="8"/>
    </row>
    <row r="841" spans="1:3" ht="15.75" x14ac:dyDescent="0.25">
      <c r="A841" s="8"/>
      <c r="C841" s="3" t="s">
        <v>74</v>
      </c>
    </row>
    <row r="842" spans="1:3" ht="15.75" x14ac:dyDescent="0.25">
      <c r="A842" s="8"/>
    </row>
    <row r="843" spans="1:3" ht="15.75" x14ac:dyDescent="0.25">
      <c r="A843" s="8"/>
      <c r="C843" s="3" t="str">
        <f>CONCATENATE("    ",B836)</f>
        <v xml:space="preserve">    0</v>
      </c>
    </row>
    <row r="844" spans="1:3" ht="15.75" x14ac:dyDescent="0.25">
      <c r="A844" s="8"/>
    </row>
    <row r="845" spans="1:3" ht="15.75" x14ac:dyDescent="0.25">
      <c r="A845" s="15"/>
      <c r="C845" s="3" t="s">
        <v>75</v>
      </c>
    </row>
    <row r="846" spans="1:3" ht="15.75" x14ac:dyDescent="0.25">
      <c r="A846" s="15"/>
    </row>
    <row r="847" spans="1:3" ht="15.75" x14ac:dyDescent="0.25">
      <c r="A847" s="15"/>
      <c r="C847" s="3" t="str">
        <f>CONCATENATE( "    &lt;piechart percentage=",B837," /&gt;")</f>
        <v xml:space="preserve">    &lt;piechart percentage=0 /&gt;</v>
      </c>
    </row>
    <row r="848" spans="1:3" ht="15.75" x14ac:dyDescent="0.25">
      <c r="A848" s="15"/>
      <c r="C848" s="3" t="str">
        <f>"  &lt;/Genotype&gt;"</f>
        <v xml:space="preserve">  &lt;/Genotype&gt;</v>
      </c>
    </row>
    <row r="849" spans="1:3" ht="15.75" x14ac:dyDescent="0.25">
      <c r="A849" s="15" t="s">
        <v>78</v>
      </c>
      <c r="B849" s="9">
        <f>X20</f>
        <v>0</v>
      </c>
      <c r="C849" s="3" t="str">
        <f>CONCATENATE("  &lt;Genotype hgvs=",CHAR(34),B821,B823,";",B823,CHAR(34)," name=",CHAR(34),B514,CHAR(34),"&gt; ")</f>
        <v xml:space="preserve">  &lt;Genotype hgvs="00;0" name=""&gt; </v>
      </c>
    </row>
    <row r="850" spans="1:3" ht="15.75" x14ac:dyDescent="0.25">
      <c r="A850" s="8" t="s">
        <v>79</v>
      </c>
      <c r="B850" s="9">
        <f t="shared" ref="B850:B851" si="48">X21</f>
        <v>0</v>
      </c>
      <c r="C850" s="3" t="s">
        <v>38</v>
      </c>
    </row>
    <row r="851" spans="1:3" ht="15.75" x14ac:dyDescent="0.25">
      <c r="A851" s="8" t="s">
        <v>73</v>
      </c>
      <c r="B851" s="9">
        <f t="shared" si="48"/>
        <v>0</v>
      </c>
      <c r="C851" s="3" t="s">
        <v>70</v>
      </c>
    </row>
    <row r="852" spans="1:3" ht="15.75" x14ac:dyDescent="0.25">
      <c r="A852" s="15"/>
    </row>
    <row r="853" spans="1:3" ht="15.75" x14ac:dyDescent="0.25">
      <c r="A853" s="8"/>
      <c r="C853" s="3" t="str">
        <f>CONCATENATE("    ",B849)</f>
        <v xml:space="preserve">    0</v>
      </c>
    </row>
    <row r="854" spans="1:3" ht="15.75" x14ac:dyDescent="0.25">
      <c r="A854" s="8"/>
    </row>
    <row r="855" spans="1:3" ht="15.75" x14ac:dyDescent="0.25">
      <c r="A855" s="8"/>
      <c r="C855" s="3" t="s">
        <v>74</v>
      </c>
    </row>
    <row r="856" spans="1:3" ht="15.75" x14ac:dyDescent="0.25">
      <c r="A856" s="8"/>
    </row>
    <row r="857" spans="1:3" ht="15.75" x14ac:dyDescent="0.25">
      <c r="A857" s="8"/>
      <c r="C857" s="3" t="str">
        <f>CONCATENATE("    ",B850)</f>
        <v xml:space="preserve">    0</v>
      </c>
    </row>
    <row r="858" spans="1:3" ht="15.75" x14ac:dyDescent="0.25">
      <c r="A858" s="15"/>
    </row>
    <row r="859" spans="1:3" ht="15.75" x14ac:dyDescent="0.25">
      <c r="A859" s="15"/>
      <c r="C859" s="3" t="s">
        <v>75</v>
      </c>
    </row>
    <row r="860" spans="1:3" ht="15.75" x14ac:dyDescent="0.25">
      <c r="A860" s="15"/>
    </row>
    <row r="861" spans="1:3" ht="15.75" x14ac:dyDescent="0.25">
      <c r="A861" s="15"/>
      <c r="C861" s="3" t="str">
        <f>CONCATENATE( "    &lt;piechart percentage=",B851," /&gt;")</f>
        <v xml:space="preserve">    &lt;piechart percentage=0 /&gt;</v>
      </c>
    </row>
    <row r="862" spans="1:3" ht="15.75" x14ac:dyDescent="0.25">
      <c r="A862" s="15"/>
      <c r="C862" s="3" t="str">
        <f>"  &lt;/Genotype&gt;"</f>
        <v xml:space="preserve">  &lt;/Genotype&gt;</v>
      </c>
    </row>
    <row r="863" spans="1:3" ht="15.75" x14ac:dyDescent="0.25">
      <c r="A863" s="15"/>
      <c r="C863" s="3" t="str">
        <f>C119</f>
        <v>&lt;# A70822908G #&gt;</v>
      </c>
    </row>
    <row r="864" spans="1:3" ht="15.75" x14ac:dyDescent="0.25">
      <c r="A864" s="15" t="s">
        <v>69</v>
      </c>
      <c r="B864" s="21">
        <f>Y11</f>
        <v>0</v>
      </c>
      <c r="C864" s="3" t="str">
        <f>CONCATENATE("  &lt;Genotype hgvs=",CHAR(34),B864,B865,";",B866,CHAR(34)," name=",CHAR(34),B558,CHAR(34),"&gt; ")</f>
        <v xml:space="preserve">  &lt;Genotype hgvs="00;0" name=""&gt; </v>
      </c>
    </row>
    <row r="865" spans="1:3" ht="15.75" x14ac:dyDescent="0.25">
      <c r="A865" s="15" t="s">
        <v>47</v>
      </c>
      <c r="B865" s="21">
        <f t="shared" ref="B865:B869" si="49">Y12</f>
        <v>0</v>
      </c>
    </row>
    <row r="866" spans="1:3" ht="15.75" x14ac:dyDescent="0.25">
      <c r="A866" s="15" t="s">
        <v>43</v>
      </c>
      <c r="B866" s="21">
        <f t="shared" si="49"/>
        <v>0</v>
      </c>
      <c r="C866" s="3" t="s">
        <v>70</v>
      </c>
    </row>
    <row r="867" spans="1:3" ht="15.75" x14ac:dyDescent="0.25">
      <c r="A867" s="15" t="s">
        <v>71</v>
      </c>
      <c r="B867" s="21">
        <f t="shared" si="49"/>
        <v>0</v>
      </c>
      <c r="C867" s="3" t="s">
        <v>38</v>
      </c>
    </row>
    <row r="868" spans="1:3" ht="15.75" x14ac:dyDescent="0.25">
      <c r="A868" s="8" t="s">
        <v>72</v>
      </c>
      <c r="B868" s="21">
        <f t="shared" si="49"/>
        <v>0</v>
      </c>
      <c r="C868" s="3" t="str">
        <f>CONCATENATE("    ",B867)</f>
        <v xml:space="preserve">    0</v>
      </c>
    </row>
    <row r="869" spans="1:3" ht="15.75" x14ac:dyDescent="0.25">
      <c r="A869" s="8" t="s">
        <v>73</v>
      </c>
      <c r="B869" s="21">
        <f t="shared" si="49"/>
        <v>0</v>
      </c>
    </row>
    <row r="870" spans="1:3" ht="15.75" x14ac:dyDescent="0.25">
      <c r="A870" s="15"/>
      <c r="C870" s="3" t="s">
        <v>74</v>
      </c>
    </row>
    <row r="871" spans="1:3" ht="15.75" x14ac:dyDescent="0.25">
      <c r="A871" s="8"/>
    </row>
    <row r="872" spans="1:3" ht="15.75" x14ac:dyDescent="0.25">
      <c r="A872" s="8"/>
      <c r="C872" s="3" t="str">
        <f>CONCATENATE("    ",B868)</f>
        <v xml:space="preserve">    0</v>
      </c>
    </row>
    <row r="873" spans="1:3" ht="15.75" x14ac:dyDescent="0.25">
      <c r="A873" s="8"/>
    </row>
    <row r="874" spans="1:3" ht="15.75" x14ac:dyDescent="0.25">
      <c r="A874" s="8"/>
      <c r="C874" s="3" t="s">
        <v>75</v>
      </c>
    </row>
    <row r="875" spans="1:3" ht="15.75" x14ac:dyDescent="0.25">
      <c r="A875" s="15"/>
    </row>
    <row r="876" spans="1:3" ht="15.75" x14ac:dyDescent="0.25">
      <c r="A876" s="15"/>
      <c r="C876" s="3" t="str">
        <f>CONCATENATE( "    &lt;piechart percentage=",B869," /&gt;")</f>
        <v xml:space="preserve">    &lt;piechart percentage=0 /&gt;</v>
      </c>
    </row>
    <row r="877" spans="1:3" ht="15.75" x14ac:dyDescent="0.25">
      <c r="A877" s="15"/>
      <c r="C877" s="3" t="str">
        <f>"  &lt;/Genotype&gt;"</f>
        <v xml:space="preserve">  &lt;/Genotype&gt;</v>
      </c>
    </row>
    <row r="878" spans="1:3" ht="15.75" x14ac:dyDescent="0.25">
      <c r="A878" s="15" t="s">
        <v>76</v>
      </c>
      <c r="B878" s="9">
        <f>Y17</f>
        <v>0</v>
      </c>
      <c r="C878" s="3" t="str">
        <f>CONCATENATE("  &lt;Genotype hgvs=",CHAR(34),B864,B865,";",B865,CHAR(34)," name=",CHAR(34),B558,CHAR(34),"&gt; ")</f>
        <v xml:space="preserve">  &lt;Genotype hgvs="00;0" name=""&gt; </v>
      </c>
    </row>
    <row r="879" spans="1:3" ht="15.75" x14ac:dyDescent="0.25">
      <c r="A879" s="8" t="s">
        <v>77</v>
      </c>
      <c r="B879" s="9">
        <f t="shared" ref="B879:B880" si="50">Y18</f>
        <v>0</v>
      </c>
      <c r="C879" s="3" t="s">
        <v>38</v>
      </c>
    </row>
    <row r="880" spans="1:3" ht="15.75" x14ac:dyDescent="0.25">
      <c r="A880" s="8" t="s">
        <v>73</v>
      </c>
      <c r="B880" s="9">
        <f t="shared" si="50"/>
        <v>0</v>
      </c>
      <c r="C880" s="3" t="s">
        <v>70</v>
      </c>
    </row>
    <row r="881" spans="1:3" ht="15.75" x14ac:dyDescent="0.25">
      <c r="A881" s="8"/>
    </row>
    <row r="882" spans="1:3" ht="15.75" x14ac:dyDescent="0.25">
      <c r="A882" s="15"/>
      <c r="C882" s="3" t="str">
        <f>CONCATENATE("    ",B878)</f>
        <v xml:space="preserve">    0</v>
      </c>
    </row>
    <row r="883" spans="1:3" ht="15.75" x14ac:dyDescent="0.25">
      <c r="A883" s="8"/>
    </row>
    <row r="884" spans="1:3" ht="15.75" x14ac:dyDescent="0.25">
      <c r="A884" s="8"/>
      <c r="C884" s="3" t="s">
        <v>74</v>
      </c>
    </row>
    <row r="885" spans="1:3" ht="15.75" x14ac:dyDescent="0.25">
      <c r="A885" s="8"/>
    </row>
    <row r="886" spans="1:3" ht="15.75" x14ac:dyDescent="0.25">
      <c r="A886" s="8"/>
      <c r="C886" s="3" t="str">
        <f>CONCATENATE("    ",B879)</f>
        <v xml:space="preserve">    0</v>
      </c>
    </row>
    <row r="887" spans="1:3" ht="15.75" x14ac:dyDescent="0.25">
      <c r="A887" s="8"/>
    </row>
    <row r="888" spans="1:3" ht="15.75" x14ac:dyDescent="0.25">
      <c r="A888" s="15"/>
      <c r="C888" s="3" t="s">
        <v>75</v>
      </c>
    </row>
    <row r="889" spans="1:3" ht="15.75" x14ac:dyDescent="0.25">
      <c r="A889" s="15"/>
    </row>
    <row r="890" spans="1:3" ht="15.75" x14ac:dyDescent="0.25">
      <c r="A890" s="15"/>
      <c r="C890" s="3" t="str">
        <f>CONCATENATE( "    &lt;piechart percentage=",B880," /&gt;")</f>
        <v xml:space="preserve">    &lt;piechart percentage=0 /&gt;</v>
      </c>
    </row>
    <row r="891" spans="1:3" ht="15.75" x14ac:dyDescent="0.25">
      <c r="A891" s="15"/>
      <c r="C891" s="3" t="str">
        <f>"  &lt;/Genotype&gt;"</f>
        <v xml:space="preserve">  &lt;/Genotype&gt;</v>
      </c>
    </row>
    <row r="892" spans="1:3" ht="15.75" x14ac:dyDescent="0.25">
      <c r="A892" s="15" t="s">
        <v>78</v>
      </c>
      <c r="B892" s="9">
        <f>Y20</f>
        <v>0</v>
      </c>
      <c r="C892" s="3" t="str">
        <f>CONCATENATE("  &lt;Genotype hgvs=",CHAR(34),B864,B866,";",B866,CHAR(34)," name=",CHAR(34),B558,CHAR(34),"&gt; ")</f>
        <v xml:space="preserve">  &lt;Genotype hgvs="00;0" name=""&gt; </v>
      </c>
    </row>
    <row r="893" spans="1:3" ht="15.75" x14ac:dyDescent="0.25">
      <c r="A893" s="8" t="s">
        <v>79</v>
      </c>
      <c r="B893" s="9">
        <f t="shared" ref="B893:B894" si="51">Y21</f>
        <v>0</v>
      </c>
      <c r="C893" s="3" t="s">
        <v>38</v>
      </c>
    </row>
    <row r="894" spans="1:3" ht="15.75" x14ac:dyDescent="0.25">
      <c r="A894" s="8" t="s">
        <v>73</v>
      </c>
      <c r="B894" s="9">
        <f t="shared" si="51"/>
        <v>0</v>
      </c>
      <c r="C894" s="3" t="s">
        <v>70</v>
      </c>
    </row>
    <row r="895" spans="1:3" ht="15.75" x14ac:dyDescent="0.25">
      <c r="A895" s="15"/>
    </row>
    <row r="896" spans="1:3" ht="15.75" x14ac:dyDescent="0.25">
      <c r="A896" s="8"/>
      <c r="C896" s="3" t="str">
        <f>CONCATENATE("    ",B892)</f>
        <v xml:space="preserve">    0</v>
      </c>
    </row>
    <row r="897" spans="1:3" ht="15.75" x14ac:dyDescent="0.25">
      <c r="A897" s="8"/>
    </row>
    <row r="898" spans="1:3" ht="15.75" x14ac:dyDescent="0.25">
      <c r="A898" s="8"/>
      <c r="C898" s="3" t="s">
        <v>74</v>
      </c>
    </row>
    <row r="899" spans="1:3" ht="15.75" x14ac:dyDescent="0.25">
      <c r="A899" s="8"/>
    </row>
    <row r="900" spans="1:3" ht="15.75" x14ac:dyDescent="0.25">
      <c r="A900" s="8"/>
      <c r="C900" s="3" t="str">
        <f>CONCATENATE("    ",B893)</f>
        <v xml:space="preserve">    0</v>
      </c>
    </row>
    <row r="901" spans="1:3" ht="15.75" x14ac:dyDescent="0.25">
      <c r="A901" s="15"/>
    </row>
    <row r="902" spans="1:3" ht="15.75" x14ac:dyDescent="0.25">
      <c r="A902" s="15"/>
      <c r="C902" s="3" t="s">
        <v>75</v>
      </c>
    </row>
    <row r="903" spans="1:3" ht="15.75" x14ac:dyDescent="0.25">
      <c r="A903" s="15"/>
    </row>
    <row r="904" spans="1:3" ht="15.75" x14ac:dyDescent="0.25">
      <c r="A904" s="15"/>
      <c r="C904" s="3" t="str">
        <f>CONCATENATE( "    &lt;piechart percentage=",B894," /&gt;")</f>
        <v xml:space="preserve">    &lt;piechart percentage=0 /&gt;</v>
      </c>
    </row>
    <row r="905" spans="1:3" ht="15.75" x14ac:dyDescent="0.25">
      <c r="A905" s="15"/>
      <c r="C905" s="3" t="str">
        <f>"  &lt;/Genotype&gt;"</f>
        <v xml:space="preserve">  &lt;/Genotype&gt;</v>
      </c>
    </row>
    <row r="906" spans="1:3" ht="15.75" x14ac:dyDescent="0.25">
      <c r="A906" s="15"/>
      <c r="C906" s="3" t="str">
        <f>C125</f>
        <v>&lt;# C37T #&gt;</v>
      </c>
    </row>
    <row r="907" spans="1:3" ht="15.75" x14ac:dyDescent="0.25">
      <c r="A907" s="15" t="s">
        <v>69</v>
      </c>
      <c r="B907" s="21">
        <f>Z11</f>
        <v>0</v>
      </c>
      <c r="C907" s="3" t="str">
        <f>CONCATENATE("  &lt;Genotype hgvs=",CHAR(34),B907,B908,";",B909,CHAR(34)," name=",CHAR(34),B558,CHAR(34),"&gt; ")</f>
        <v xml:space="preserve">  &lt;Genotype hgvs="00;0" name=""&gt; </v>
      </c>
    </row>
    <row r="908" spans="1:3" ht="15.75" x14ac:dyDescent="0.25">
      <c r="A908" s="15" t="s">
        <v>47</v>
      </c>
      <c r="B908" s="21">
        <f t="shared" ref="B908:B912" si="52">Z12</f>
        <v>0</v>
      </c>
    </row>
    <row r="909" spans="1:3" ht="15.75" x14ac:dyDescent="0.25">
      <c r="A909" s="15" t="s">
        <v>43</v>
      </c>
      <c r="B909" s="21">
        <f t="shared" si="52"/>
        <v>0</v>
      </c>
      <c r="C909" s="3" t="s">
        <v>70</v>
      </c>
    </row>
    <row r="910" spans="1:3" ht="15.75" x14ac:dyDescent="0.25">
      <c r="A910" s="15" t="s">
        <v>71</v>
      </c>
      <c r="B910" s="21">
        <f t="shared" si="52"/>
        <v>0</v>
      </c>
      <c r="C910" s="3" t="s">
        <v>38</v>
      </c>
    </row>
    <row r="911" spans="1:3" ht="15.75" x14ac:dyDescent="0.25">
      <c r="A911" s="8" t="s">
        <v>72</v>
      </c>
      <c r="B911" s="21">
        <f t="shared" si="52"/>
        <v>0</v>
      </c>
      <c r="C911" s="3" t="str">
        <f>CONCATENATE("    ",B910)</f>
        <v xml:space="preserve">    0</v>
      </c>
    </row>
    <row r="912" spans="1:3" ht="15.75" x14ac:dyDescent="0.25">
      <c r="A912" s="8" t="s">
        <v>73</v>
      </c>
      <c r="B912" s="21">
        <f t="shared" si="52"/>
        <v>0</v>
      </c>
    </row>
    <row r="913" spans="1:3" ht="15.75" x14ac:dyDescent="0.25">
      <c r="A913" s="15"/>
      <c r="C913" s="3" t="s">
        <v>74</v>
      </c>
    </row>
    <row r="914" spans="1:3" ht="15.75" x14ac:dyDescent="0.25">
      <c r="A914" s="8"/>
    </row>
    <row r="915" spans="1:3" ht="15.75" x14ac:dyDescent="0.25">
      <c r="A915" s="8"/>
      <c r="C915" s="3" t="str">
        <f>CONCATENATE("    ",B911)</f>
        <v xml:space="preserve">    0</v>
      </c>
    </row>
    <row r="916" spans="1:3" ht="15.75" x14ac:dyDescent="0.25">
      <c r="A916" s="8"/>
    </row>
    <row r="917" spans="1:3" ht="15.75" x14ac:dyDescent="0.25">
      <c r="A917" s="8"/>
      <c r="C917" s="3" t="s">
        <v>75</v>
      </c>
    </row>
    <row r="918" spans="1:3" ht="15.75" x14ac:dyDescent="0.25">
      <c r="A918" s="15"/>
    </row>
    <row r="919" spans="1:3" ht="15.75" x14ac:dyDescent="0.25">
      <c r="A919" s="15"/>
      <c r="C919" s="3" t="str">
        <f>CONCATENATE( "    &lt;piechart percentage=",B912," /&gt;")</f>
        <v xml:space="preserve">    &lt;piechart percentage=0 /&gt;</v>
      </c>
    </row>
    <row r="920" spans="1:3" ht="15.75" x14ac:dyDescent="0.25">
      <c r="A920" s="15"/>
      <c r="C920" s="3" t="str">
        <f>"  &lt;/Genotype&gt;"</f>
        <v xml:space="preserve">  &lt;/Genotype&gt;</v>
      </c>
    </row>
    <row r="921" spans="1:3" ht="15.75" x14ac:dyDescent="0.25">
      <c r="A921" s="15" t="s">
        <v>76</v>
      </c>
      <c r="B921" s="9">
        <f>Z17</f>
        <v>0</v>
      </c>
      <c r="C921" s="3" t="str">
        <f>CONCATENATE("  &lt;Genotype hgvs=",CHAR(34),B907,B908,";",B908,CHAR(34)," name=",CHAR(34),B558,CHAR(34),"&gt; ")</f>
        <v xml:space="preserve">  &lt;Genotype hgvs="00;0" name=""&gt; </v>
      </c>
    </row>
    <row r="922" spans="1:3" ht="15.75" x14ac:dyDescent="0.25">
      <c r="A922" s="8" t="s">
        <v>77</v>
      </c>
      <c r="B922" s="9">
        <f t="shared" ref="B922:B923" si="53">Z18</f>
        <v>0</v>
      </c>
      <c r="C922" s="3" t="s">
        <v>38</v>
      </c>
    </row>
    <row r="923" spans="1:3" ht="15.75" x14ac:dyDescent="0.25">
      <c r="A923" s="8" t="s">
        <v>73</v>
      </c>
      <c r="B923" s="9">
        <f t="shared" si="53"/>
        <v>0</v>
      </c>
      <c r="C923" s="3" t="s">
        <v>70</v>
      </c>
    </row>
    <row r="924" spans="1:3" ht="15.75" x14ac:dyDescent="0.25">
      <c r="A924" s="8"/>
    </row>
    <row r="925" spans="1:3" ht="15.75" x14ac:dyDescent="0.25">
      <c r="A925" s="15"/>
      <c r="C925" s="3" t="str">
        <f>CONCATENATE("    ",B921)</f>
        <v xml:space="preserve">    0</v>
      </c>
    </row>
    <row r="926" spans="1:3" ht="15.75" x14ac:dyDescent="0.25">
      <c r="A926" s="8"/>
    </row>
    <row r="927" spans="1:3" ht="15.75" x14ac:dyDescent="0.25">
      <c r="A927" s="8"/>
      <c r="C927" s="3" t="s">
        <v>74</v>
      </c>
    </row>
    <row r="928" spans="1:3" ht="15.75" x14ac:dyDescent="0.25">
      <c r="A928" s="8"/>
    </row>
    <row r="929" spans="1:3" ht="15.75" x14ac:dyDescent="0.25">
      <c r="A929" s="8"/>
      <c r="C929" s="3" t="str">
        <f>CONCATENATE("    ",B922)</f>
        <v xml:space="preserve">    0</v>
      </c>
    </row>
    <row r="930" spans="1:3" ht="15.75" x14ac:dyDescent="0.25">
      <c r="A930" s="8"/>
    </row>
    <row r="931" spans="1:3" ht="15.75" x14ac:dyDescent="0.25">
      <c r="A931" s="15"/>
      <c r="C931" s="3" t="s">
        <v>75</v>
      </c>
    </row>
    <row r="932" spans="1:3" ht="15.75" x14ac:dyDescent="0.25">
      <c r="A932" s="15"/>
    </row>
    <row r="933" spans="1:3" ht="15.75" x14ac:dyDescent="0.25">
      <c r="A933" s="15"/>
      <c r="C933" s="3" t="str">
        <f>CONCATENATE( "    &lt;piechart percentage=",B923," /&gt;")</f>
        <v xml:space="preserve">    &lt;piechart percentage=0 /&gt;</v>
      </c>
    </row>
    <row r="934" spans="1:3" ht="15.75" x14ac:dyDescent="0.25">
      <c r="A934" s="15"/>
      <c r="C934" s="3" t="str">
        <f>"  &lt;/Genotype&gt;"</f>
        <v xml:space="preserve">  &lt;/Genotype&gt;</v>
      </c>
    </row>
    <row r="935" spans="1:3" ht="15.75" x14ac:dyDescent="0.25">
      <c r="A935" s="15" t="s">
        <v>78</v>
      </c>
      <c r="B935" s="9">
        <f>Z20</f>
        <v>0</v>
      </c>
      <c r="C935" s="3" t="str">
        <f>CONCATENATE("  &lt;Genotype hgvs=",CHAR(34),B907,B909,";",B909,CHAR(34)," name=",CHAR(34),B558,CHAR(34),"&gt; ")</f>
        <v xml:space="preserve">  &lt;Genotype hgvs="00;0" name=""&gt; </v>
      </c>
    </row>
    <row r="936" spans="1:3" ht="15.75" x14ac:dyDescent="0.25">
      <c r="A936" s="8" t="s">
        <v>79</v>
      </c>
      <c r="B936" s="9">
        <f t="shared" ref="B936:B937" si="54">Z21</f>
        <v>0</v>
      </c>
      <c r="C936" s="3" t="s">
        <v>38</v>
      </c>
    </row>
    <row r="937" spans="1:3" ht="15.75" x14ac:dyDescent="0.25">
      <c r="A937" s="8" t="s">
        <v>73</v>
      </c>
      <c r="B937" s="9">
        <f t="shared" si="54"/>
        <v>0</v>
      </c>
      <c r="C937" s="3" t="s">
        <v>70</v>
      </c>
    </row>
    <row r="938" spans="1:3" ht="15.75" x14ac:dyDescent="0.25">
      <c r="A938" s="15"/>
    </row>
    <row r="939" spans="1:3" ht="15.75" x14ac:dyDescent="0.25">
      <c r="A939" s="8"/>
      <c r="C939" s="3" t="str">
        <f>CONCATENATE("    ",B935)</f>
        <v xml:space="preserve">    0</v>
      </c>
    </row>
    <row r="940" spans="1:3" ht="15.75" x14ac:dyDescent="0.25">
      <c r="A940" s="8"/>
    </row>
    <row r="941" spans="1:3" ht="15.75" x14ac:dyDescent="0.25">
      <c r="A941" s="8"/>
      <c r="C941" s="3" t="s">
        <v>74</v>
      </c>
    </row>
    <row r="942" spans="1:3" ht="15.75" x14ac:dyDescent="0.25">
      <c r="A942" s="8"/>
    </row>
    <row r="943" spans="1:3" ht="15.75" x14ac:dyDescent="0.25">
      <c r="A943" s="8"/>
      <c r="C943" s="3" t="str">
        <f>CONCATENATE("    ",B936)</f>
        <v xml:space="preserve">    0</v>
      </c>
    </row>
    <row r="944" spans="1:3" ht="15.75" x14ac:dyDescent="0.25">
      <c r="A944" s="15"/>
    </row>
    <row r="945" spans="1:3" ht="15.75" x14ac:dyDescent="0.25">
      <c r="A945" s="15"/>
      <c r="C945" s="3" t="s">
        <v>75</v>
      </c>
    </row>
    <row r="946" spans="1:3" ht="15.75" x14ac:dyDescent="0.25">
      <c r="A946" s="15"/>
    </row>
    <row r="947" spans="1:3" ht="15.75" x14ac:dyDescent="0.25">
      <c r="A947" s="15"/>
      <c r="C947" s="3" t="str">
        <f>CONCATENATE( "    &lt;piechart percentage=",B937," /&gt;")</f>
        <v xml:space="preserve">    &lt;piechart percentage=0 /&gt;</v>
      </c>
    </row>
    <row r="948" spans="1:3" ht="15.75" x14ac:dyDescent="0.25">
      <c r="A948" s="15"/>
      <c r="C948" s="3" t="str">
        <f>"  &lt;/Genotype&gt;"</f>
        <v xml:space="preserve">  &lt;/Genotype&gt;</v>
      </c>
    </row>
    <row r="949" spans="1:3" ht="15.75" x14ac:dyDescent="0.25">
      <c r="A949" s="15"/>
      <c r="C949" s="3" t="s">
        <v>80</v>
      </c>
    </row>
    <row r="950" spans="1:3" ht="15.75" x14ac:dyDescent="0.25">
      <c r="A950" s="15" t="s">
        <v>81</v>
      </c>
      <c r="B950" s="9" t="str">
        <f>CONCATENATE("Your ",B11," gene has an unknown variant.")</f>
        <v>Your CHRNA2 gene has an unknown variant.</v>
      </c>
      <c r="C950" s="3" t="str">
        <f>CONCATENATE("  &lt;Genotype hgvs=",CHAR(34),"unknown",CHAR(34),"&gt; ")</f>
        <v xml:space="preserve">  &lt;Genotype hgvs="unknown"&gt; </v>
      </c>
    </row>
    <row r="951" spans="1:3" ht="15.75" x14ac:dyDescent="0.25">
      <c r="A951" s="8" t="s">
        <v>81</v>
      </c>
      <c r="B951" s="9" t="s">
        <v>82</v>
      </c>
      <c r="C951" s="3" t="s">
        <v>38</v>
      </c>
    </row>
    <row r="952" spans="1:3" ht="15.75" x14ac:dyDescent="0.25">
      <c r="A952" s="8" t="s">
        <v>73</v>
      </c>
      <c r="C952" s="3" t="s">
        <v>70</v>
      </c>
    </row>
    <row r="953" spans="1:3" ht="15.75" x14ac:dyDescent="0.25">
      <c r="A953" s="8"/>
    </row>
    <row r="954" spans="1:3" ht="15.75" x14ac:dyDescent="0.25">
      <c r="A954" s="8"/>
      <c r="C954" s="3" t="str">
        <f>CONCATENATE("    ",B950)</f>
        <v xml:space="preserve">    Your CHRNA2 gene has an unknown variant.</v>
      </c>
    </row>
    <row r="955" spans="1:3" ht="15.75" x14ac:dyDescent="0.25">
      <c r="A955" s="8"/>
    </row>
    <row r="956" spans="1:3" ht="15.75" x14ac:dyDescent="0.25">
      <c r="A956" s="8"/>
      <c r="C956" s="3" t="s">
        <v>74</v>
      </c>
    </row>
    <row r="957" spans="1:3" ht="15.75" x14ac:dyDescent="0.25">
      <c r="A957" s="8"/>
    </row>
    <row r="958" spans="1:3" ht="15.75" x14ac:dyDescent="0.25">
      <c r="A958" s="15"/>
      <c r="C958" s="3" t="str">
        <f>CONCATENATE("    ",B951)</f>
        <v xml:space="preserve">    The effect is unknown.</v>
      </c>
    </row>
    <row r="959" spans="1:3" ht="15.75" x14ac:dyDescent="0.25">
      <c r="A959" s="8"/>
    </row>
    <row r="960" spans="1:3" ht="15.75" x14ac:dyDescent="0.25">
      <c r="A960" s="15"/>
      <c r="C960" s="3" t="s">
        <v>75</v>
      </c>
    </row>
    <row r="961" spans="1:3" ht="15.75" x14ac:dyDescent="0.25">
      <c r="A961" s="15"/>
    </row>
    <row r="962" spans="1:3" ht="15.75" x14ac:dyDescent="0.25">
      <c r="A962" s="15"/>
      <c r="C962" s="3" t="str">
        <f>CONCATENATE( "    &lt;piechart percentage=",B952," /&gt;")</f>
        <v xml:space="preserve">    &lt;piechart percentage= /&gt;</v>
      </c>
    </row>
    <row r="963" spans="1:3" ht="15.75" x14ac:dyDescent="0.25">
      <c r="A963" s="15"/>
      <c r="C963" s="3" t="str">
        <f>"  &lt;/Genotype&gt;"</f>
        <v xml:space="preserve">  &lt;/Genotype&gt;</v>
      </c>
    </row>
    <row r="964" spans="1:3" ht="15.75" x14ac:dyDescent="0.25">
      <c r="A964" s="15"/>
      <c r="C964" s="3" t="s">
        <v>83</v>
      </c>
    </row>
    <row r="965" spans="1:3" ht="15.75" x14ac:dyDescent="0.25">
      <c r="A965" s="15" t="s">
        <v>78</v>
      </c>
      <c r="B965" s="9" t="str">
        <f>CONCATENATE("Your ",B11," gene has no variants. A normal gene is referred to as a ",CHAR(34),"wild-type",CHAR(34)," gene.")</f>
        <v>Your CHRNA2 gene has no variants. A normal gene is referred to as a "wild-type" gene.</v>
      </c>
      <c r="C965" s="3" t="str">
        <f>CONCATENATE("  &lt;Genotype hgvs=",CHAR(34),"wildtype",CHAR(34),"&gt;")</f>
        <v xml:space="preserve">  &lt;Genotype hgvs="wildtype"&gt;</v>
      </c>
    </row>
    <row r="966" spans="1:3" ht="15.75" x14ac:dyDescent="0.25">
      <c r="A966" s="8" t="s">
        <v>79</v>
      </c>
      <c r="B966" s="9" t="s">
        <v>84</v>
      </c>
      <c r="C966" s="3" t="s">
        <v>38</v>
      </c>
    </row>
    <row r="967" spans="1:3" ht="15.75" x14ac:dyDescent="0.25">
      <c r="A967" s="8" t="s">
        <v>73</v>
      </c>
      <c r="C967" s="3" t="s">
        <v>70</v>
      </c>
    </row>
    <row r="968" spans="1:3" ht="15.75" x14ac:dyDescent="0.25">
      <c r="A968" s="8"/>
    </row>
    <row r="969" spans="1:3" ht="15.75" x14ac:dyDescent="0.25">
      <c r="A969" s="8"/>
      <c r="C969" s="3" t="str">
        <f>CONCATENATE("    ",B965)</f>
        <v xml:space="preserve">    Your CHRNA2 gene has no variants. A normal gene is referred to as a "wild-type" gene.</v>
      </c>
    </row>
    <row r="970" spans="1:3" ht="15.75" x14ac:dyDescent="0.25">
      <c r="A970" s="8"/>
    </row>
    <row r="971" spans="1:3" ht="15.75" x14ac:dyDescent="0.25">
      <c r="A971" s="8"/>
      <c r="C971" s="3" t="s">
        <v>74</v>
      </c>
    </row>
    <row r="972" spans="1:3" ht="15.75" x14ac:dyDescent="0.25">
      <c r="A972" s="8"/>
    </row>
    <row r="973" spans="1:3" ht="15.75" x14ac:dyDescent="0.25">
      <c r="A973" s="8"/>
      <c r="C973" s="3" t="str">
        <f>CONCATENATE("    ",B966)</f>
        <v xml:space="preserve">    Your variant is not associated with any loss of function.</v>
      </c>
    </row>
    <row r="974" spans="1:3" ht="15.75" x14ac:dyDescent="0.25">
      <c r="A974" s="8"/>
    </row>
    <row r="975" spans="1:3" ht="15.75" x14ac:dyDescent="0.25">
      <c r="A975" s="8"/>
      <c r="C975" s="3" t="s">
        <v>75</v>
      </c>
    </row>
    <row r="976" spans="1:3" ht="15.75" x14ac:dyDescent="0.25">
      <c r="A976" s="15"/>
    </row>
    <row r="977" spans="1:3" ht="15.75" x14ac:dyDescent="0.25">
      <c r="A977" s="8"/>
      <c r="C977" s="3" t="str">
        <f>CONCATENATE( "    &lt;piechart percentage=",B967," /&gt;")</f>
        <v xml:space="preserve">    &lt;piechart percentage= /&gt;</v>
      </c>
    </row>
    <row r="978" spans="1:3" ht="15.75" x14ac:dyDescent="0.25">
      <c r="A978" s="8"/>
      <c r="C978" s="3" t="str">
        <f>"  &lt;/Genotype&gt;"</f>
        <v xml:space="preserve">  &lt;/Genotype&gt;</v>
      </c>
    </row>
    <row r="979" spans="1:3" ht="15.75" x14ac:dyDescent="0.25">
      <c r="A979" s="8"/>
      <c r="C979" s="3" t="str">
        <f>"&lt;/GeneAnalysis&gt;"</f>
        <v>&lt;/GeneAnalysis&gt;</v>
      </c>
    </row>
    <row r="980" spans="1:3" s="18" customFormat="1" ht="15.75" x14ac:dyDescent="0.25">
      <c r="A980" s="27"/>
      <c r="B980" s="17"/>
    </row>
    <row r="981" spans="1:3" ht="15.75" x14ac:dyDescent="0.25">
      <c r="A981" s="15"/>
      <c r="C981" s="3" t="str">
        <f>CONCATENATE("# How do changes in ",B11," affect people?")</f>
        <v># How do changes in CHRNA2 affect people?</v>
      </c>
    </row>
    <row r="982" spans="1:3" ht="15.75" x14ac:dyDescent="0.25">
      <c r="A982" s="15"/>
    </row>
    <row r="983" spans="1:3" ht="15.75" x14ac:dyDescent="0.25">
      <c r="A983" s="15" t="s">
        <v>85</v>
      </c>
      <c r="B983"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983" s="3" t="str">
        <f>B983</f>
        <v>For the vast majority of people, the overall risk associated with the common CHRNA2 variants is small and does not impact treatment. It is possible that variants in this gene interact with other gene variants, which is the reason for our inclusion of this gene.</v>
      </c>
    </row>
    <row r="984" spans="1:3" ht="15.75" x14ac:dyDescent="0.25">
      <c r="A984" s="15"/>
    </row>
    <row r="985" spans="1:3" s="18" customFormat="1" ht="15.75" x14ac:dyDescent="0.25">
      <c r="A985" s="27"/>
      <c r="B985" s="17"/>
      <c r="C985" s="16" t="s">
        <v>86</v>
      </c>
    </row>
    <row r="986" spans="1:3" s="18" customFormat="1" ht="15.75" x14ac:dyDescent="0.25">
      <c r="A986" s="27"/>
      <c r="B986" s="17"/>
      <c r="C986" s="16"/>
    </row>
    <row r="987" spans="1:3" s="18" customFormat="1" ht="15.75" x14ac:dyDescent="0.25">
      <c r="A987" s="16"/>
      <c r="B987" s="17"/>
      <c r="C987" s="16" t="s">
        <v>87</v>
      </c>
    </row>
    <row r="988" spans="1:3" s="18" customFormat="1" ht="15.75" x14ac:dyDescent="0.25">
      <c r="A988" s="16"/>
      <c r="B988" s="17"/>
      <c r="C988" s="16"/>
    </row>
    <row r="989" spans="1:3" ht="15.75" x14ac:dyDescent="0.25">
      <c r="A989" s="15"/>
      <c r="C989" s="3" t="s">
        <v>88</v>
      </c>
    </row>
    <row r="990" spans="1:3" ht="15.75" x14ac:dyDescent="0.25">
      <c r="A990" s="15"/>
    </row>
    <row r="991" spans="1:3" ht="15.75" x14ac:dyDescent="0.25">
      <c r="A991" s="15" t="s">
        <v>38</v>
      </c>
      <c r="B991" s="3" t="s">
        <v>89</v>
      </c>
      <c r="C991" s="3"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ht="15.75" x14ac:dyDescent="0.25">
      <c r="A992" s="15"/>
    </row>
    <row r="993" spans="1:3" ht="15.75" x14ac:dyDescent="0.25">
      <c r="A993" s="15"/>
      <c r="C993" s="3" t="s">
        <v>90</v>
      </c>
    </row>
    <row r="994" spans="1:3" ht="15.75" x14ac:dyDescent="0.25">
      <c r="A994" s="15"/>
    </row>
    <row r="995" spans="1:3" ht="15.75" x14ac:dyDescent="0.25">
      <c r="B995" s="3" t="s">
        <v>91</v>
      </c>
      <c r="C995" s="3"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ht="15.75" x14ac:dyDescent="0.25">
      <c r="A996" s="15"/>
    </row>
    <row r="997" spans="1:3" s="18" customFormat="1" ht="15.75" x14ac:dyDescent="0.25">
      <c r="A997" s="27"/>
      <c r="B997" s="17"/>
      <c r="C997" s="16" t="s">
        <v>92</v>
      </c>
    </row>
    <row r="998" spans="1:3" s="18" customFormat="1" ht="15.75" x14ac:dyDescent="0.25">
      <c r="A998" s="27"/>
      <c r="B998" s="17"/>
      <c r="C998" s="16"/>
    </row>
    <row r="999" spans="1:3" s="18" customFormat="1" ht="15.75" x14ac:dyDescent="0.25">
      <c r="A999" s="16"/>
      <c r="B999" s="17"/>
      <c r="C999" s="16" t="s">
        <v>93</v>
      </c>
    </row>
    <row r="1000" spans="1:3" s="18" customFormat="1" ht="15.75" x14ac:dyDescent="0.25">
      <c r="A1000" s="16"/>
      <c r="B1000" s="17"/>
      <c r="C1000" s="16"/>
    </row>
    <row r="1001" spans="1:3" ht="15.75" x14ac:dyDescent="0.25">
      <c r="A1001" s="15"/>
      <c r="C1001" s="3" t="s">
        <v>88</v>
      </c>
    </row>
    <row r="1002" spans="1:3" ht="15.75" x14ac:dyDescent="0.25">
      <c r="A1002" s="15"/>
    </row>
    <row r="1003" spans="1:3" ht="15.75" x14ac:dyDescent="0.25">
      <c r="A1003" s="15" t="s">
        <v>38</v>
      </c>
      <c r="B1003" s="9" t="s">
        <v>94</v>
      </c>
      <c r="C1003" s="3"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ht="15.75" x14ac:dyDescent="0.25">
      <c r="A1004" s="15"/>
    </row>
    <row r="1005" spans="1:3" ht="15.75" x14ac:dyDescent="0.25">
      <c r="A1005" s="15"/>
      <c r="C1005" s="3" t="s">
        <v>90</v>
      </c>
    </row>
    <row r="1006" spans="1:3" ht="15.75" x14ac:dyDescent="0.25">
      <c r="A1006" s="15"/>
    </row>
    <row r="1007" spans="1:3" ht="15.75" x14ac:dyDescent="0.25">
      <c r="A1007" s="15"/>
      <c r="B1007" s="9" t="s">
        <v>95</v>
      </c>
      <c r="C1007" s="3" t="str">
        <f>B1007</f>
        <v>[Anti-CD20 intervention](https://www.ncbi.nlm.nih.gov/pubmed/27834303) may help CFS patients, and has shown to increase muscarinic antibody positivity and reduced symptoms.</v>
      </c>
    </row>
    <row r="1009" spans="1:3" s="18" customFormat="1" ht="15.75" x14ac:dyDescent="0.25">
      <c r="A1009" s="27"/>
      <c r="B1009" s="17"/>
      <c r="C1009" s="16" t="s">
        <v>96</v>
      </c>
    </row>
    <row r="1010" spans="1:3" s="18" customFormat="1" ht="15.75" x14ac:dyDescent="0.25">
      <c r="A1010" s="27"/>
      <c r="B1010" s="17"/>
      <c r="C1010" s="16"/>
    </row>
    <row r="1011" spans="1:3" s="18" customFormat="1" ht="15.75" x14ac:dyDescent="0.25">
      <c r="A1011" s="16"/>
      <c r="B1011" s="17"/>
      <c r="C1011" s="16" t="s">
        <v>97</v>
      </c>
    </row>
    <row r="1012" spans="1:3" s="18" customFormat="1" ht="15.75" x14ac:dyDescent="0.25">
      <c r="A1012" s="16"/>
      <c r="B1012" s="17"/>
      <c r="C1012" s="16"/>
    </row>
    <row r="1013" spans="1:3" ht="15.75" x14ac:dyDescent="0.25">
      <c r="A1013" s="15"/>
      <c r="C1013" s="3" t="s">
        <v>88</v>
      </c>
    </row>
    <row r="1014" spans="1:3" ht="15.75" x14ac:dyDescent="0.25">
      <c r="A1014" s="15"/>
    </row>
    <row r="1015" spans="1:3" ht="15.75" x14ac:dyDescent="0.25">
      <c r="A1015" s="15" t="s">
        <v>38</v>
      </c>
      <c r="B1015" s="3" t="s">
        <v>98</v>
      </c>
      <c r="C1015" s="3"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ht="15.75" x14ac:dyDescent="0.25">
      <c r="A1016" s="15"/>
    </row>
    <row r="1017" spans="1:3" ht="15.75" x14ac:dyDescent="0.25">
      <c r="A1017" s="15"/>
      <c r="C1017" s="3" t="s">
        <v>90</v>
      </c>
    </row>
    <row r="1018" spans="1:3" ht="15.75" x14ac:dyDescent="0.25">
      <c r="A1018" s="15"/>
    </row>
    <row r="1019" spans="1:3" ht="15.75" x14ac:dyDescent="0.25">
      <c r="A1019" s="15"/>
      <c r="B1019" s="3" t="s">
        <v>99</v>
      </c>
      <c r="C1019" s="3"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18" customFormat="1" ht="15.75" x14ac:dyDescent="0.25">
      <c r="A1021" s="27"/>
      <c r="B1021" s="17"/>
      <c r="C1021" s="16" t="s">
        <v>100</v>
      </c>
    </row>
    <row r="1022" spans="1:3" s="18" customFormat="1" ht="15.75" x14ac:dyDescent="0.25">
      <c r="A1022" s="27"/>
      <c r="B1022" s="17"/>
      <c r="C1022" s="16"/>
    </row>
    <row r="1023" spans="1:3" s="18" customFormat="1" ht="15.75" x14ac:dyDescent="0.25">
      <c r="A1023" s="16"/>
      <c r="B1023" s="17"/>
      <c r="C1023" s="16" t="s">
        <v>101</v>
      </c>
    </row>
    <row r="1024" spans="1:3" s="18" customFormat="1" ht="15.75" x14ac:dyDescent="0.25">
      <c r="A1024" s="16"/>
      <c r="B1024" s="17"/>
      <c r="C1024" s="16"/>
    </row>
    <row r="1025" spans="1:3" ht="15.75" x14ac:dyDescent="0.25">
      <c r="A1025" s="15"/>
      <c r="C1025" s="3" t="s">
        <v>102</v>
      </c>
    </row>
    <row r="1026" spans="1:3" ht="15.75" x14ac:dyDescent="0.25">
      <c r="A1026" s="15"/>
    </row>
    <row r="1027" spans="1:3" ht="15.75" x14ac:dyDescent="0.25">
      <c r="A1027" s="15" t="s">
        <v>38</v>
      </c>
      <c r="B1027" s="9" t="s">
        <v>103</v>
      </c>
      <c r="C1027" s="3"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ht="15.75" x14ac:dyDescent="0.25">
      <c r="A1028" s="15"/>
    </row>
    <row r="1029" spans="1:3" ht="15.75" x14ac:dyDescent="0.25">
      <c r="A1029" s="15"/>
      <c r="C1029" s="3" t="s">
        <v>90</v>
      </c>
    </row>
    <row r="1030" spans="1:3" ht="15.75" x14ac:dyDescent="0.25">
      <c r="A1030" s="15"/>
    </row>
    <row r="1031" spans="1:3" ht="15.75" x14ac:dyDescent="0.25">
      <c r="A1031" s="15"/>
      <c r="B1031" s="9" t="s">
        <v>104</v>
      </c>
      <c r="C1031" s="3" t="str">
        <f>B1031</f>
        <v>Symptoms may improve after removal of cataracts, and should be monitored carefully to prevent further lens and iris adhesion due to [incorrect surgery](https://www.ncbi.nlm.nih.gov/pubmed/19246951).</v>
      </c>
    </row>
    <row r="1033" spans="1:3" s="18" customFormat="1" ht="15.75" x14ac:dyDescent="0.25">
      <c r="B1033" s="17"/>
    </row>
    <row r="1035" spans="1:3" ht="15.75" x14ac:dyDescent="0.25">
      <c r="A1035" s="3" t="s">
        <v>105</v>
      </c>
      <c r="B1035" s="9" t="s">
        <v>106</v>
      </c>
      <c r="C1035" s="3" t="str">
        <f>CONCATENATE("&lt;symptoms ",B1035," /&gt;")</f>
        <v>&lt;symptoms  vision problems D014786 pain D010146 chills and night sweats D023341 multiple chemical sensitivity/allergies D018777 inflamation D007249 /&gt;</v>
      </c>
    </row>
    <row r="1707" spans="3:3" ht="15.75" x14ac:dyDescent="0.25">
      <c r="C1707" s="3"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ht="15.75" x14ac:dyDescent="0.25">
      <c r="C1713" s="3"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ht="15.75" x14ac:dyDescent="0.25">
      <c r="C1849" s="3"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ht="15.75" x14ac:dyDescent="0.25">
      <c r="C2257" s="3"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ht="15.75" x14ac:dyDescent="0.25">
      <c r="C2393" s="3"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ht="15.75" x14ac:dyDescent="0.25">
      <c r="C2529" s="3"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ht="15.75" x14ac:dyDescent="0.25">
      <c r="C2659" s="3"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ht="15.75" x14ac:dyDescent="0.25">
      <c r="C2665" s="3"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ht="15.75" x14ac:dyDescent="0.25">
      <c r="C2795" s="3"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ht="15.75" x14ac:dyDescent="0.25">
      <c r="C2801" s="3"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ht="15.75" x14ac:dyDescent="0.25">
      <c r="C2931" s="3"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ht="15.75" x14ac:dyDescent="0.25">
      <c r="C2937" s="3"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ht="15.75" x14ac:dyDescent="0.25">
      <c r="C3067" s="3"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ht="15.75" x14ac:dyDescent="0.25">
      <c r="C3073" s="3"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ht="15.75" x14ac:dyDescent="0.25">
      <c r="C3203" s="3"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ht="15.75" x14ac:dyDescent="0.25">
      <c r="C3209" s="3"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3209"/>
  <sheetViews>
    <sheetView workbookViewId="0">
      <selection activeCell="B12" sqref="B12"/>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5</v>
      </c>
      <c r="B2" s="9" t="s">
        <v>308</v>
      </c>
      <c r="C2" s="3" t="str">
        <f>CONCATENATE("# What does the ",B2," gene do?")</f>
        <v># What does the HTR2A gene do?</v>
      </c>
      <c r="H2" s="4"/>
      <c r="I2" s="5"/>
      <c r="J2" s="4"/>
      <c r="K2" s="4"/>
      <c r="L2" s="4"/>
      <c r="Y2" s="10"/>
      <c r="Z2" s="10"/>
      <c r="AA2" s="10"/>
      <c r="AC2" s="10"/>
      <c r="AF2" s="7"/>
      <c r="AJ2" s="7"/>
    </row>
    <row r="3" spans="1:36" ht="15.75" x14ac:dyDescent="0.25">
      <c r="A3" s="8"/>
      <c r="H3" s="3" t="s">
        <v>8</v>
      </c>
      <c r="I3" s="11" t="s">
        <v>9</v>
      </c>
      <c r="J3" s="3">
        <v>0.47</v>
      </c>
      <c r="K3" s="3">
        <v>0.33300000000000002</v>
      </c>
      <c r="L3" s="3">
        <f t="shared" ref="L3:L9" si="0">J3/K3</f>
        <v>1.4114114114114114</v>
      </c>
      <c r="Y3" s="10"/>
      <c r="Z3" s="10"/>
      <c r="AA3" s="10"/>
      <c r="AC3" s="10"/>
      <c r="AF3" s="7"/>
      <c r="AJ3" s="7"/>
    </row>
    <row r="4" spans="1:36" ht="15.75" x14ac:dyDescent="0.25">
      <c r="A4" s="8" t="s">
        <v>13</v>
      </c>
      <c r="B4" s="12"/>
      <c r="C4" s="3">
        <f>B4</f>
        <v>0</v>
      </c>
      <c r="H4" s="3" t="s">
        <v>14</v>
      </c>
      <c r="I4" s="11" t="s">
        <v>15</v>
      </c>
      <c r="J4" s="3">
        <v>0.24</v>
      </c>
      <c r="K4" s="3">
        <v>0.13700000000000001</v>
      </c>
      <c r="L4" s="3">
        <f t="shared" si="0"/>
        <v>1.751824817518248</v>
      </c>
      <c r="X4" s="13"/>
      <c r="Y4" s="10"/>
      <c r="Z4" s="10"/>
      <c r="AA4" s="10"/>
      <c r="AC4" s="10"/>
    </row>
    <row r="5" spans="1:36" ht="15.75" x14ac:dyDescent="0.25">
      <c r="A5" s="8"/>
      <c r="B5" s="14"/>
      <c r="H5" s="3" t="s">
        <v>17</v>
      </c>
      <c r="I5" s="11" t="s">
        <v>18</v>
      </c>
      <c r="J5" s="3">
        <v>0.24</v>
      </c>
      <c r="K5" s="3">
        <v>0.13700000000000001</v>
      </c>
      <c r="L5" s="3">
        <f t="shared" si="0"/>
        <v>1.751824817518248</v>
      </c>
      <c r="Y5" s="10"/>
      <c r="Z5" s="10"/>
      <c r="AA5" s="10"/>
      <c r="AC5" s="10"/>
    </row>
    <row r="6" spans="1:36" ht="15.75" x14ac:dyDescent="0.25">
      <c r="A6" s="8" t="s">
        <v>20</v>
      </c>
      <c r="B6" s="9">
        <v>13</v>
      </c>
      <c r="C6" s="3" t="str">
        <f>CONCATENATE("This gene is located on chromosome ",B6,". The ",B7," it creates acts in your ",B8)</f>
        <v>This gene is located on chromosome 13. The protein it creates acts in your brain and gall bladder.</v>
      </c>
      <c r="H6" s="3" t="s">
        <v>21</v>
      </c>
      <c r="I6" s="11" t="s">
        <v>12</v>
      </c>
      <c r="J6" s="3">
        <v>0.44</v>
      </c>
      <c r="K6" s="3">
        <v>0.316</v>
      </c>
      <c r="L6" s="3">
        <f t="shared" si="0"/>
        <v>1.3924050632911393</v>
      </c>
      <c r="Y6" s="10"/>
      <c r="Z6" s="10"/>
      <c r="AA6" s="10"/>
      <c r="AC6" s="10"/>
    </row>
    <row r="7" spans="1:36" ht="15.75" x14ac:dyDescent="0.25">
      <c r="A7" s="8" t="s">
        <v>23</v>
      </c>
      <c r="B7" s="9" t="s">
        <v>24</v>
      </c>
      <c r="H7" s="3" t="s">
        <v>25</v>
      </c>
      <c r="I7" s="11" t="s">
        <v>26</v>
      </c>
      <c r="J7" s="3">
        <v>0.45</v>
      </c>
      <c r="K7" s="3">
        <v>0.33100000000000002</v>
      </c>
      <c r="L7" s="3">
        <f t="shared" si="0"/>
        <v>1.3595166163141994</v>
      </c>
      <c r="Y7" s="6"/>
      <c r="AC7" s="10"/>
    </row>
    <row r="8" spans="1:36" ht="15.75" x14ac:dyDescent="0.25">
      <c r="A8" s="8" t="s">
        <v>28</v>
      </c>
      <c r="B8" s="9" t="s">
        <v>309</v>
      </c>
      <c r="H8" s="3" t="s">
        <v>29</v>
      </c>
      <c r="I8" s="11" t="s">
        <v>30</v>
      </c>
      <c r="J8" s="3">
        <v>0.17299999999999999</v>
      </c>
      <c r="K8" s="3">
        <v>0.1</v>
      </c>
      <c r="L8" s="3">
        <f t="shared" si="0"/>
        <v>1.7299999999999998</v>
      </c>
      <c r="Y8" s="6"/>
      <c r="AC8" s="10"/>
    </row>
    <row r="9" spans="1:36" ht="15.75" x14ac:dyDescent="0.25">
      <c r="A9" s="15" t="s">
        <v>31</v>
      </c>
      <c r="B9" s="9" t="s">
        <v>311</v>
      </c>
      <c r="C9" s="3" t="str">
        <f>CONCATENATE("&lt;TissueList ",B9," /&gt;")</f>
        <v>&lt;TissueList brain D001921 gallbladder D001659 /&gt;</v>
      </c>
      <c r="H9" s="3" t="s">
        <v>32</v>
      </c>
      <c r="I9" s="11" t="s">
        <v>33</v>
      </c>
      <c r="J9" s="3">
        <v>0.435</v>
      </c>
      <c r="K9" s="3">
        <v>0.33500000000000002</v>
      </c>
      <c r="L9" s="3">
        <f t="shared" si="0"/>
        <v>1.2985074626865671</v>
      </c>
      <c r="Y9" s="6"/>
      <c r="AC9" s="10"/>
    </row>
    <row r="10" spans="1:36" s="18" customFormat="1" ht="15.75"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ht="15.75" x14ac:dyDescent="0.25">
      <c r="A11" s="8" t="s">
        <v>5</v>
      </c>
      <c r="B11" s="9" t="s">
        <v>308</v>
      </c>
      <c r="C11" s="3" t="str">
        <f>CONCATENATE("&lt;GeneAnalysis gene=",CHAR(34),B11,CHAR(34)," interval=",CHAR(34),B12,CHAR(34),"&gt; ")</f>
        <v xml:space="preserve">&lt;GeneAnalysis gene="HTR2A" interval="NC_000013.11:g.46831542_46897076"&gt; </v>
      </c>
      <c r="H11" s="19" t="s">
        <v>291</v>
      </c>
      <c r="I11" s="19" t="s">
        <v>291</v>
      </c>
      <c r="J11" s="19" t="s">
        <v>291</v>
      </c>
      <c r="K11" s="19" t="s">
        <v>291</v>
      </c>
      <c r="L11" s="19" t="s">
        <v>291</v>
      </c>
      <c r="M11" s="19" t="s">
        <v>291</v>
      </c>
      <c r="N11" s="19" t="s">
        <v>291</v>
      </c>
      <c r="O11" s="25" t="s">
        <v>291</v>
      </c>
      <c r="P11" s="20"/>
      <c r="Q11" s="20"/>
      <c r="R11" s="20"/>
      <c r="S11" s="20"/>
      <c r="T11" s="20"/>
      <c r="U11" s="20"/>
      <c r="V11" s="20"/>
      <c r="W11" s="20"/>
      <c r="X11" s="20"/>
      <c r="Y11" s="20"/>
      <c r="Z11" s="20"/>
    </row>
    <row r="12" spans="1:36" ht="15.75" x14ac:dyDescent="0.25">
      <c r="A12" s="8" t="s">
        <v>36</v>
      </c>
      <c r="B12" s="9" t="s">
        <v>312</v>
      </c>
      <c r="H12" s="9" t="s">
        <v>292</v>
      </c>
      <c r="I12" s="9" t="s">
        <v>294</v>
      </c>
      <c r="J12" s="9" t="s">
        <v>296</v>
      </c>
      <c r="K12" s="9" t="s">
        <v>298</v>
      </c>
      <c r="L12" s="9" t="s">
        <v>300</v>
      </c>
      <c r="M12" s="9" t="s">
        <v>302</v>
      </c>
      <c r="N12" s="9" t="s">
        <v>304</v>
      </c>
      <c r="O12" s="9" t="s">
        <v>306</v>
      </c>
      <c r="P12" s="9"/>
      <c r="Q12" s="9"/>
      <c r="R12" s="9"/>
      <c r="S12" s="9"/>
      <c r="T12" s="9"/>
      <c r="U12" s="9"/>
      <c r="V12" s="9"/>
      <c r="W12" s="9"/>
      <c r="X12" s="9"/>
      <c r="Y12" s="9"/>
      <c r="Z12" s="9"/>
    </row>
    <row r="13" spans="1:36" ht="15.75" x14ac:dyDescent="0.25">
      <c r="A13" s="8" t="s">
        <v>37</v>
      </c>
      <c r="B13" s="9" t="s">
        <v>182</v>
      </c>
      <c r="C13" s="3" t="str">
        <f>CONCATENATE("# What are some common mutations of ",B11,"?")</f>
        <v># What are some common mutations of HTR2A?</v>
      </c>
      <c r="H13" s="9" t="s">
        <v>293</v>
      </c>
      <c r="I13" s="9" t="s">
        <v>295</v>
      </c>
      <c r="J13" s="9" t="s">
        <v>297</v>
      </c>
      <c r="K13" s="9" t="s">
        <v>299</v>
      </c>
      <c r="L13" s="9" t="s">
        <v>301</v>
      </c>
      <c r="M13" s="9" t="s">
        <v>303</v>
      </c>
      <c r="N13" s="9" t="s">
        <v>305</v>
      </c>
      <c r="O13" s="9" t="s">
        <v>307</v>
      </c>
      <c r="P13" s="9"/>
      <c r="Q13" s="9"/>
      <c r="R13" s="9"/>
      <c r="S13" s="9"/>
      <c r="T13" s="9"/>
      <c r="U13" s="9"/>
      <c r="V13" s="9"/>
      <c r="W13" s="9"/>
      <c r="X13" s="9"/>
      <c r="Y13" s="9"/>
      <c r="Z13" s="9"/>
    </row>
    <row r="14" spans="1:36" ht="15.75" x14ac:dyDescent="0.25">
      <c r="A14" s="8"/>
      <c r="C14" s="3" t="s">
        <v>38</v>
      </c>
      <c r="H14" s="9" t="str">
        <f>CONCATENATE("People with this variant have one copy of the ",B22)</f>
        <v>People with this variant have one copy of the [Ser34=](https://www.ncbi.nlm.nih.gov/projects/SNP/snp_ref.cgi?rs=6313)</v>
      </c>
      <c r="I14" s="9" t="str">
        <f>CONCATENATE("People with this variant have one copy of the ",B28)</f>
        <v>People with this variant have one copy of the [C46847701T](https://www.ncbi.nlm.nih.gov/projects/SNP/snp_ref.cgi?rs=1923884)</v>
      </c>
      <c r="J14" s="9" t="str">
        <f>CONCATENATE("People with this variant have one copy of the ",B34)</f>
        <v>People with this variant have one copy of the [T46848951C](https://www.ncbi.nlm.nih.gov/projects/SNP/snp_ref.cgi?rs=1923885)</v>
      </c>
      <c r="K14" s="9" t="str">
        <f>CONCATENATE("People with this variant have one copy of the ",B40)</f>
        <v>People with this variant have one copy of the [C46897343T](https://www.ncbi.nlm.nih.gov/projects/SNP/snp_ref.cgi?rs=6304)</v>
      </c>
      <c r="L14" s="9" t="str">
        <f>CONCATENATE("People with this variant have one copy of the ",B46)</f>
        <v>People with this variant have one copy of the [C46897343T](https://www.ncbi.nlm.nih.gov/projects/SNP/snp_ref.cgi?rs=6311)</v>
      </c>
      <c r="M14" s="9" t="str">
        <f>CONCATENATE("People with this variant have one copy of the ",B52)</f>
        <v>People with this variant have one copy of the [His452Tyr](https://www.ncbi.nlm.nih.gov/projects/SNP/snp_ref.cgi?rs=6314)</v>
      </c>
      <c r="N14" s="9" t="str">
        <f>CONCATENATE("People with this variant have one copy of the ",B58)</f>
        <v>People with this variant have one copy of the [T614-2211C](https://www.ncbi.nlm.nih.gov/projects/SNP/snp_ref.cgi?rs=6314)</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ht="15.75" x14ac:dyDescent="0.25">
      <c r="C15" s="3" t="str">
        <f>CONCATENATE("There are ",B13," variants in ",B11,": ",B22,", ",B28,", ",B34,", ",B40,", ",B46,", ",B52,", ",B58,", ",B64,", ",B70,", ",B76,", ",B82,", ",B88,", ",B94,", ",B100,", ",B106,", ",B112,", ",B118,", ",B124,", and ",B130,".")</f>
        <v>There are eight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[C46866425T](https://www.ncbi.nlm.nih.gov/projects/SNP/snp_ref.cgi?rs=2770296),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9" t="s">
        <v>39</v>
      </c>
      <c r="I15" s="9" t="s">
        <v>39</v>
      </c>
      <c r="J15" s="9" t="s">
        <v>38</v>
      </c>
      <c r="K15" s="9"/>
      <c r="L15" s="9" t="s">
        <v>39</v>
      </c>
      <c r="M15" s="9" t="s">
        <v>38</v>
      </c>
      <c r="N15" s="9"/>
      <c r="O15" s="9" t="s">
        <v>39</v>
      </c>
      <c r="P15" s="9"/>
      <c r="Q15" s="9"/>
      <c r="R15" s="9"/>
      <c r="S15" s="9"/>
      <c r="T15" s="9"/>
      <c r="U15" s="9"/>
      <c r="V15" s="9"/>
      <c r="W15" s="9"/>
      <c r="X15" s="9"/>
      <c r="Y15" s="9"/>
      <c r="Z15" s="9"/>
    </row>
    <row r="16" spans="1:36" ht="15.75"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ht="15.75"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ht="15.75" x14ac:dyDescent="0.25">
      <c r="A18" s="8" t="s">
        <v>41</v>
      </c>
      <c r="B18" s="19" t="s">
        <v>267</v>
      </c>
      <c r="C18" s="3" t="str">
        <f>CONCATENATE("  &lt;Variant hgvs=",CHAR(34),B18,CHAR(34)," name=",CHAR(34),B19,CHAR(34),"&gt; ")</f>
        <v xml:space="preserve">  &lt;Variant hgvs="NC_000013.11:g.46895805G&gt;A" name="Ser34"&gt; </v>
      </c>
      <c r="H18" s="9" t="s">
        <v>39</v>
      </c>
      <c r="I18" s="9" t="s">
        <v>39</v>
      </c>
      <c r="J18" s="9" t="s">
        <v>38</v>
      </c>
      <c r="K18" s="9"/>
      <c r="L18" s="9" t="s">
        <v>39</v>
      </c>
      <c r="M18" s="9" t="s">
        <v>38</v>
      </c>
      <c r="N18" s="9"/>
      <c r="O18" s="9" t="s">
        <v>39</v>
      </c>
      <c r="P18" s="9"/>
      <c r="Q18" s="9"/>
      <c r="R18" s="9"/>
      <c r="S18" s="9"/>
      <c r="T18" s="9"/>
      <c r="U18" s="9"/>
      <c r="V18" s="9"/>
      <c r="W18" s="9"/>
      <c r="X18" s="9"/>
      <c r="Y18" s="9"/>
      <c r="Z18" s="9"/>
    </row>
    <row r="19" spans="1:26" ht="15.75" x14ac:dyDescent="0.25">
      <c r="A19" s="15" t="s">
        <v>42</v>
      </c>
      <c r="B19" s="21" t="s">
        <v>275</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ht="15.75" x14ac:dyDescent="0.25">
      <c r="A20" s="15" t="s">
        <v>43</v>
      </c>
      <c r="B20" s="9" t="s">
        <v>46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ht="15.75" x14ac:dyDescent="0.25">
      <c r="A21" s="15" t="s">
        <v>45</v>
      </c>
      <c r="B21" s="9" t="s">
        <v>44</v>
      </c>
      <c r="H21" s="9" t="s">
        <v>40</v>
      </c>
      <c r="I21" s="9" t="s">
        <v>40</v>
      </c>
      <c r="J21" s="9" t="s">
        <v>38</v>
      </c>
      <c r="K21" s="9"/>
      <c r="L21" s="9" t="s">
        <v>40</v>
      </c>
      <c r="M21" s="9" t="s">
        <v>38</v>
      </c>
      <c r="N21" s="9"/>
      <c r="O21" s="9" t="s">
        <v>40</v>
      </c>
      <c r="P21" s="9"/>
      <c r="Q21" s="9"/>
      <c r="R21" s="9"/>
      <c r="S21" s="9"/>
      <c r="T21" s="9"/>
      <c r="U21" s="9"/>
      <c r="V21" s="9"/>
      <c r="W21" s="9"/>
      <c r="X21" s="9"/>
      <c r="Y21" s="9"/>
      <c r="Z21" s="9"/>
    </row>
    <row r="22" spans="1:26" ht="15.75" x14ac:dyDescent="0.25">
      <c r="A22" s="15" t="s">
        <v>47</v>
      </c>
      <c r="B22" s="9" t="s">
        <v>276</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ht="15.75" x14ac:dyDescent="0.25">
      <c r="A23" s="15"/>
      <c r="C23" s="3" t="str">
        <f>CONCATENATE("&lt;# ",B25," #&gt;")</f>
        <v>&lt;# C46847701T #&gt;</v>
      </c>
    </row>
    <row r="24" spans="1:26" ht="15.75" x14ac:dyDescent="0.25">
      <c r="A24" s="8" t="s">
        <v>41</v>
      </c>
      <c r="B24" s="28" t="s">
        <v>268</v>
      </c>
      <c r="C24" s="3" t="str">
        <f>CONCATENATE("  &lt;Variant hgvs=",CHAR(34),B24,CHAR(34)," name=",CHAR(34),B25,CHAR(34),"&gt; ")</f>
        <v xml:space="preserve">  &lt;Variant hgvs="NC_000013.11:g.46847701C&gt;T" name="C46847701T"&gt; </v>
      </c>
    </row>
    <row r="25" spans="1:26" ht="15.75" x14ac:dyDescent="0.25">
      <c r="A25" s="15" t="s">
        <v>42</v>
      </c>
      <c r="B25" s="9" t="s">
        <v>277</v>
      </c>
    </row>
    <row r="26" spans="1:26" ht="15.75" x14ac:dyDescent="0.25">
      <c r="A26" s="15" t="s">
        <v>43</v>
      </c>
      <c r="B26" s="9" t="s">
        <v>126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ht="15.75" x14ac:dyDescent="0.25">
      <c r="A27" s="15" t="s">
        <v>45</v>
      </c>
      <c r="B27" s="9" t="s">
        <v>48</v>
      </c>
    </row>
    <row r="28" spans="1:26" ht="15.75" x14ac:dyDescent="0.25">
      <c r="A28" s="15" t="s">
        <v>47</v>
      </c>
      <c r="B28" s="9" t="s">
        <v>278</v>
      </c>
      <c r="C28" s="3" t="str">
        <f>"  &lt;/Variant&gt;"</f>
        <v xml:space="preserve">  &lt;/Variant&gt;</v>
      </c>
    </row>
    <row r="29" spans="1:26" ht="15.75" x14ac:dyDescent="0.25">
      <c r="A29" s="8"/>
      <c r="C29" s="3" t="str">
        <f>CONCATENATE("&lt;# ",B31," #&gt;")</f>
        <v>&lt;# T46848951C #&gt;</v>
      </c>
    </row>
    <row r="30" spans="1:26" ht="15.75" x14ac:dyDescent="0.25">
      <c r="A30" s="8" t="s">
        <v>41</v>
      </c>
      <c r="B30" s="19" t="s">
        <v>269</v>
      </c>
      <c r="C30" s="3" t="str">
        <f>CONCATENATE("  &lt;Variant hgvs=",CHAR(34),B30,CHAR(34)," name=",CHAR(34),B31,CHAR(34),"&gt; ")</f>
        <v xml:space="preserve">  &lt;Variant hgvs="NC_000013.11:g.46848951T&gt;C" name="T46848951C"&gt; </v>
      </c>
    </row>
    <row r="31" spans="1:26" ht="15.75" x14ac:dyDescent="0.25">
      <c r="A31" s="15" t="s">
        <v>42</v>
      </c>
      <c r="B31" s="9" t="s">
        <v>279</v>
      </c>
    </row>
    <row r="32" spans="1:26" ht="15.75" x14ac:dyDescent="0.25">
      <c r="A32" s="15" t="s">
        <v>43</v>
      </c>
      <c r="B32" s="9" t="s">
        <v>48</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ht="15.75" x14ac:dyDescent="0.25">
      <c r="A33" s="15" t="s">
        <v>45</v>
      </c>
      <c r="B33" s="9" t="s">
        <v>126</v>
      </c>
    </row>
    <row r="34" spans="1:3" ht="15.75" x14ac:dyDescent="0.25">
      <c r="A34" s="15" t="s">
        <v>47</v>
      </c>
      <c r="B34" s="9" t="s">
        <v>280</v>
      </c>
      <c r="C34" s="3" t="str">
        <f>"  &lt;/Variant&gt;"</f>
        <v xml:space="preserve">  &lt;/Variant&gt;</v>
      </c>
    </row>
    <row r="35" spans="1:3" ht="15.75" x14ac:dyDescent="0.25">
      <c r="A35" s="15"/>
      <c r="C35" s="3" t="str">
        <f>CONCATENATE("&lt;# ",B37," #&gt;")</f>
        <v>&lt;# Ile197Val #&gt;</v>
      </c>
    </row>
    <row r="36" spans="1:3" ht="15.75" x14ac:dyDescent="0.25">
      <c r="A36" s="8" t="s">
        <v>41</v>
      </c>
      <c r="B36" s="19" t="s">
        <v>270</v>
      </c>
      <c r="C36" s="3" t="str">
        <f>CONCATENATE("  &lt;Variant hgvs=",CHAR(34),B36,CHAR(34)," name=",CHAR(34),B37,CHAR(34),"&gt; ")</f>
        <v xml:space="preserve">  &lt;Variant hgvs="NC_000013.11:g.46892414T&gt;C" name="Ile197Val"&gt; </v>
      </c>
    </row>
    <row r="37" spans="1:3" ht="15.75" x14ac:dyDescent="0.25">
      <c r="A37" s="15" t="s">
        <v>42</v>
      </c>
      <c r="B37" s="9" t="s">
        <v>290</v>
      </c>
    </row>
    <row r="38" spans="1:3" ht="15.75" x14ac:dyDescent="0.25">
      <c r="A38" s="15" t="s">
        <v>43</v>
      </c>
      <c r="B38" s="9" t="s">
        <v>48</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ht="15.75" x14ac:dyDescent="0.25">
      <c r="A39" s="15" t="s">
        <v>45</v>
      </c>
      <c r="B39" s="9" t="s">
        <v>126</v>
      </c>
    </row>
    <row r="40" spans="1:3" ht="15.75" x14ac:dyDescent="0.25">
      <c r="A40" s="15" t="s">
        <v>47</v>
      </c>
      <c r="B40" s="9" t="s">
        <v>282</v>
      </c>
      <c r="C40" s="3" t="str">
        <f>"  &lt;/Variant&gt;"</f>
        <v xml:space="preserve">  &lt;/Variant&gt;</v>
      </c>
    </row>
    <row r="41" spans="1:3" ht="15.75" x14ac:dyDescent="0.25">
      <c r="A41" s="15"/>
      <c r="C41" s="3" t="str">
        <f>CONCATENATE("&lt;# ",B43," #&gt;")</f>
        <v>&lt;# C46897343T #&gt;</v>
      </c>
    </row>
    <row r="42" spans="1:3" ht="15.75" x14ac:dyDescent="0.25">
      <c r="A42" s="8" t="s">
        <v>41</v>
      </c>
      <c r="B42" s="19" t="s">
        <v>271</v>
      </c>
      <c r="C42" s="3" t="str">
        <f>CONCATENATE("  &lt;Variant hgvs=",CHAR(34),B42,CHAR(34)," name=",CHAR(34),B43,CHAR(34),"&gt; ")</f>
        <v xml:space="preserve">  &lt;Variant hgvs="NC_000013.11:g.46897343C&gt;T" name="C46897343T"&gt; </v>
      </c>
    </row>
    <row r="43" spans="1:3" ht="15.75" x14ac:dyDescent="0.25">
      <c r="A43" s="15" t="s">
        <v>42</v>
      </c>
      <c r="B43" s="9" t="s">
        <v>281</v>
      </c>
    </row>
    <row r="44" spans="1:3" ht="15.75" x14ac:dyDescent="0.25">
      <c r="A44" s="15" t="s">
        <v>43</v>
      </c>
      <c r="B44" s="9" t="s">
        <v>126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ht="15.75" x14ac:dyDescent="0.25">
      <c r="A45" s="15" t="s">
        <v>45</v>
      </c>
      <c r="B45" s="9" t="s">
        <v>48</v>
      </c>
    </row>
    <row r="46" spans="1:3" ht="15.75" x14ac:dyDescent="0.25">
      <c r="A46" s="15" t="s">
        <v>47</v>
      </c>
      <c r="B46" s="9" t="s">
        <v>283</v>
      </c>
      <c r="C46" s="3" t="str">
        <f>"  &lt;/Variant&gt;"</f>
        <v xml:space="preserve">  &lt;/Variant&gt;</v>
      </c>
    </row>
    <row r="47" spans="1:3" ht="15.75" x14ac:dyDescent="0.25">
      <c r="A47" s="15"/>
      <c r="C47" s="3" t="str">
        <f>CONCATENATE("&lt;# ",B49," #&gt;")</f>
        <v>&lt;# His452Tyr #&gt;</v>
      </c>
    </row>
    <row r="48" spans="1:3" ht="15.75" x14ac:dyDescent="0.25">
      <c r="A48" s="8" t="s">
        <v>41</v>
      </c>
      <c r="B48" s="19" t="s">
        <v>272</v>
      </c>
      <c r="C48" s="3" t="str">
        <f>CONCATENATE("  &lt;Variant hgvs=",CHAR(34),B48,CHAR(34)," name=",CHAR(34),B49,CHAR(34),"&gt; ")</f>
        <v xml:space="preserve">  &lt;Variant hgvs="NC_000013.11:g.46834899G&gt;A" name="His452Tyr"&gt; </v>
      </c>
    </row>
    <row r="49" spans="1:16" ht="15.75" x14ac:dyDescent="0.25">
      <c r="A49" s="15" t="s">
        <v>42</v>
      </c>
      <c r="B49" s="9" t="s">
        <v>284</v>
      </c>
    </row>
    <row r="50" spans="1:16" ht="15.75" x14ac:dyDescent="0.25">
      <c r="A50" s="15" t="s">
        <v>43</v>
      </c>
      <c r="B50" s="9" t="s">
        <v>46</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ht="15.75" x14ac:dyDescent="0.25">
      <c r="A51" s="15" t="s">
        <v>45</v>
      </c>
      <c r="B51" s="9" t="s">
        <v>44</v>
      </c>
    </row>
    <row r="52" spans="1:16" ht="15.75" x14ac:dyDescent="0.25">
      <c r="A52" s="15" t="s">
        <v>47</v>
      </c>
      <c r="B52" s="23" t="s">
        <v>285</v>
      </c>
      <c r="C52" s="3" t="str">
        <f>"  &lt;/Variant&gt;"</f>
        <v xml:space="preserve">  &lt;/Variant&gt;</v>
      </c>
    </row>
    <row r="53" spans="1:16" ht="15.75" x14ac:dyDescent="0.25">
      <c r="A53" s="15"/>
      <c r="C53" s="3" t="str">
        <f>CONCATENATE("&lt;# ",B55," #&gt;")</f>
        <v>&lt;# T614-2211C #&gt;</v>
      </c>
    </row>
    <row r="54" spans="1:16" ht="15.75" x14ac:dyDescent="0.25">
      <c r="A54" s="8" t="s">
        <v>41</v>
      </c>
      <c r="B54" s="19" t="s">
        <v>273</v>
      </c>
      <c r="C54" s="3" t="str">
        <f>CONCATENATE("  &lt;Variant hgvs=",CHAR(34),B54,CHAR(34)," name=",CHAR(34),B55,CHAR(34),"&gt; ")</f>
        <v xml:space="preserve">  &lt;Variant hgvs="NC_000013.11:g.46837850A&gt;G" name="T614-2211C"&gt; </v>
      </c>
    </row>
    <row r="55" spans="1:16" ht="15.75" x14ac:dyDescent="0.25">
      <c r="A55" s="15" t="s">
        <v>42</v>
      </c>
      <c r="B55" s="9" t="s">
        <v>286</v>
      </c>
    </row>
    <row r="56" spans="1:16" ht="15.75" x14ac:dyDescent="0.25">
      <c r="A56" s="15" t="s">
        <v>43</v>
      </c>
      <c r="B56" s="9" t="s">
        <v>48</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ht="15.75" x14ac:dyDescent="0.25">
      <c r="A57" s="15" t="s">
        <v>45</v>
      </c>
      <c r="B57" s="9" t="s">
        <v>126</v>
      </c>
    </row>
    <row r="58" spans="1:16" s="4" customFormat="1" ht="15.75" x14ac:dyDescent="0.25">
      <c r="A58" s="22" t="s">
        <v>47</v>
      </c>
      <c r="B58" s="23" t="s">
        <v>287</v>
      </c>
      <c r="C58" s="4" t="str">
        <f>"  &lt;/Variant&gt;"</f>
        <v xml:space="preserve">  &lt;/Variant&gt;</v>
      </c>
    </row>
    <row r="59" spans="1:16" s="4" customFormat="1" ht="15.75" x14ac:dyDescent="0.25">
      <c r="A59" s="24"/>
      <c r="B59" s="23"/>
      <c r="C59" s="4" t="str">
        <f>CONCATENATE("&lt;# ",B61," #&gt;")</f>
        <v>&lt;# C46866425T #&gt;</v>
      </c>
    </row>
    <row r="60" spans="1:16" s="4" customFormat="1" ht="15.75" x14ac:dyDescent="0.25">
      <c r="A60" s="24" t="s">
        <v>41</v>
      </c>
      <c r="B60" s="25" t="s">
        <v>274</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ht="15.75" x14ac:dyDescent="0.25">
      <c r="A61" s="22" t="s">
        <v>42</v>
      </c>
      <c r="B61" s="23" t="s">
        <v>288</v>
      </c>
      <c r="H61" s="23"/>
      <c r="I61" s="23"/>
      <c r="J61" s="23"/>
      <c r="K61" s="23"/>
      <c r="L61" s="23"/>
      <c r="M61" s="23"/>
      <c r="N61" s="23"/>
      <c r="O61" s="23"/>
      <c r="P61" s="23"/>
    </row>
    <row r="62" spans="1:16" ht="15.75" x14ac:dyDescent="0.25">
      <c r="A62" s="15" t="s">
        <v>43</v>
      </c>
      <c r="B62" s="9" t="s">
        <v>126</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45</v>
      </c>
      <c r="B63" s="9" t="s">
        <v>48</v>
      </c>
      <c r="C63" s="3" t="s">
        <v>38</v>
      </c>
      <c r="H63" s="9"/>
      <c r="I63" s="9"/>
      <c r="J63" s="9"/>
      <c r="K63" s="9"/>
      <c r="L63" s="9"/>
      <c r="M63" s="9"/>
      <c r="N63" s="9"/>
      <c r="O63" s="9"/>
      <c r="P63" s="9"/>
    </row>
    <row r="64" spans="1:16" ht="15.75" x14ac:dyDescent="0.25">
      <c r="A64" s="15" t="s">
        <v>47</v>
      </c>
      <c r="B64" s="9" t="s">
        <v>289</v>
      </c>
      <c r="C64" s="3" t="str">
        <f>"  &lt;/Variant&gt;"</f>
        <v xml:space="preserve">  &lt;/Variant&gt;</v>
      </c>
      <c r="H64" s="9"/>
      <c r="I64" s="9"/>
      <c r="J64" s="9"/>
      <c r="K64" s="9"/>
      <c r="L64" s="9"/>
      <c r="M64" s="9"/>
      <c r="N64" s="9"/>
      <c r="O64" s="9"/>
      <c r="P64" s="9"/>
    </row>
    <row r="65" spans="1:16" ht="15.75" x14ac:dyDescent="0.25">
      <c r="C65" s="3" t="str">
        <f>CONCATENATE("&lt;# ",B67," #&gt;")</f>
        <v>&lt;# T70790948C #&gt;</v>
      </c>
      <c r="H65" s="9"/>
      <c r="I65" s="9"/>
      <c r="J65" s="9"/>
      <c r="K65" s="9"/>
      <c r="L65" s="9"/>
      <c r="M65" s="9"/>
      <c r="N65" s="9"/>
      <c r="O65" s="9"/>
      <c r="P65" s="9"/>
    </row>
    <row r="66" spans="1:16" ht="15.75" x14ac:dyDescent="0.25">
      <c r="A66" s="8" t="s">
        <v>41</v>
      </c>
      <c r="B66" s="21"/>
      <c r="C66" s="3" t="str">
        <f>CONCATENATE("  &lt;Variant hgvs=",CHAR(34),B66,CHAR(34)," name=",CHAR(34),B67,CHAR(34),"&gt; ")</f>
        <v xml:space="preserve">  &lt;Variant hgvs="" name="T70790948C"&gt; </v>
      </c>
      <c r="H66" s="9"/>
      <c r="I66" s="9"/>
      <c r="J66" s="9"/>
      <c r="K66" s="9"/>
      <c r="L66" s="9"/>
      <c r="M66" s="9"/>
      <c r="N66" s="9"/>
      <c r="O66" s="9"/>
      <c r="P66" s="9"/>
    </row>
    <row r="67" spans="1:16" ht="15.75" x14ac:dyDescent="0.25">
      <c r="A67" s="15" t="s">
        <v>42</v>
      </c>
      <c r="B67" s="9" t="s">
        <v>27</v>
      </c>
      <c r="H67" s="9"/>
      <c r="I67" s="9"/>
      <c r="J67" s="9"/>
      <c r="K67" s="9"/>
      <c r="L67" s="9"/>
      <c r="M67" s="9"/>
      <c r="N67" s="9"/>
      <c r="O67" s="9"/>
      <c r="P67" s="9"/>
    </row>
    <row r="68" spans="1:16" ht="15.75" x14ac:dyDescent="0.25">
      <c r="A68" s="15" t="s">
        <v>43</v>
      </c>
      <c r="B68" s="9" t="s">
        <v>48</v>
      </c>
      <c r="C68" s="3" t="str">
        <f>CONCATENATE("    This variant is a change at a specific point in the ",B11," gene from ",B68," to ",B69,"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c r="H68" s="9"/>
      <c r="I68" s="9"/>
      <c r="J68" s="9"/>
      <c r="K68" s="9"/>
      <c r="L68" s="9"/>
      <c r="M68" s="9"/>
      <c r="N68" s="9"/>
      <c r="O68" s="9"/>
      <c r="P68" s="9"/>
    </row>
    <row r="69" spans="1:16" ht="15.75" x14ac:dyDescent="0.25">
      <c r="A69" s="15" t="s">
        <v>45</v>
      </c>
      <c r="B69" s="9" t="str">
        <f>"cytosine (C)"</f>
        <v>cytosine (C)</v>
      </c>
      <c r="H69" s="9"/>
      <c r="I69" s="9"/>
      <c r="J69" s="9"/>
      <c r="K69" s="9"/>
      <c r="L69" s="9"/>
      <c r="M69" s="9"/>
      <c r="N69" s="9"/>
      <c r="O69" s="9"/>
      <c r="P69" s="9"/>
    </row>
    <row r="70" spans="1:16" ht="15.75" x14ac:dyDescent="0.25">
      <c r="A70" s="8" t="s">
        <v>47</v>
      </c>
      <c r="B70" s="9" t="s">
        <v>50</v>
      </c>
      <c r="C70" s="3" t="str">
        <f>"  &lt;/Variant&gt;"</f>
        <v xml:space="preserve">  &lt;/Variant&gt;</v>
      </c>
      <c r="H70" s="9"/>
      <c r="I70" s="9"/>
      <c r="J70" s="9"/>
      <c r="K70" s="9"/>
      <c r="L70" s="9"/>
      <c r="M70" s="9"/>
      <c r="N70" s="9"/>
      <c r="O70" s="9"/>
      <c r="P70" s="9"/>
    </row>
    <row r="71" spans="1:16" ht="15.75" x14ac:dyDescent="0.25">
      <c r="A71" s="15"/>
      <c r="C71" s="3" t="str">
        <f>CONCATENATE("&lt;# ",B73," #&gt;")</f>
        <v>&lt;# C71402258T #&gt;</v>
      </c>
    </row>
    <row r="72" spans="1:16" ht="15.75" x14ac:dyDescent="0.25">
      <c r="A72" s="8" t="s">
        <v>41</v>
      </c>
      <c r="B72" s="21"/>
      <c r="C72" s="3" t="str">
        <f>CONCATENATE("  &lt;Variant hgvs=",CHAR(34),B72,CHAR(34)," name=",CHAR(34),B73,CHAR(34),"&gt; ")</f>
        <v xml:space="preserve">  &lt;Variant hgvs="" name="C71402258T"&gt; </v>
      </c>
    </row>
    <row r="73" spans="1:16" ht="15.75" x14ac:dyDescent="0.25">
      <c r="A73" s="15" t="s">
        <v>42</v>
      </c>
      <c r="B73" s="9" t="s">
        <v>16</v>
      </c>
    </row>
    <row r="74" spans="1:16" ht="15.75" x14ac:dyDescent="0.25">
      <c r="A74" s="15" t="s">
        <v>43</v>
      </c>
      <c r="B74" s="9" t="str">
        <f>"cytosine (C)"</f>
        <v>cytosine (C)</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75" spans="1:16" ht="15.75" x14ac:dyDescent="0.25">
      <c r="A75" s="15" t="s">
        <v>45</v>
      </c>
      <c r="B75" s="9" t="s">
        <v>48</v>
      </c>
    </row>
    <row r="76" spans="1:16" ht="15.75" x14ac:dyDescent="0.25">
      <c r="A76" s="15" t="s">
        <v>47</v>
      </c>
      <c r="B76" s="9" t="s">
        <v>51</v>
      </c>
      <c r="C76" s="3" t="str">
        <f>"  &lt;/Variant&gt;"</f>
        <v xml:space="preserve">  &lt;/Variant&gt;</v>
      </c>
    </row>
    <row r="77" spans="1:16" ht="15.75" x14ac:dyDescent="0.25">
      <c r="A77" s="8"/>
      <c r="C77" s="3" t="str">
        <f>CONCATENATE("&lt;# ",B79," #&gt;")</f>
        <v>&lt;# C70616746T #&gt;</v>
      </c>
    </row>
    <row r="78" spans="1:16" ht="15.75" x14ac:dyDescent="0.25">
      <c r="A78" s="8" t="s">
        <v>41</v>
      </c>
      <c r="B78" s="21"/>
      <c r="C78" s="3" t="str">
        <f>CONCATENATE("  &lt;Variant hgvs=",CHAR(34),B78,CHAR(34)," name=",CHAR(34),B79,CHAR(34),"&gt; ")</f>
        <v xml:space="preserve">  &lt;Variant hgvs="" name="C70616746T"&gt; </v>
      </c>
    </row>
    <row r="79" spans="1:16" ht="15.75" x14ac:dyDescent="0.25">
      <c r="A79" s="15" t="s">
        <v>42</v>
      </c>
      <c r="B79" s="9" t="s">
        <v>7</v>
      </c>
    </row>
    <row r="80" spans="1:16" ht="15.75" x14ac:dyDescent="0.25">
      <c r="A80" s="15" t="s">
        <v>43</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81" spans="1:3" ht="15.75" x14ac:dyDescent="0.25">
      <c r="A81" s="15" t="s">
        <v>45</v>
      </c>
      <c r="B81" s="9" t="s">
        <v>48</v>
      </c>
    </row>
    <row r="82" spans="1:3" s="4" customFormat="1" ht="15.75" x14ac:dyDescent="0.25">
      <c r="A82" s="22" t="s">
        <v>47</v>
      </c>
      <c r="B82" s="23" t="s">
        <v>52</v>
      </c>
      <c r="C82" s="4" t="str">
        <f>"  &lt;/Variant&gt;"</f>
        <v xml:space="preserve">  &lt;/Variant&gt;</v>
      </c>
    </row>
    <row r="83" spans="1:3" s="4" customFormat="1" ht="15.75" x14ac:dyDescent="0.25">
      <c r="A83" s="22"/>
      <c r="B83" s="23"/>
      <c r="C83" s="4" t="str">
        <f>CONCATENATE("&lt;# ",B85," #&gt;")</f>
        <v>&lt;# T71417232G #&gt;</v>
      </c>
    </row>
    <row r="84" spans="1:3" s="4" customFormat="1" ht="15.75" x14ac:dyDescent="0.25">
      <c r="A84" s="24" t="s">
        <v>41</v>
      </c>
      <c r="B84" s="25" t="s">
        <v>53</v>
      </c>
      <c r="C84" s="4" t="str">
        <f>CONCATENATE("  &lt;Variant hgvs=",CHAR(34),B84,CHAR(34)," name=",CHAR(34),B85,CHAR(34),"&gt; ")</f>
        <v xml:space="preserve">  &lt;Variant hgvs="NC_000009.12:g.71417232T&gt;G" name="T71417232G"&gt; </v>
      </c>
    </row>
    <row r="85" spans="1:3" s="4" customFormat="1" ht="15.75" x14ac:dyDescent="0.25">
      <c r="A85" s="22" t="s">
        <v>42</v>
      </c>
      <c r="B85" s="23" t="s">
        <v>22</v>
      </c>
    </row>
    <row r="86" spans="1:3" ht="15.75" x14ac:dyDescent="0.25">
      <c r="A86" s="15" t="s">
        <v>43</v>
      </c>
      <c r="B86" s="9" t="s">
        <v>48</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HTR2A gene from thymine (T) to guanine (G) resulting in incorrect protein function. This substitution of a single nucleotide is known as a missense variant.</v>
      </c>
    </row>
    <row r="87" spans="1:3" ht="15.75" x14ac:dyDescent="0.25">
      <c r="A87" s="15" t="s">
        <v>45</v>
      </c>
      <c r="B87" s="9" t="s">
        <v>46</v>
      </c>
    </row>
    <row r="88" spans="1:3" ht="15.75" x14ac:dyDescent="0.25">
      <c r="A88" s="15" t="s">
        <v>47</v>
      </c>
      <c r="B88" s="9" t="s">
        <v>54</v>
      </c>
      <c r="C88" s="3" t="str">
        <f>"  &lt;/Variant&gt;"</f>
        <v xml:space="preserve">  &lt;/Variant&gt;</v>
      </c>
    </row>
    <row r="89" spans="1:3" ht="15.75" x14ac:dyDescent="0.25">
      <c r="A89" s="15"/>
      <c r="C89" s="3" t="str">
        <f>CONCATENATE("&lt;# ",B91," #&gt;")</f>
        <v>&lt;# A70605775G #&gt;</v>
      </c>
    </row>
    <row r="90" spans="1:3" ht="15.75" x14ac:dyDescent="0.25">
      <c r="A90" s="8" t="s">
        <v>41</v>
      </c>
      <c r="B90" s="21" t="s">
        <v>55</v>
      </c>
      <c r="C90" s="3" t="str">
        <f>CONCATENATE("  &lt;Variant hgvs=",CHAR(34),B90,CHAR(34)," name=",CHAR(34),B91,CHAR(34),"&gt; ")</f>
        <v xml:space="preserve">  &lt;Variant hgvs="NC_000009.12:g.70605775A&gt;G" name="A70605775G"&gt; </v>
      </c>
    </row>
    <row r="91" spans="1:3" ht="15.75" x14ac:dyDescent="0.25">
      <c r="A91" s="15" t="s">
        <v>42</v>
      </c>
      <c r="B91" s="9" t="s">
        <v>4</v>
      </c>
    </row>
    <row r="92" spans="1:3" ht="15.75" x14ac:dyDescent="0.25">
      <c r="A92" s="15" t="s">
        <v>43</v>
      </c>
      <c r="B92" s="9" t="s">
        <v>44</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HTR2A gene from adenine (A) to guanine (G) resulting in incorrect protein function. This substitution of a single nucleotide is known as a missense variant.</v>
      </c>
    </row>
    <row r="93" spans="1:3" ht="15.75" x14ac:dyDescent="0.25">
      <c r="A93" s="15" t="s">
        <v>45</v>
      </c>
      <c r="B93" s="9" t="s">
        <v>46</v>
      </c>
    </row>
    <row r="94" spans="1:3" ht="15.75" x14ac:dyDescent="0.25">
      <c r="A94" s="15" t="s">
        <v>47</v>
      </c>
      <c r="B94" s="9" t="s">
        <v>56</v>
      </c>
      <c r="C94" s="3" t="str">
        <f>"  &lt;/Variant&gt;"</f>
        <v xml:space="preserve">  &lt;/Variant&gt;</v>
      </c>
    </row>
    <row r="95" spans="1:3" ht="15.75" x14ac:dyDescent="0.25">
      <c r="A95" s="15"/>
      <c r="C95" s="3" t="str">
        <f>CONCATENATE("&lt;# ",B97," #&gt;")</f>
        <v>&lt;# C71403580T #&gt;</v>
      </c>
    </row>
    <row r="96" spans="1:3" ht="15.75" x14ac:dyDescent="0.25">
      <c r="A96" s="8" t="s">
        <v>41</v>
      </c>
      <c r="B96" s="21" t="s">
        <v>57</v>
      </c>
      <c r="C96" s="3" t="str">
        <f>CONCATENATE("  &lt;Variant hgvs=",CHAR(34),B96,CHAR(34)," name=",CHAR(34),B97,CHAR(34),"&gt; ")</f>
        <v xml:space="preserve">  &lt;Variant hgvs="NC_000009.12:g.71403580C&gt;T" name="C71403580T"&gt; </v>
      </c>
    </row>
    <row r="97" spans="1:3" ht="15.75" x14ac:dyDescent="0.25">
      <c r="A97" s="15" t="s">
        <v>42</v>
      </c>
      <c r="B97" s="9" t="s">
        <v>19</v>
      </c>
    </row>
    <row r="98" spans="1:3" ht="15.75" x14ac:dyDescent="0.25">
      <c r="A98" s="15" t="s">
        <v>43</v>
      </c>
      <c r="B98" s="9" t="str">
        <f>"cytosine (C)"</f>
        <v>cytosine (C)</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99" spans="1:3" ht="15.75" x14ac:dyDescent="0.25">
      <c r="A99" s="15" t="s">
        <v>45</v>
      </c>
      <c r="B99" s="9" t="s">
        <v>48</v>
      </c>
    </row>
    <row r="100" spans="1:3" ht="15.75" x14ac:dyDescent="0.25">
      <c r="A100" s="15" t="s">
        <v>47</v>
      </c>
      <c r="B100" s="9" t="s">
        <v>58</v>
      </c>
      <c r="C100" s="3" t="str">
        <f>"  &lt;/Variant&gt;"</f>
        <v xml:space="preserve">  &lt;/Variant&gt;</v>
      </c>
    </row>
    <row r="101" spans="1:3" ht="15.75" x14ac:dyDescent="0.25">
      <c r="A101" s="15"/>
      <c r="C101" s="3" t="str">
        <f>CONCATENATE("&lt;# ",B103," #&gt;")</f>
        <v>&lt;# T70610886A #&gt;</v>
      </c>
    </row>
    <row r="102" spans="1:3" ht="15.75" x14ac:dyDescent="0.25">
      <c r="A102" s="8" t="s">
        <v>41</v>
      </c>
      <c r="B102" s="21" t="s">
        <v>35</v>
      </c>
      <c r="C102" s="3" t="str">
        <f>CONCATENATE("  &lt;Variant hgvs=",CHAR(34),B102,CHAR(34)," name=",CHAR(34),B103,CHAR(34),"&gt; ")</f>
        <v xml:space="preserve">  &lt;Variant hgvs="NC_000009.12:g.70610886T&gt;A" name="T70610886A"&gt; </v>
      </c>
    </row>
    <row r="103" spans="1:3" ht="15.75" x14ac:dyDescent="0.25">
      <c r="A103" s="15" t="s">
        <v>42</v>
      </c>
      <c r="B103" s="9" t="s">
        <v>11</v>
      </c>
    </row>
    <row r="104" spans="1:3" ht="15.75" x14ac:dyDescent="0.25">
      <c r="A104" s="15" t="s">
        <v>43</v>
      </c>
      <c r="B104" s="9" t="s">
        <v>48</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HTR2A gene from thymine (T) to adenine (A) resulting in incorrect protein function. This substitution of a single nucleotide is known as a missense variant.</v>
      </c>
    </row>
    <row r="105" spans="1:3" ht="15.75" x14ac:dyDescent="0.25">
      <c r="A105" s="15" t="s">
        <v>45</v>
      </c>
      <c r="B105" s="9" t="s">
        <v>44</v>
      </c>
    </row>
    <row r="106" spans="1:3" ht="15.75" x14ac:dyDescent="0.25">
      <c r="A106" s="15" t="s">
        <v>47</v>
      </c>
      <c r="B106" s="9" t="s">
        <v>59</v>
      </c>
      <c r="C106" s="3" t="str">
        <f>"  &lt;/Variant&gt;"</f>
        <v xml:space="preserve">  &lt;/Variant&gt;</v>
      </c>
    </row>
    <row r="107" spans="1:3" ht="15.75" x14ac:dyDescent="0.25">
      <c r="A107" s="15"/>
      <c r="C107" s="3" t="str">
        <f>CONCATENATE("&lt;# ",B109," #&gt;")</f>
        <v>&lt;# T71365306C #&gt;</v>
      </c>
    </row>
    <row r="108" spans="1:3" ht="15.75" x14ac:dyDescent="0.25">
      <c r="A108" s="8" t="s">
        <v>41</v>
      </c>
      <c r="B108" s="21" t="s">
        <v>60</v>
      </c>
      <c r="C108" s="3" t="str">
        <f>CONCATENATE("  &lt;Variant hgvs=",CHAR(34),B108,CHAR(34)," name=",CHAR(34),B109,CHAR(34),"&gt; ")</f>
        <v xml:space="preserve">  &lt;Variant hgvs="NC_000009.12:g.71365306T&gt;C" name="T71365306C"&gt; </v>
      </c>
    </row>
    <row r="109" spans="1:3" ht="15.75" x14ac:dyDescent="0.25">
      <c r="A109" s="15" t="s">
        <v>42</v>
      </c>
      <c r="B109" s="9" t="s">
        <v>6</v>
      </c>
    </row>
    <row r="110" spans="1:3" ht="15.75" x14ac:dyDescent="0.25">
      <c r="A110" s="15" t="s">
        <v>43</v>
      </c>
      <c r="B110" s="9" t="s">
        <v>48</v>
      </c>
      <c r="C110" s="3" t="str">
        <f>CONCATENATE("    This variant is a change at a specific point in the ",B11," gene from ",B110," to ",B111,"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111" spans="1:3" ht="15.75" x14ac:dyDescent="0.25">
      <c r="A111" s="15" t="s">
        <v>45</v>
      </c>
      <c r="B111" s="9" t="str">
        <f>"cytosine (C)"</f>
        <v>cytosine (C)</v>
      </c>
    </row>
    <row r="112" spans="1:3" ht="15.75" x14ac:dyDescent="0.25">
      <c r="A112" s="15" t="s">
        <v>47</v>
      </c>
      <c r="B112" s="9" t="s">
        <v>61</v>
      </c>
      <c r="C112" s="3" t="str">
        <f>"  &lt;/Variant&gt;"</f>
        <v xml:space="preserve">  &lt;/Variant&gt;</v>
      </c>
    </row>
    <row r="113" spans="1:3" ht="15.75" x14ac:dyDescent="0.25">
      <c r="A113" s="15"/>
      <c r="C113" s="3" t="str">
        <f>CONCATENATE("&lt;# ",B115," #&gt;")</f>
        <v>&lt;# G70820112A #&gt;</v>
      </c>
    </row>
    <row r="114" spans="1:3" ht="15.75" x14ac:dyDescent="0.25">
      <c r="A114" s="8" t="s">
        <v>41</v>
      </c>
      <c r="B114" s="21" t="s">
        <v>62</v>
      </c>
      <c r="C114" s="3" t="str">
        <f>CONCATENATE("  &lt;Variant hgvs=",CHAR(34),B114,CHAR(34)," name=",CHAR(34),B115,CHAR(34),"&gt; ")</f>
        <v xml:space="preserve">  &lt;Variant hgvs="NC_000009.12:g.70820112G&gt;A" name="G70820112A"&gt; </v>
      </c>
    </row>
    <row r="115" spans="1:3" ht="15.75" x14ac:dyDescent="0.25">
      <c r="A115" s="15" t="s">
        <v>42</v>
      </c>
      <c r="B115" s="9" t="s">
        <v>34</v>
      </c>
    </row>
    <row r="116" spans="1:3" ht="15.75" x14ac:dyDescent="0.25">
      <c r="A116" s="15" t="s">
        <v>43</v>
      </c>
      <c r="B116" s="9" t="s">
        <v>46</v>
      </c>
      <c r="C116" s="3" t="str">
        <f>CONCATENATE("    This variant is a change at a specific point in the ",B11," gene from ",B116," to ",B117,"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117" spans="1:3" ht="15.75" x14ac:dyDescent="0.25">
      <c r="A117" s="15" t="s">
        <v>45</v>
      </c>
      <c r="B117" s="9" t="s">
        <v>44</v>
      </c>
    </row>
    <row r="118" spans="1:3" ht="15.75" x14ac:dyDescent="0.25">
      <c r="A118" s="15" t="s">
        <v>47</v>
      </c>
      <c r="B118" s="9" t="s">
        <v>63</v>
      </c>
      <c r="C118" s="3" t="str">
        <f>"  &lt;/Variant&gt;"</f>
        <v xml:space="preserve">  &lt;/Variant&gt;</v>
      </c>
    </row>
    <row r="119" spans="1:3" ht="15.75" x14ac:dyDescent="0.25">
      <c r="A119" s="15"/>
      <c r="C119" s="3" t="str">
        <f>CONCATENATE("&lt;# ",B121," #&gt;")</f>
        <v>&lt;# A70822908G #&gt;</v>
      </c>
    </row>
    <row r="120" spans="1:3" ht="15.75" x14ac:dyDescent="0.25">
      <c r="A120" s="8" t="s">
        <v>41</v>
      </c>
      <c r="B120" s="21" t="s">
        <v>64</v>
      </c>
      <c r="C120" s="3" t="str">
        <f>CONCATENATE("  &lt;Variant hgvs=",CHAR(34),B120,CHAR(34)," name=",CHAR(34),B121,CHAR(34),"&gt; ")</f>
        <v xml:space="preserve">  &lt;Variant hgvs="NC_000009.12:g.70822908A&gt;G" name="A70822908G"&gt; </v>
      </c>
    </row>
    <row r="121" spans="1:3" ht="15.75" x14ac:dyDescent="0.25">
      <c r="A121" s="15" t="s">
        <v>42</v>
      </c>
      <c r="B121" s="9" t="s">
        <v>3</v>
      </c>
    </row>
    <row r="122" spans="1:3" ht="15.75" x14ac:dyDescent="0.25">
      <c r="A122" s="15" t="s">
        <v>43</v>
      </c>
      <c r="B122" s="9" t="s">
        <v>44</v>
      </c>
      <c r="C122" s="3" t="str">
        <f>CONCATENATE("    This variant is a change at a specific point in the ",B11," gene from ",B122," to ",B123," resulting in incorrect ",B7," function. This substitution of a single nucleotide is known as a missense variant.")</f>
        <v xml:space="preserve">    This variant is a change at a specific point in the HTR2A gene from adenine (A) to guanine (G) resulting in incorrect protein function. This substitution of a single nucleotide is known as a missense variant.</v>
      </c>
    </row>
    <row r="123" spans="1:3" ht="15.75" x14ac:dyDescent="0.25">
      <c r="A123" s="15" t="s">
        <v>45</v>
      </c>
      <c r="B123" s="9" t="s">
        <v>46</v>
      </c>
    </row>
    <row r="124" spans="1:3" ht="15.75" x14ac:dyDescent="0.25">
      <c r="A124" s="15" t="s">
        <v>47</v>
      </c>
      <c r="B124" s="9" t="s">
        <v>65</v>
      </c>
      <c r="C124" s="3" t="str">
        <f>"  &lt;/Variant&gt;"</f>
        <v xml:space="preserve">  &lt;/Variant&gt;</v>
      </c>
    </row>
    <row r="125" spans="1:3" ht="15.75" x14ac:dyDescent="0.25">
      <c r="A125" s="15"/>
      <c r="C125" s="3" t="str">
        <f>CONCATENATE("&lt;# ",B127," #&gt;")</f>
        <v>&lt;# C37T #&gt;</v>
      </c>
    </row>
    <row r="126" spans="1:3" ht="15.75" x14ac:dyDescent="0.25">
      <c r="A126" s="8" t="s">
        <v>41</v>
      </c>
      <c r="B126" s="21" t="s">
        <v>66</v>
      </c>
      <c r="C126" s="3" t="str">
        <f>CONCATENATE("  &lt;Variant hgvs=",CHAR(34),B126,CHAR(34)," name=",CHAR(34),B127,CHAR(34),"&gt; ")</f>
        <v xml:space="preserve">  &lt;Variant hgvs="NC_000009.12:g.70810048G&gt;A" name="C37T"&gt; </v>
      </c>
    </row>
    <row r="127" spans="1:3" ht="15.75" x14ac:dyDescent="0.25">
      <c r="A127" s="15" t="s">
        <v>42</v>
      </c>
      <c r="B127" s="9" t="s">
        <v>67</v>
      </c>
    </row>
    <row r="128" spans="1:3" ht="15.75" x14ac:dyDescent="0.25">
      <c r="A128" s="15" t="s">
        <v>43</v>
      </c>
      <c r="B128" s="9" t="s">
        <v>46</v>
      </c>
      <c r="C128" s="3" t="str">
        <f>CONCATENATE("    This variant is a change at a specific point in the ",B11," gene from ",B128," to ",B129,"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129" spans="1:3" ht="15.75" x14ac:dyDescent="0.25">
      <c r="A129" s="15" t="s">
        <v>45</v>
      </c>
      <c r="B129" s="9" t="s">
        <v>44</v>
      </c>
    </row>
    <row r="130" spans="1:3" ht="15.75" x14ac:dyDescent="0.25">
      <c r="A130" s="15" t="s">
        <v>47</v>
      </c>
      <c r="B130" s="9" t="s">
        <v>68</v>
      </c>
      <c r="C130" s="3" t="str">
        <f>"  &lt;/Variant&gt;"</f>
        <v xml:space="preserve">  &lt;/Variant&gt;</v>
      </c>
    </row>
    <row r="131" spans="1:3" s="18" customFormat="1" ht="15.75" x14ac:dyDescent="0.25">
      <c r="A131" s="27"/>
      <c r="B131" s="17"/>
    </row>
    <row r="132" spans="1:3" s="18" customFormat="1" ht="15.75" x14ac:dyDescent="0.25">
      <c r="A132" s="27"/>
      <c r="B132" s="17"/>
      <c r="C132" s="18" t="str">
        <f>C17</f>
        <v>&lt;# Ser34 #&gt;</v>
      </c>
    </row>
    <row r="133" spans="1:3" ht="15.75" x14ac:dyDescent="0.25">
      <c r="A133" s="15" t="s">
        <v>69</v>
      </c>
      <c r="B133" s="21" t="str">
        <f>H11</f>
        <v>NC_000013.11:g.</v>
      </c>
      <c r="C133" s="3" t="str">
        <f>CONCATENATE("  &lt;Genotype hgvs=",CHAR(34),B133,B134,";",B135,CHAR(34)," name=",CHAR(34),B19,CHAR(34),"&gt; ")</f>
        <v xml:space="preserve">  &lt;Genotype hgvs="NC_000013.11:g.[46895805G&gt;A];[46895805=]" name="Ser34"&gt; </v>
      </c>
    </row>
    <row r="134" spans="1:3" ht="15.75" x14ac:dyDescent="0.25">
      <c r="A134" s="15" t="s">
        <v>47</v>
      </c>
      <c r="B134" s="21" t="str">
        <f t="shared" ref="B134:B138" si="1">H12</f>
        <v>[46895805G&gt;A]</v>
      </c>
    </row>
    <row r="135" spans="1:3" ht="15.75" x14ac:dyDescent="0.25">
      <c r="A135" s="15" t="s">
        <v>43</v>
      </c>
      <c r="B135" s="21" t="str">
        <f t="shared" si="1"/>
        <v>[46895805=]</v>
      </c>
      <c r="C135" s="3" t="s">
        <v>70</v>
      </c>
    </row>
    <row r="136" spans="1:3" ht="15.75" x14ac:dyDescent="0.25">
      <c r="A136" s="15" t="s">
        <v>71</v>
      </c>
      <c r="B136" s="21" t="str">
        <f t="shared" si="1"/>
        <v>People with this variant have one copy of the [Ser34=](https://www.ncbi.nlm.nih.gov/projects/SNP/snp_ref.cgi?rs=6313)</v>
      </c>
      <c r="C136" s="3" t="s">
        <v>38</v>
      </c>
    </row>
    <row r="137" spans="1:3" ht="15.75" x14ac:dyDescent="0.25">
      <c r="A137" s="8" t="s">
        <v>72</v>
      </c>
      <c r="B137" s="21" t="str">
        <f t="shared" si="1"/>
        <v>You are in the Moderate Loss of Function category. See below for more information.</v>
      </c>
      <c r="C137" s="3" t="str">
        <f>CONCATENATE("    ",B136)</f>
        <v xml:space="preserve">    People with this variant have one copy of the [Ser34=](https://www.ncbi.nlm.nih.gov/projects/SNP/snp_ref.cgi?rs=6313)</v>
      </c>
    </row>
    <row r="138" spans="1:3" ht="15.75" x14ac:dyDescent="0.25">
      <c r="A138" s="8" t="s">
        <v>73</v>
      </c>
      <c r="B138" s="21">
        <f t="shared" si="1"/>
        <v>48.3</v>
      </c>
    </row>
    <row r="139" spans="1:3" ht="15.75" x14ac:dyDescent="0.25">
      <c r="A139" s="15"/>
      <c r="C139" s="3" t="s">
        <v>74</v>
      </c>
    </row>
    <row r="140" spans="1:3" ht="15.75" x14ac:dyDescent="0.25">
      <c r="A140" s="8"/>
    </row>
    <row r="141" spans="1:3" ht="15.75" x14ac:dyDescent="0.25">
      <c r="A141" s="8"/>
      <c r="C141" s="3" t="str">
        <f>CONCATENATE("    ",B137)</f>
        <v xml:space="preserve">    You are in the Moderate Loss of Function category. See below for more information.</v>
      </c>
    </row>
    <row r="142" spans="1:3" ht="15.75" x14ac:dyDescent="0.25">
      <c r="A142" s="8"/>
    </row>
    <row r="143" spans="1:3" ht="15.75" x14ac:dyDescent="0.25">
      <c r="A143" s="8"/>
      <c r="C143" s="3" t="s">
        <v>75</v>
      </c>
    </row>
    <row r="144" spans="1:3" ht="15.75" x14ac:dyDescent="0.25">
      <c r="A144" s="15"/>
    </row>
    <row r="145" spans="1:3" ht="15.75" x14ac:dyDescent="0.25">
      <c r="A145" s="15"/>
      <c r="C145" s="3" t="str">
        <f>CONCATENATE( "    &lt;piechart percentage=",B138," /&gt;")</f>
        <v xml:space="preserve">    &lt;piechart percentage=48.3 /&gt;</v>
      </c>
    </row>
    <row r="146" spans="1:3" ht="15.75" x14ac:dyDescent="0.25">
      <c r="A146" s="15"/>
      <c r="C146" s="3" t="str">
        <f>"  &lt;/Genotype&gt;"</f>
        <v xml:space="preserve">  &lt;/Genotype&gt;</v>
      </c>
    </row>
    <row r="147" spans="1:3" ht="15.75" x14ac:dyDescent="0.25">
      <c r="A147" s="15" t="s">
        <v>76</v>
      </c>
      <c r="B147" s="9" t="str">
        <f>H17</f>
        <v>People with this variant have two copies of the [Ser34=](https://www.ncbi.nlm.nih.gov/projects/SNP/snp_ref.cgi?rs=6313) variant. This substitution of a single nucleotide is known as a missense mutation.</v>
      </c>
      <c r="C147" s="3" t="str">
        <f>CONCATENATE("  &lt;Genotype hgvs=",CHAR(34),B133,B134,";",B134,CHAR(34)," name=",CHAR(34),B19,CHAR(34),"&gt; ")</f>
        <v xml:space="preserve">  &lt;Genotype hgvs="NC_000013.11:g.[46895805G&gt;A];[46895805G&gt;A]" name="Ser34"&gt; </v>
      </c>
    </row>
    <row r="148" spans="1:3" ht="15.75" x14ac:dyDescent="0.25">
      <c r="A148" s="8" t="s">
        <v>77</v>
      </c>
      <c r="B148" s="9" t="str">
        <f t="shared" ref="B148:B149" si="2">H18</f>
        <v>You are in the Moderate Loss of Function category. See below for more information.</v>
      </c>
      <c r="C148" s="3" t="s">
        <v>38</v>
      </c>
    </row>
    <row r="149" spans="1:3" ht="15.75" x14ac:dyDescent="0.25">
      <c r="A149" s="8" t="s">
        <v>73</v>
      </c>
      <c r="B149" s="9">
        <f t="shared" si="2"/>
        <v>32.1</v>
      </c>
      <c r="C149" s="3" t="s">
        <v>70</v>
      </c>
    </row>
    <row r="150" spans="1:3" ht="15.75" x14ac:dyDescent="0.25">
      <c r="A150" s="8"/>
    </row>
    <row r="151" spans="1:3" ht="15.75" x14ac:dyDescent="0.25">
      <c r="A151" s="15"/>
      <c r="C151" s="3" t="str">
        <f>CONCATENATE("    ",B147)</f>
        <v xml:space="preserve">    People with this variant have two copies of the [Ser34=](https://www.ncbi.nlm.nih.gov/projects/SNP/snp_ref.cgi?rs=6313) variant. This substitution of a single nucleotide is known as a missense mutation.</v>
      </c>
    </row>
    <row r="152" spans="1:3" ht="15.75" x14ac:dyDescent="0.25">
      <c r="A152" s="8"/>
    </row>
    <row r="153" spans="1:3" ht="15.75" x14ac:dyDescent="0.25">
      <c r="A153" s="8"/>
      <c r="C153" s="3" t="s">
        <v>74</v>
      </c>
    </row>
    <row r="154" spans="1:3" ht="15.75" x14ac:dyDescent="0.25">
      <c r="A154" s="8"/>
    </row>
    <row r="155" spans="1:3" ht="15.75" x14ac:dyDescent="0.25">
      <c r="A155" s="8"/>
      <c r="C155" s="3" t="str">
        <f>CONCATENATE("    ",B148)</f>
        <v xml:space="preserve">    You are in the Moderate Loss of Function category. See below for more information.</v>
      </c>
    </row>
    <row r="156" spans="1:3" ht="15.75" x14ac:dyDescent="0.25">
      <c r="A156" s="8"/>
    </row>
    <row r="157" spans="1:3" ht="15.75" x14ac:dyDescent="0.25">
      <c r="A157" s="15"/>
      <c r="C157" s="3" t="s">
        <v>75</v>
      </c>
    </row>
    <row r="158" spans="1:3" ht="15.75" x14ac:dyDescent="0.25">
      <c r="A158" s="15"/>
    </row>
    <row r="159" spans="1:3" ht="15.75" x14ac:dyDescent="0.25">
      <c r="A159" s="15"/>
      <c r="C159" s="3" t="str">
        <f>CONCATENATE( "    &lt;piechart percentage=",B149," /&gt;")</f>
        <v xml:space="preserve">    &lt;piechart percentage=32.1 /&gt;</v>
      </c>
    </row>
    <row r="160" spans="1:3" ht="15.75" x14ac:dyDescent="0.25">
      <c r="A160" s="15"/>
      <c r="C160" s="3" t="str">
        <f>"  &lt;/Genotype&gt;"</f>
        <v xml:space="preserve">  &lt;/Genotype&gt;</v>
      </c>
    </row>
    <row r="161" spans="1:3" ht="15.75" x14ac:dyDescent="0.25">
      <c r="A161" s="15" t="s">
        <v>78</v>
      </c>
      <c r="B161" s="9" t="str">
        <f>H20</f>
        <v>Your HTR2A gene has no variants. A normal gene is referred to as a "wild-type" gene.</v>
      </c>
      <c r="C161" s="3" t="str">
        <f>CONCATENATE("  &lt;Genotype hgvs=",CHAR(34),B133,B135,";",B135,CHAR(34)," name=",CHAR(34),B19,CHAR(34),"&gt; ")</f>
        <v xml:space="preserve">  &lt;Genotype hgvs="NC_000013.11:g.[46895805=];[46895805=]" name="Ser34"&gt; </v>
      </c>
    </row>
    <row r="162" spans="1:3" ht="15.75" x14ac:dyDescent="0.25">
      <c r="A162" s="8" t="s">
        <v>79</v>
      </c>
      <c r="B162" s="9" t="str">
        <f t="shared" ref="B162:B163" si="3">H21</f>
        <v>This variant is not associated with increased risk.</v>
      </c>
      <c r="C162" s="3" t="s">
        <v>38</v>
      </c>
    </row>
    <row r="163" spans="1:3" ht="15.75" x14ac:dyDescent="0.25">
      <c r="A163" s="8" t="s">
        <v>73</v>
      </c>
      <c r="B163" s="9">
        <f t="shared" si="3"/>
        <v>19.600000000000001</v>
      </c>
      <c r="C163" s="3" t="s">
        <v>70</v>
      </c>
    </row>
    <row r="164" spans="1:3" ht="15.75" x14ac:dyDescent="0.25">
      <c r="A164" s="15"/>
    </row>
    <row r="165" spans="1:3" ht="15.75" x14ac:dyDescent="0.25">
      <c r="A165" s="8"/>
      <c r="C165" s="3" t="str">
        <f>CONCATENATE("    ",B161)</f>
        <v xml:space="preserve">    Your HTR2A gene has no variants. A normal gene is referred to as a "wild-type" gene.</v>
      </c>
    </row>
    <row r="166" spans="1:3" ht="15.75" x14ac:dyDescent="0.25">
      <c r="A166" s="8"/>
    </row>
    <row r="167" spans="1:3" ht="15.75" x14ac:dyDescent="0.25">
      <c r="A167" s="8"/>
      <c r="C167" s="3" t="s">
        <v>74</v>
      </c>
    </row>
    <row r="168" spans="1:3" ht="15.75" x14ac:dyDescent="0.25">
      <c r="A168" s="8"/>
    </row>
    <row r="169" spans="1:3" ht="15.75" x14ac:dyDescent="0.25">
      <c r="A169" s="8"/>
      <c r="C169" s="3" t="str">
        <f>CONCATENATE("    ",B162)</f>
        <v xml:space="preserve">    This variant is not associated with increased risk.</v>
      </c>
    </row>
    <row r="170" spans="1:3" ht="15.75" x14ac:dyDescent="0.25">
      <c r="A170" s="15"/>
    </row>
    <row r="171" spans="1:3" ht="15.75" x14ac:dyDescent="0.25">
      <c r="A171" s="15"/>
      <c r="C171" s="3" t="s">
        <v>75</v>
      </c>
    </row>
    <row r="172" spans="1:3" ht="15.75" x14ac:dyDescent="0.25">
      <c r="A172" s="15"/>
    </row>
    <row r="173" spans="1:3" ht="15.75" x14ac:dyDescent="0.25">
      <c r="A173" s="15"/>
      <c r="C173" s="3" t="str">
        <f>CONCATENATE( "    &lt;piechart percentage=",B163," /&gt;")</f>
        <v xml:space="preserve">    &lt;piechart percentage=19.6 /&gt;</v>
      </c>
    </row>
    <row r="174" spans="1:3" ht="15.75" x14ac:dyDescent="0.25">
      <c r="A174" s="15"/>
      <c r="C174" s="3" t="str">
        <f>"  &lt;/Genotype&gt;"</f>
        <v xml:space="preserve">  &lt;/Genotype&gt;</v>
      </c>
    </row>
    <row r="175" spans="1:3" ht="15.75" x14ac:dyDescent="0.25">
      <c r="A175" s="15"/>
      <c r="C175" s="3" t="str">
        <f>C23</f>
        <v>&lt;# C46847701T #&gt;</v>
      </c>
    </row>
    <row r="176" spans="1:3" ht="15.75" x14ac:dyDescent="0.25">
      <c r="A176" s="15" t="s">
        <v>69</v>
      </c>
      <c r="B176" s="21" t="str">
        <f>I11</f>
        <v>NC_000013.11:g.</v>
      </c>
      <c r="C176" s="3" t="str">
        <f>CONCATENATE("  &lt;Genotype hgvs=",CHAR(34),B176,B177,";",B178,CHAR(34)," name=",CHAR(34),B25,CHAR(34),"&gt; ")</f>
        <v xml:space="preserve">  &lt;Genotype hgvs="NC_000013.11:g.[46847701C&gt;T];[46847701=]" name="C46847701T"&gt; </v>
      </c>
    </row>
    <row r="177" spans="1:3" ht="15.75" x14ac:dyDescent="0.25">
      <c r="A177" s="15" t="s">
        <v>47</v>
      </c>
      <c r="B177" s="21" t="str">
        <f t="shared" ref="B177:B181" si="4">I12</f>
        <v>[46847701C&gt;T]</v>
      </c>
    </row>
    <row r="178" spans="1:3" ht="15.75" x14ac:dyDescent="0.25">
      <c r="A178" s="15" t="s">
        <v>43</v>
      </c>
      <c r="B178" s="21" t="str">
        <f t="shared" si="4"/>
        <v>[46847701=]</v>
      </c>
      <c r="C178" s="3" t="s">
        <v>70</v>
      </c>
    </row>
    <row r="179" spans="1:3" ht="15.75" x14ac:dyDescent="0.25">
      <c r="A179" s="15" t="s">
        <v>71</v>
      </c>
      <c r="B179" s="21" t="str">
        <f t="shared" si="4"/>
        <v>People with this variant have one copy of the [C46847701T](https://www.ncbi.nlm.nih.gov/projects/SNP/snp_ref.cgi?rs=1923884)</v>
      </c>
      <c r="C179" s="3" t="s">
        <v>38</v>
      </c>
    </row>
    <row r="180" spans="1:3" ht="15.75" x14ac:dyDescent="0.25">
      <c r="A180" s="8" t="s">
        <v>72</v>
      </c>
      <c r="B180" s="21" t="str">
        <f t="shared" si="4"/>
        <v>You are in the Moderate Loss of Function category. See below for more information.</v>
      </c>
      <c r="C180" s="3" t="str">
        <f>CONCATENATE("    ",B179)</f>
        <v xml:space="preserve">    People with this variant have one copy of the [C46847701T](https://www.ncbi.nlm.nih.gov/projects/SNP/snp_ref.cgi?rs=1923884)</v>
      </c>
    </row>
    <row r="181" spans="1:3" ht="15.75" x14ac:dyDescent="0.25">
      <c r="A181" s="8" t="s">
        <v>73</v>
      </c>
      <c r="B181" s="21">
        <f t="shared" si="4"/>
        <v>24.3</v>
      </c>
    </row>
    <row r="182" spans="1:3" ht="15.75" x14ac:dyDescent="0.25">
      <c r="A182" s="15"/>
      <c r="C182" s="3" t="s">
        <v>74</v>
      </c>
    </row>
    <row r="183" spans="1:3" ht="15.75" x14ac:dyDescent="0.25">
      <c r="A183" s="8"/>
    </row>
    <row r="184" spans="1:3" ht="15.75" x14ac:dyDescent="0.25">
      <c r="A184" s="8"/>
      <c r="C184" s="3" t="str">
        <f>CONCATENATE("    ",B180)</f>
        <v xml:space="preserve">    You are in the Moderate Loss of Function category. See below for more information.</v>
      </c>
    </row>
    <row r="185" spans="1:3" ht="15.75" x14ac:dyDescent="0.25">
      <c r="A185" s="8"/>
    </row>
    <row r="186" spans="1:3" ht="15.75" x14ac:dyDescent="0.25">
      <c r="A186" s="8"/>
      <c r="C186" s="3" t="s">
        <v>75</v>
      </c>
    </row>
    <row r="187" spans="1:3" ht="15.75" x14ac:dyDescent="0.25">
      <c r="A187" s="15"/>
    </row>
    <row r="188" spans="1:3" ht="15.75" x14ac:dyDescent="0.25">
      <c r="A188" s="15"/>
      <c r="C188" s="3" t="str">
        <f>CONCATENATE( "    &lt;piechart percentage=",B181," /&gt;")</f>
        <v xml:space="preserve">    &lt;piechart percentage=24.3 /&gt;</v>
      </c>
    </row>
    <row r="189" spans="1:3" ht="15.75" x14ac:dyDescent="0.25">
      <c r="A189" s="15"/>
      <c r="C189" s="3" t="str">
        <f>"  &lt;/Genotype&gt;"</f>
        <v xml:space="preserve">  &lt;/Genotype&gt;</v>
      </c>
    </row>
    <row r="190" spans="1:3" ht="15.75" x14ac:dyDescent="0.25">
      <c r="A190" s="15" t="s">
        <v>76</v>
      </c>
      <c r="B190" s="9" t="str">
        <f>I17</f>
        <v>People with this variant have two copies of the [C46847701T](https://www.ncbi.nlm.nih.gov/projects/SNP/snp_ref.cgi?rs=1923884) variant. This substitution of a single nucleotide is known as a missense mutation.</v>
      </c>
      <c r="C190" s="3" t="str">
        <f>CONCATENATE("  &lt;Genotype hgvs=",CHAR(34),B176,B177,";",B177,CHAR(34)," name=",CHAR(34),B25,CHAR(34),"&gt; ")</f>
        <v xml:space="preserve">  &lt;Genotype hgvs="NC_000013.11:g.[46847701C&gt;T];[46847701C&gt;T]" name="C46847701T"&gt; </v>
      </c>
    </row>
    <row r="191" spans="1:3" ht="15.75" x14ac:dyDescent="0.25">
      <c r="A191" s="8" t="s">
        <v>77</v>
      </c>
      <c r="B191" s="9" t="str">
        <f t="shared" ref="B191:B192" si="5">I18</f>
        <v>You are in the Moderate Loss of Function category. See below for more information.</v>
      </c>
      <c r="C191" s="3" t="s">
        <v>38</v>
      </c>
    </row>
    <row r="192" spans="1:3" ht="15.75" x14ac:dyDescent="0.25">
      <c r="A192" s="8" t="s">
        <v>73</v>
      </c>
      <c r="B192" s="9">
        <f t="shared" si="5"/>
        <v>13.1</v>
      </c>
      <c r="C192" s="3" t="s">
        <v>70</v>
      </c>
    </row>
    <row r="193" spans="1:3" ht="15.75" x14ac:dyDescent="0.25">
      <c r="A193" s="8"/>
    </row>
    <row r="194" spans="1:3" ht="15.75" x14ac:dyDescent="0.25">
      <c r="A194" s="15"/>
      <c r="C194" s="3" t="str">
        <f>CONCATENATE("    ",B190)</f>
        <v xml:space="preserve">    People with this variant have two copies of the [C46847701T](https://www.ncbi.nlm.nih.gov/projects/SNP/snp_ref.cgi?rs=1923884) variant. This substitution of a single nucleotide is known as a missense mutation.</v>
      </c>
    </row>
    <row r="195" spans="1:3" ht="15.75" x14ac:dyDescent="0.25">
      <c r="A195" s="8"/>
    </row>
    <row r="196" spans="1:3" ht="15.75" x14ac:dyDescent="0.25">
      <c r="A196" s="8"/>
      <c r="C196" s="3" t="s">
        <v>74</v>
      </c>
    </row>
    <row r="197" spans="1:3" ht="15.75" x14ac:dyDescent="0.25">
      <c r="A197" s="8"/>
    </row>
    <row r="198" spans="1:3" ht="15.75" x14ac:dyDescent="0.25">
      <c r="A198" s="8"/>
      <c r="C198" s="3" t="str">
        <f>CONCATENATE("    ",B191)</f>
        <v xml:space="preserve">    You are in the Moderate Loss of Function category. See below for more information.</v>
      </c>
    </row>
    <row r="199" spans="1:3" ht="15.75" x14ac:dyDescent="0.25">
      <c r="A199" s="8"/>
    </row>
    <row r="200" spans="1:3" ht="15.75" x14ac:dyDescent="0.25">
      <c r="A200" s="15"/>
      <c r="C200" s="3" t="s">
        <v>75</v>
      </c>
    </row>
    <row r="201" spans="1:3" ht="15.75" x14ac:dyDescent="0.25">
      <c r="A201" s="15"/>
    </row>
    <row r="202" spans="1:3" ht="15.75" x14ac:dyDescent="0.25">
      <c r="A202" s="15"/>
      <c r="C202" s="3" t="str">
        <f>CONCATENATE( "    &lt;piechart percentage=",B192," /&gt;")</f>
        <v xml:space="preserve">    &lt;piechart percentage=13.1 /&gt;</v>
      </c>
    </row>
    <row r="203" spans="1:3" ht="15.75" x14ac:dyDescent="0.25">
      <c r="A203" s="15"/>
      <c r="C203" s="3" t="str">
        <f>"  &lt;/Genotype&gt;"</f>
        <v xml:space="preserve">  &lt;/Genotype&gt;</v>
      </c>
    </row>
    <row r="204" spans="1:3" ht="15.75" x14ac:dyDescent="0.25">
      <c r="A204" s="15" t="s">
        <v>78</v>
      </c>
      <c r="B204" s="9" t="str">
        <f>I20</f>
        <v>Your HTR2A gene has no variants. A normal gene is referred to as a "wild-type" gene.</v>
      </c>
      <c r="C204" s="3" t="str">
        <f>CONCATENATE("  &lt;Genotype hgvs=",CHAR(34),B176,B178,";",B178,CHAR(34)," name=",CHAR(34),B25,CHAR(34),"&gt; ")</f>
        <v xml:space="preserve">  &lt;Genotype hgvs="NC_000013.11:g.[46847701=];[46847701=]" name="C46847701T"&gt; </v>
      </c>
    </row>
    <row r="205" spans="1:3" ht="15.75" x14ac:dyDescent="0.25">
      <c r="A205" s="8" t="s">
        <v>79</v>
      </c>
      <c r="B205" s="9" t="str">
        <f t="shared" ref="B205:B206" si="6">I21</f>
        <v>This variant is not associated with increased risk.</v>
      </c>
      <c r="C205" s="3" t="s">
        <v>38</v>
      </c>
    </row>
    <row r="206" spans="1:3" ht="15.75" x14ac:dyDescent="0.25">
      <c r="A206" s="8" t="s">
        <v>73</v>
      </c>
      <c r="B206" s="9">
        <f t="shared" si="6"/>
        <v>62.6</v>
      </c>
      <c r="C206" s="3" t="s">
        <v>70</v>
      </c>
    </row>
    <row r="207" spans="1:3" ht="15.75" x14ac:dyDescent="0.25">
      <c r="A207" s="15"/>
    </row>
    <row r="208" spans="1:3" ht="15.75" x14ac:dyDescent="0.25">
      <c r="A208" s="8"/>
      <c r="C208" s="3" t="str">
        <f>CONCATENATE("    ",B204)</f>
        <v xml:space="preserve">    Your HTR2A gene has no variants. A normal gene is referred to as a "wild-type" gene.</v>
      </c>
    </row>
    <row r="209" spans="1:3" ht="15.75" x14ac:dyDescent="0.25">
      <c r="A209" s="8"/>
    </row>
    <row r="210" spans="1:3" ht="15.75" x14ac:dyDescent="0.25">
      <c r="A210" s="8"/>
      <c r="C210" s="3" t="s">
        <v>74</v>
      </c>
    </row>
    <row r="211" spans="1:3" ht="15.75" x14ac:dyDescent="0.25">
      <c r="A211" s="8"/>
    </row>
    <row r="212" spans="1:3" ht="15.75" x14ac:dyDescent="0.25">
      <c r="A212" s="8"/>
      <c r="C212" s="3" t="str">
        <f>CONCATENATE("    ",B205)</f>
        <v xml:space="preserve">    This variant is not associated with increased risk.</v>
      </c>
    </row>
    <row r="213" spans="1:3" ht="15.75" x14ac:dyDescent="0.25">
      <c r="A213" s="15"/>
    </row>
    <row r="214" spans="1:3" ht="15.75" x14ac:dyDescent="0.25">
      <c r="A214" s="15"/>
      <c r="C214" s="3" t="s">
        <v>75</v>
      </c>
    </row>
    <row r="215" spans="1:3" ht="15.75" x14ac:dyDescent="0.25">
      <c r="A215" s="15"/>
    </row>
    <row r="216" spans="1:3" ht="15.75" x14ac:dyDescent="0.25">
      <c r="A216" s="15"/>
      <c r="C216" s="3" t="str">
        <f>CONCATENATE( "    &lt;piechart percentage=",B206," /&gt;")</f>
        <v xml:space="preserve">    &lt;piechart percentage=62.6 /&gt;</v>
      </c>
    </row>
    <row r="217" spans="1:3" ht="15.75" x14ac:dyDescent="0.25">
      <c r="A217" s="15"/>
      <c r="C217" s="3" t="str">
        <f>"  &lt;/Genotype&gt;"</f>
        <v xml:space="preserve">  &lt;/Genotype&gt;</v>
      </c>
    </row>
    <row r="218" spans="1:3" ht="15.75" x14ac:dyDescent="0.25">
      <c r="A218" s="15"/>
      <c r="C218" s="3" t="str">
        <f>C29</f>
        <v>&lt;# T46848951C #&gt;</v>
      </c>
    </row>
    <row r="219" spans="1:3" ht="15.75" x14ac:dyDescent="0.25">
      <c r="A219" s="15" t="s">
        <v>69</v>
      </c>
      <c r="B219" s="21" t="str">
        <f>J11</f>
        <v>NC_000013.11:g.</v>
      </c>
      <c r="C219" s="3" t="str">
        <f>CONCATENATE("  &lt;Genotype hgvs=",CHAR(34),B219,B220,";",B221,CHAR(34)," name=",CHAR(34),B31,CHAR(34),"&gt; ")</f>
        <v xml:space="preserve">  &lt;Genotype hgvs="NC_000013.11:g.[46848951T&gt;C];[46848951=]" name="T46848951C"&gt; </v>
      </c>
    </row>
    <row r="220" spans="1:3" ht="15.75" x14ac:dyDescent="0.25">
      <c r="A220" s="15" t="s">
        <v>47</v>
      </c>
      <c r="B220" s="21" t="str">
        <f t="shared" ref="B220:B224" si="7">J12</f>
        <v>[46848951T&gt;C]</v>
      </c>
    </row>
    <row r="221" spans="1:3" ht="15.75" x14ac:dyDescent="0.25">
      <c r="A221" s="15" t="s">
        <v>43</v>
      </c>
      <c r="B221" s="21" t="str">
        <f t="shared" si="7"/>
        <v>[46848951=]</v>
      </c>
      <c r="C221" s="3" t="s">
        <v>70</v>
      </c>
    </row>
    <row r="222" spans="1:3" ht="15.75" x14ac:dyDescent="0.25">
      <c r="A222" s="15" t="s">
        <v>71</v>
      </c>
      <c r="B222" s="21" t="str">
        <f t="shared" si="7"/>
        <v>People with this variant have one copy of the [T46848951C](https://www.ncbi.nlm.nih.gov/projects/SNP/snp_ref.cgi?rs=1923885)</v>
      </c>
      <c r="C222" s="3" t="s">
        <v>38</v>
      </c>
    </row>
    <row r="223" spans="1:3" ht="15.75" x14ac:dyDescent="0.25">
      <c r="A223" s="8" t="s">
        <v>72</v>
      </c>
      <c r="B223" s="21" t="str">
        <f t="shared" si="7"/>
        <v xml:space="preserve"> </v>
      </c>
      <c r="C223" s="3" t="str">
        <f>CONCATENATE("    ",B222)</f>
        <v xml:space="preserve">    People with this variant have one copy of the [T46848951C](https://www.ncbi.nlm.nih.gov/projects/SNP/snp_ref.cgi?rs=1923885)</v>
      </c>
    </row>
    <row r="224" spans="1:3" ht="15.75" x14ac:dyDescent="0.25">
      <c r="A224" s="8" t="s">
        <v>73</v>
      </c>
      <c r="B224" s="21">
        <f t="shared" si="7"/>
        <v>45.4</v>
      </c>
    </row>
    <row r="225" spans="1:3" ht="15.75" x14ac:dyDescent="0.25">
      <c r="A225" s="15"/>
      <c r="C225" s="3" t="s">
        <v>74</v>
      </c>
    </row>
    <row r="226" spans="1:3" ht="15.75" x14ac:dyDescent="0.25">
      <c r="A226" s="8"/>
    </row>
    <row r="227" spans="1:3" ht="15.75" x14ac:dyDescent="0.25">
      <c r="A227" s="8"/>
      <c r="C227" s="3" t="str">
        <f>CONCATENATE("    ",B223)</f>
        <v xml:space="preserve">     </v>
      </c>
    </row>
    <row r="228" spans="1:3" ht="15.75" x14ac:dyDescent="0.25">
      <c r="A228" s="8"/>
    </row>
    <row r="229" spans="1:3" ht="15.75" x14ac:dyDescent="0.25">
      <c r="A229" s="8"/>
      <c r="C229" s="3" t="s">
        <v>75</v>
      </c>
    </row>
    <row r="230" spans="1:3" ht="15.75" x14ac:dyDescent="0.25">
      <c r="A230" s="15"/>
    </row>
    <row r="231" spans="1:3" ht="15.75" x14ac:dyDescent="0.25">
      <c r="A231" s="15"/>
      <c r="C231" s="3" t="str">
        <f>CONCATENATE( "    &lt;piechart percentage=",B224," /&gt;")</f>
        <v xml:space="preserve">    &lt;piechart percentage=45.4 /&gt;</v>
      </c>
    </row>
    <row r="232" spans="1:3" ht="15.75" x14ac:dyDescent="0.25">
      <c r="A232" s="15"/>
      <c r="C232" s="3" t="str">
        <f>"  &lt;/Genotype&gt;"</f>
        <v xml:space="preserve">  &lt;/Genotype&gt;</v>
      </c>
    </row>
    <row r="233" spans="1:3" ht="15.75" x14ac:dyDescent="0.25">
      <c r="A233" s="15" t="s">
        <v>76</v>
      </c>
      <c r="B233" s="9" t="str">
        <f>J17</f>
        <v>People with this variant have two copies of the [T46848951C](https://www.ncbi.nlm.nih.gov/projects/SNP/snp_ref.cgi?rs=1923885) variant. This substitution of a single nucleotide is known as a missense mutation.</v>
      </c>
      <c r="C233" s="3" t="str">
        <f>CONCATENATE("  &lt;Genotype hgvs=",CHAR(34),B219,B220,";",B220,CHAR(34)," name=",CHAR(34),B31,CHAR(34),"&gt; ")</f>
        <v xml:space="preserve">  &lt;Genotype hgvs="NC_000013.11:g.[46848951T&gt;C];[46848951T&gt;C]" name="T46848951C"&gt; </v>
      </c>
    </row>
    <row r="234" spans="1:3" ht="15.75" x14ac:dyDescent="0.25">
      <c r="A234" s="8" t="s">
        <v>77</v>
      </c>
      <c r="B234" s="9" t="str">
        <f t="shared" ref="B234:B235" si="8">J18</f>
        <v xml:space="preserve"> </v>
      </c>
      <c r="C234" s="3" t="s">
        <v>38</v>
      </c>
    </row>
    <row r="235" spans="1:3" ht="15.75" x14ac:dyDescent="0.25">
      <c r="A235" s="8" t="s">
        <v>73</v>
      </c>
      <c r="B235" s="9">
        <f t="shared" si="8"/>
        <v>23.5</v>
      </c>
      <c r="C235" s="3" t="s">
        <v>70</v>
      </c>
    </row>
    <row r="236" spans="1:3" ht="15.75" x14ac:dyDescent="0.25">
      <c r="A236" s="8"/>
    </row>
    <row r="237" spans="1:3" ht="15.75" x14ac:dyDescent="0.25">
      <c r="A237" s="15"/>
      <c r="C237" s="3" t="str">
        <f>CONCATENATE("    ",B233)</f>
        <v xml:space="preserve">    People with this variant have two copies of the [T46848951C](https://www.ncbi.nlm.nih.gov/projects/SNP/snp_ref.cgi?rs=1923885) variant. This substitution of a single nucleotide is known as a missense mutation.</v>
      </c>
    </row>
    <row r="238" spans="1:3" ht="15.75" x14ac:dyDescent="0.25">
      <c r="A238" s="8"/>
    </row>
    <row r="239" spans="1:3" ht="15.75" x14ac:dyDescent="0.25">
      <c r="A239" s="8"/>
      <c r="C239" s="3" t="s">
        <v>74</v>
      </c>
    </row>
    <row r="240" spans="1:3" ht="15.75" x14ac:dyDescent="0.25">
      <c r="A240" s="8"/>
    </row>
    <row r="241" spans="1:3" ht="15.75" x14ac:dyDescent="0.25">
      <c r="A241" s="8"/>
      <c r="C241" s="3" t="str">
        <f>CONCATENATE("    ",B234)</f>
        <v xml:space="preserve">     </v>
      </c>
    </row>
    <row r="242" spans="1:3" ht="15.75" x14ac:dyDescent="0.25">
      <c r="A242" s="8"/>
    </row>
    <row r="243" spans="1:3" ht="15.75" x14ac:dyDescent="0.25">
      <c r="A243" s="15"/>
      <c r="C243" s="3" t="s">
        <v>75</v>
      </c>
    </row>
    <row r="244" spans="1:3" ht="15.75" x14ac:dyDescent="0.25">
      <c r="A244" s="15"/>
    </row>
    <row r="245" spans="1:3" ht="15.75" x14ac:dyDescent="0.25">
      <c r="A245" s="15"/>
      <c r="C245" s="3" t="str">
        <f>CONCATENATE( "    &lt;piechart percentage=",B235," /&gt;")</f>
        <v xml:space="preserve">    &lt;piechart percentage=23.5 /&gt;</v>
      </c>
    </row>
    <row r="246" spans="1:3" ht="15.75" x14ac:dyDescent="0.25">
      <c r="A246" s="15"/>
      <c r="C246" s="3" t="str">
        <f>"  &lt;/Genotype&gt;"</f>
        <v xml:space="preserve">  &lt;/Genotype&gt;</v>
      </c>
    </row>
    <row r="247" spans="1:3" ht="15.75" x14ac:dyDescent="0.25">
      <c r="A247" s="15" t="s">
        <v>78</v>
      </c>
      <c r="B247" s="9" t="str">
        <f>J20</f>
        <v>Your HTR2A gene has no variants. A normal gene is referred to as a "wild-type" gene.</v>
      </c>
      <c r="C247" s="3" t="str">
        <f>CONCATENATE("  &lt;Genotype hgvs=",CHAR(34),B219,B221,";",B221,CHAR(34)," name=",CHAR(34),B31,CHAR(34),"&gt; ")</f>
        <v xml:space="preserve">  &lt;Genotype hgvs="NC_000013.11:g.[46848951=];[46848951=]" name="T46848951C"&gt; </v>
      </c>
    </row>
    <row r="248" spans="1:3" ht="15.75" x14ac:dyDescent="0.25">
      <c r="A248" s="8" t="s">
        <v>79</v>
      </c>
      <c r="B248" s="9" t="str">
        <f t="shared" ref="B248:B249" si="9">J21</f>
        <v xml:space="preserve"> </v>
      </c>
      <c r="C248" s="3" t="s">
        <v>38</v>
      </c>
    </row>
    <row r="249" spans="1:3" ht="15.75" x14ac:dyDescent="0.25">
      <c r="A249" s="8" t="s">
        <v>73</v>
      </c>
      <c r="B249" s="9">
        <f t="shared" si="9"/>
        <v>31.2</v>
      </c>
      <c r="C249" s="3" t="s">
        <v>70</v>
      </c>
    </row>
    <row r="250" spans="1:3" ht="15.75" x14ac:dyDescent="0.25">
      <c r="A250" s="15"/>
    </row>
    <row r="251" spans="1:3" ht="15.75" x14ac:dyDescent="0.25">
      <c r="A251" s="8"/>
      <c r="C251" s="3" t="str">
        <f>CONCATENATE("    ",B247)</f>
        <v xml:space="preserve">    Your HTR2A gene has no variants. A normal gene is referred to as a "wild-type" gene.</v>
      </c>
    </row>
    <row r="252" spans="1:3" ht="15.75" x14ac:dyDescent="0.25">
      <c r="A252" s="8"/>
    </row>
    <row r="253" spans="1:3" ht="15.75" x14ac:dyDescent="0.25">
      <c r="A253" s="8"/>
      <c r="C253" s="3" t="s">
        <v>74</v>
      </c>
    </row>
    <row r="254" spans="1:3" ht="15.75" x14ac:dyDescent="0.25">
      <c r="A254" s="8"/>
    </row>
    <row r="255" spans="1:3" ht="15.75" x14ac:dyDescent="0.25">
      <c r="A255" s="8"/>
      <c r="C255" s="3" t="str">
        <f>CONCATENATE("    ",B248)</f>
        <v xml:space="preserve">     </v>
      </c>
    </row>
    <row r="256" spans="1:3" ht="15.75" x14ac:dyDescent="0.25">
      <c r="A256" s="15"/>
    </row>
    <row r="257" spans="1:3" ht="15.75" x14ac:dyDescent="0.25">
      <c r="A257" s="15"/>
      <c r="C257" s="3" t="s">
        <v>75</v>
      </c>
    </row>
    <row r="258" spans="1:3" ht="15.75" x14ac:dyDescent="0.25">
      <c r="A258" s="15"/>
    </row>
    <row r="259" spans="1:3" ht="15.75" x14ac:dyDescent="0.25">
      <c r="A259" s="15"/>
      <c r="C259" s="3" t="str">
        <f>CONCATENATE( "    &lt;piechart percentage=",B249," /&gt;")</f>
        <v xml:space="preserve">    &lt;piechart percentage=31.2 /&gt;</v>
      </c>
    </row>
    <row r="260" spans="1:3" ht="15.75" x14ac:dyDescent="0.25">
      <c r="A260" s="15"/>
      <c r="C260" s="3" t="str">
        <f>"  &lt;/Genotype&gt;"</f>
        <v xml:space="preserve">  &lt;/Genotype&gt;</v>
      </c>
    </row>
    <row r="261" spans="1:3" ht="15.75" x14ac:dyDescent="0.25">
      <c r="A261" s="15"/>
      <c r="C261" s="3" t="str">
        <f>C35</f>
        <v>&lt;# Ile197Val #&gt;</v>
      </c>
    </row>
    <row r="262" spans="1:3" ht="15.75" x14ac:dyDescent="0.25">
      <c r="A262" s="15" t="s">
        <v>69</v>
      </c>
      <c r="B262" s="21" t="str">
        <f>K11</f>
        <v>NC_000013.11:g.</v>
      </c>
      <c r="C262" s="3" t="str">
        <f>CONCATENATE("  &lt;Genotype hgvs=",CHAR(34),B262,B263,";",B264,CHAR(34)," name=",CHAR(34),B37,CHAR(34),"&gt; ")</f>
        <v xml:space="preserve">  &lt;Genotype hgvs="NC_000013.11:g.[6892414T&gt;C];[6892414=]" name="Ile197Val"&gt; </v>
      </c>
    </row>
    <row r="263" spans="1:3" ht="15.75" x14ac:dyDescent="0.25">
      <c r="A263" s="15" t="s">
        <v>47</v>
      </c>
      <c r="B263" s="21" t="str">
        <f t="shared" ref="B263:B267" si="10">K12</f>
        <v>[6892414T&gt;C]</v>
      </c>
    </row>
    <row r="264" spans="1:3" ht="15.75" x14ac:dyDescent="0.25">
      <c r="A264" s="15" t="s">
        <v>43</v>
      </c>
      <c r="B264" s="21" t="str">
        <f t="shared" si="10"/>
        <v>[6892414=]</v>
      </c>
      <c r="C264" s="3" t="s">
        <v>70</v>
      </c>
    </row>
    <row r="265" spans="1:3" ht="15.75" x14ac:dyDescent="0.25">
      <c r="A265" s="15" t="s">
        <v>71</v>
      </c>
      <c r="B265" s="21" t="str">
        <f t="shared" si="10"/>
        <v>People with this variant have one copy of the [C46897343T](https://www.ncbi.nlm.nih.gov/projects/SNP/snp_ref.cgi?rs=6304)</v>
      </c>
      <c r="C265" s="3" t="s">
        <v>38</v>
      </c>
    </row>
    <row r="266" spans="1:3" ht="15.75" x14ac:dyDescent="0.25">
      <c r="A266" s="8" t="s">
        <v>72</v>
      </c>
      <c r="B266" s="21">
        <f t="shared" si="10"/>
        <v>0</v>
      </c>
      <c r="C266" s="3" t="str">
        <f>CONCATENATE("    ",B265)</f>
        <v xml:space="preserve">    People with this variant have one copy of the [C46897343T](https://www.ncbi.nlm.nih.gov/projects/SNP/snp_ref.cgi?rs=6304)</v>
      </c>
    </row>
    <row r="267" spans="1:3" ht="15.75" x14ac:dyDescent="0.25">
      <c r="A267" s="8" t="s">
        <v>73</v>
      </c>
      <c r="B267" s="21">
        <f t="shared" si="10"/>
        <v>1.3</v>
      </c>
    </row>
    <row r="268" spans="1:3" ht="15.75" x14ac:dyDescent="0.25">
      <c r="A268" s="15"/>
      <c r="C268" s="3" t="s">
        <v>74</v>
      </c>
    </row>
    <row r="269" spans="1:3" ht="15.75" x14ac:dyDescent="0.25">
      <c r="A269" s="8"/>
    </row>
    <row r="270" spans="1:3" ht="15.75" x14ac:dyDescent="0.25">
      <c r="A270" s="8"/>
      <c r="C270" s="3" t="str">
        <f>CONCATENATE("    ",B266)</f>
        <v xml:space="preserve">    0</v>
      </c>
    </row>
    <row r="271" spans="1:3" ht="15.75" x14ac:dyDescent="0.25">
      <c r="A271" s="8"/>
    </row>
    <row r="272" spans="1:3" ht="15.75" x14ac:dyDescent="0.25">
      <c r="A272" s="8"/>
      <c r="C272" s="3" t="s">
        <v>75</v>
      </c>
    </row>
    <row r="273" spans="1:3" ht="15.75" x14ac:dyDescent="0.25">
      <c r="A273" s="15"/>
    </row>
    <row r="274" spans="1:3" ht="15.75" x14ac:dyDescent="0.25">
      <c r="A274" s="15"/>
      <c r="C274" s="3" t="str">
        <f>CONCATENATE( "    &lt;piechart percentage=",B267," /&gt;")</f>
        <v xml:space="preserve">    &lt;piechart percentage=1.3 /&gt;</v>
      </c>
    </row>
    <row r="275" spans="1:3" ht="15.75" x14ac:dyDescent="0.25">
      <c r="A275" s="15"/>
      <c r="C275" s="3" t="str">
        <f>"  &lt;/Genotype&gt;"</f>
        <v xml:space="preserve">  &lt;/Genotype&gt;</v>
      </c>
    </row>
    <row r="276" spans="1:3" ht="15.75" x14ac:dyDescent="0.25">
      <c r="A276" s="15" t="s">
        <v>76</v>
      </c>
      <c r="B276" s="9" t="str">
        <f>K17</f>
        <v>People with this variant have two copies of the [C46897343T](https://www.ncbi.nlm.nih.gov/projects/SNP/snp_ref.cgi?rs=6304) variant. This substitution of a single nucleotide is known as a missense mutation.</v>
      </c>
      <c r="C276" s="3" t="str">
        <f>CONCATENATE("  &lt;Genotype hgvs=",CHAR(34),B262,B263,";",B263,CHAR(34)," name=",CHAR(34),B37,CHAR(34),"&gt; ")</f>
        <v xml:space="preserve">  &lt;Genotype hgvs="NC_000013.11:g.[6892414T&gt;C];[6892414T&gt;C]" name="Ile197Val"&gt; </v>
      </c>
    </row>
    <row r="277" spans="1:3" ht="15.75" x14ac:dyDescent="0.25">
      <c r="A277" s="8" t="s">
        <v>77</v>
      </c>
      <c r="B277" s="9">
        <f t="shared" ref="B277:B278" si="11">K18</f>
        <v>0</v>
      </c>
      <c r="C277" s="3" t="s">
        <v>38</v>
      </c>
    </row>
    <row r="278" spans="1:3" ht="15.75" x14ac:dyDescent="0.25">
      <c r="A278" s="8" t="s">
        <v>73</v>
      </c>
      <c r="B278" s="9">
        <f t="shared" si="11"/>
        <v>1.8</v>
      </c>
      <c r="C278" s="3" t="s">
        <v>70</v>
      </c>
    </row>
    <row r="279" spans="1:3" ht="15.75" x14ac:dyDescent="0.25">
      <c r="A279" s="8"/>
    </row>
    <row r="280" spans="1:3" ht="15.75" x14ac:dyDescent="0.25">
      <c r="A280" s="15"/>
      <c r="C280" s="3" t="str">
        <f>CONCATENATE("    ",B276)</f>
        <v xml:space="preserve">    People with this variant have two copies of the [C46897343T](https://www.ncbi.nlm.nih.gov/projects/SNP/snp_ref.cgi?rs=6304) variant. This substitution of a single nucleotide is known as a missense mutation.</v>
      </c>
    </row>
    <row r="281" spans="1:3" ht="15.75" x14ac:dyDescent="0.25">
      <c r="A281" s="8"/>
    </row>
    <row r="282" spans="1:3" ht="15.75" x14ac:dyDescent="0.25">
      <c r="A282" s="8"/>
      <c r="C282" s="3" t="s">
        <v>74</v>
      </c>
    </row>
    <row r="283" spans="1:3" ht="15.75" x14ac:dyDescent="0.25">
      <c r="A283" s="8"/>
    </row>
    <row r="284" spans="1:3" ht="15.75" x14ac:dyDescent="0.25">
      <c r="A284" s="8"/>
      <c r="C284" s="3" t="str">
        <f>CONCATENATE("    ",B277)</f>
        <v xml:space="preserve">    0</v>
      </c>
    </row>
    <row r="285" spans="1:3" ht="15.75" x14ac:dyDescent="0.25">
      <c r="A285" s="8"/>
    </row>
    <row r="286" spans="1:3" ht="15.75" x14ac:dyDescent="0.25">
      <c r="A286" s="15"/>
      <c r="C286" s="3" t="s">
        <v>75</v>
      </c>
    </row>
    <row r="287" spans="1:3" ht="15.75" x14ac:dyDescent="0.25">
      <c r="A287" s="15"/>
    </row>
    <row r="288" spans="1:3" ht="15.75" x14ac:dyDescent="0.25">
      <c r="A288" s="15"/>
      <c r="C288" s="3" t="str">
        <f>CONCATENATE( "    &lt;piechart percentage=",B278," /&gt;")</f>
        <v xml:space="preserve">    &lt;piechart percentage=1.8 /&gt;</v>
      </c>
    </row>
    <row r="289" spans="1:3" ht="15.75" x14ac:dyDescent="0.25">
      <c r="A289" s="15"/>
      <c r="C289" s="3" t="str">
        <f>"  &lt;/Genotype&gt;"</f>
        <v xml:space="preserve">  &lt;/Genotype&gt;</v>
      </c>
    </row>
    <row r="290" spans="1:3" ht="15.75" x14ac:dyDescent="0.25">
      <c r="A290" s="15" t="s">
        <v>78</v>
      </c>
      <c r="B290" s="9" t="str">
        <f>K20</f>
        <v>Your HTR2A gene has no variants. A normal gene is referred to as a "wild-type" gene.</v>
      </c>
      <c r="C290" s="3" t="str">
        <f>CONCATENATE("  &lt;Genotype hgvs=",CHAR(34),B262,B264,";",B264,CHAR(34)," name=",CHAR(34),B37,CHAR(34),"&gt; ")</f>
        <v xml:space="preserve">  &lt;Genotype hgvs="NC_000013.11:g.[6892414=];[6892414=]" name="Ile197Val"&gt; </v>
      </c>
    </row>
    <row r="291" spans="1:3" ht="15.75" x14ac:dyDescent="0.25">
      <c r="A291" s="8" t="s">
        <v>79</v>
      </c>
      <c r="B291" s="9">
        <f t="shared" ref="B291:B292" si="12">K21</f>
        <v>0</v>
      </c>
      <c r="C291" s="3" t="s">
        <v>38</v>
      </c>
    </row>
    <row r="292" spans="1:3" ht="15.75" x14ac:dyDescent="0.25">
      <c r="A292" s="8" t="s">
        <v>73</v>
      </c>
      <c r="B292" s="9">
        <f t="shared" si="12"/>
        <v>96.9</v>
      </c>
      <c r="C292" s="3" t="s">
        <v>70</v>
      </c>
    </row>
    <row r="293" spans="1:3" ht="15.75" x14ac:dyDescent="0.25">
      <c r="A293" s="15"/>
    </row>
    <row r="294" spans="1:3" ht="15.75" x14ac:dyDescent="0.25">
      <c r="A294" s="8"/>
      <c r="C294" s="3" t="str">
        <f>CONCATENATE("    ",B290)</f>
        <v xml:space="preserve">    Your HTR2A gene has no variants. A normal gene is referred to as a "wild-type" gene.</v>
      </c>
    </row>
    <row r="295" spans="1:3" ht="15.75" x14ac:dyDescent="0.25">
      <c r="A295" s="8"/>
    </row>
    <row r="296" spans="1:3" ht="15.75" x14ac:dyDescent="0.25">
      <c r="A296" s="8"/>
      <c r="C296" s="3" t="s">
        <v>74</v>
      </c>
    </row>
    <row r="297" spans="1:3" ht="15.75" x14ac:dyDescent="0.25">
      <c r="A297" s="8"/>
    </row>
    <row r="298" spans="1:3" ht="15.75" x14ac:dyDescent="0.25">
      <c r="A298" s="8"/>
      <c r="C298" s="3" t="str">
        <f>CONCATENATE("    ",B291)</f>
        <v xml:space="preserve">    0</v>
      </c>
    </row>
    <row r="299" spans="1:3" ht="15.75" x14ac:dyDescent="0.25">
      <c r="A299" s="15"/>
    </row>
    <row r="300" spans="1:3" ht="15.75" x14ac:dyDescent="0.25">
      <c r="A300" s="15"/>
      <c r="C300" s="3" t="s">
        <v>75</v>
      </c>
    </row>
    <row r="301" spans="1:3" ht="15.75" x14ac:dyDescent="0.25">
      <c r="A301" s="15"/>
    </row>
    <row r="302" spans="1:3" ht="15.75" x14ac:dyDescent="0.25">
      <c r="A302" s="15"/>
      <c r="C302" s="3" t="str">
        <f>CONCATENATE( "    &lt;piechart percentage=",B292," /&gt;")</f>
        <v xml:space="preserve">    &lt;piechart percentage=96.9 /&gt;</v>
      </c>
    </row>
    <row r="303" spans="1:3" ht="15.75" x14ac:dyDescent="0.25">
      <c r="A303" s="15"/>
      <c r="C303" s="3" t="str">
        <f>"  &lt;/Genotype&gt;"</f>
        <v xml:space="preserve">  &lt;/Genotype&gt;</v>
      </c>
    </row>
    <row r="304" spans="1:3" ht="15.75" x14ac:dyDescent="0.25">
      <c r="A304" s="15"/>
      <c r="C304" s="3" t="str">
        <f>C41</f>
        <v>&lt;# C46897343T #&gt;</v>
      </c>
    </row>
    <row r="305" spans="1:3" ht="15.75" x14ac:dyDescent="0.25">
      <c r="A305" s="15" t="s">
        <v>69</v>
      </c>
      <c r="B305" s="21" t="str">
        <f>L11</f>
        <v>NC_000013.11:g.</v>
      </c>
      <c r="C305" s="3" t="str">
        <f>CONCATENATE("  &lt;Genotype hgvs=",CHAR(34),B305,B306,";",B307,CHAR(34)," name=",CHAR(34),B43,CHAR(34),"&gt; ")</f>
        <v xml:space="preserve">  &lt;Genotype hgvs="NC_000013.11:g.[46897343C&gt;T];[46897343=]" name="C46897343T"&gt; </v>
      </c>
    </row>
    <row r="306" spans="1:3" ht="15.75" x14ac:dyDescent="0.25">
      <c r="A306" s="15" t="s">
        <v>47</v>
      </c>
      <c r="B306" s="21" t="str">
        <f t="shared" ref="B306:B310" si="13">L12</f>
        <v>[46897343C&gt;T]</v>
      </c>
    </row>
    <row r="307" spans="1:3" ht="15.75" x14ac:dyDescent="0.25">
      <c r="A307" s="15" t="s">
        <v>43</v>
      </c>
      <c r="B307" s="21" t="str">
        <f t="shared" si="13"/>
        <v>[46897343=]</v>
      </c>
      <c r="C307" s="3" t="s">
        <v>70</v>
      </c>
    </row>
    <row r="308" spans="1:3" ht="15.75" x14ac:dyDescent="0.25">
      <c r="A308" s="15" t="s">
        <v>71</v>
      </c>
      <c r="B308" s="21" t="str">
        <f t="shared" si="13"/>
        <v>People with this variant have one copy of the [C46897343T](https://www.ncbi.nlm.nih.gov/projects/SNP/snp_ref.cgi?rs=6311)</v>
      </c>
      <c r="C308" s="3" t="s">
        <v>38</v>
      </c>
    </row>
    <row r="309" spans="1:3" ht="15.75" x14ac:dyDescent="0.25">
      <c r="A309" s="8" t="s">
        <v>72</v>
      </c>
      <c r="B309" s="21" t="str">
        <f t="shared" si="13"/>
        <v>You are in the Moderate Loss of Function category. See below for more information.</v>
      </c>
      <c r="C309" s="3" t="str">
        <f>CONCATENATE("    ",B308)</f>
        <v xml:space="preserve">    People with this variant have one copy of the [C46897343T](https://www.ncbi.nlm.nih.gov/projects/SNP/snp_ref.cgi?rs=6311)</v>
      </c>
    </row>
    <row r="310" spans="1:3" ht="15.75" x14ac:dyDescent="0.25">
      <c r="A310" s="8" t="s">
        <v>73</v>
      </c>
      <c r="B310" s="21">
        <f t="shared" si="13"/>
        <v>49.4</v>
      </c>
    </row>
    <row r="311" spans="1:3" ht="15.75" x14ac:dyDescent="0.25">
      <c r="A311" s="15"/>
      <c r="C311" s="3" t="s">
        <v>74</v>
      </c>
    </row>
    <row r="312" spans="1:3" ht="15.75" x14ac:dyDescent="0.25">
      <c r="A312" s="8"/>
    </row>
    <row r="313" spans="1:3" ht="15.75" x14ac:dyDescent="0.25">
      <c r="A313" s="8"/>
      <c r="C313" s="3" t="str">
        <f>CONCATENATE("    ",B309)</f>
        <v xml:space="preserve">    You are in the Moderate Loss of Function category. See below for more information.</v>
      </c>
    </row>
    <row r="314" spans="1:3" ht="15.75" x14ac:dyDescent="0.25">
      <c r="A314" s="8"/>
    </row>
    <row r="315" spans="1:3" ht="15.75" x14ac:dyDescent="0.25">
      <c r="A315" s="8"/>
      <c r="C315" s="3" t="s">
        <v>75</v>
      </c>
    </row>
    <row r="316" spans="1:3" ht="15.75" x14ac:dyDescent="0.25">
      <c r="A316" s="15"/>
    </row>
    <row r="317" spans="1:3" ht="15.75" x14ac:dyDescent="0.25">
      <c r="A317" s="15"/>
      <c r="C317" s="3" t="str">
        <f>CONCATENATE( "    &lt;piechart percentage=",B310," /&gt;")</f>
        <v xml:space="preserve">    &lt;piechart percentage=49.4 /&gt;</v>
      </c>
    </row>
    <row r="318" spans="1:3" ht="15.75" x14ac:dyDescent="0.25">
      <c r="A318" s="15"/>
      <c r="C318" s="3" t="str">
        <f>"  &lt;/Genotype&gt;"</f>
        <v xml:space="preserve">  &lt;/Genotype&gt;</v>
      </c>
    </row>
    <row r="319" spans="1:3" ht="15.75" x14ac:dyDescent="0.25">
      <c r="A319" s="15" t="s">
        <v>76</v>
      </c>
      <c r="B319" s="9" t="str">
        <f>L17</f>
        <v>People with this variant have two copies of the [C46897343T](https://www.ncbi.nlm.nih.gov/projects/SNP/snp_ref.cgi?rs=6311) variant. This substitution of a single nucleotide is known as a missense mutation.</v>
      </c>
      <c r="C319" s="3" t="str">
        <f>CONCATENATE("  &lt;Genotype hgvs=",CHAR(34),B305,B306,";",B306,CHAR(34)," name=",CHAR(34),B43,CHAR(34),"&gt; ")</f>
        <v xml:space="preserve">  &lt;Genotype hgvs="NC_000013.11:g.[46897343C&gt;T];[46897343C&gt;T]" name="C46897343T"&gt; </v>
      </c>
    </row>
    <row r="320" spans="1:3" ht="15.75" x14ac:dyDescent="0.25">
      <c r="A320" s="8" t="s">
        <v>77</v>
      </c>
      <c r="B320" s="9" t="str">
        <f t="shared" ref="B320:B321" si="14">L18</f>
        <v>You are in the Moderate Loss of Function category. See below for more information.</v>
      </c>
      <c r="C320" s="3" t="s">
        <v>38</v>
      </c>
    </row>
    <row r="321" spans="1:3" ht="15.75" x14ac:dyDescent="0.25">
      <c r="A321" s="8" t="s">
        <v>73</v>
      </c>
      <c r="B321" s="9">
        <f t="shared" si="14"/>
        <v>32</v>
      </c>
      <c r="C321" s="3" t="s">
        <v>70</v>
      </c>
    </row>
    <row r="322" spans="1:3" ht="15.75" x14ac:dyDescent="0.25">
      <c r="A322" s="8"/>
    </row>
    <row r="323" spans="1:3" ht="15.75" x14ac:dyDescent="0.25">
      <c r="A323" s="15"/>
      <c r="C323" s="3" t="str">
        <f>CONCATENATE("    ",B319)</f>
        <v xml:space="preserve">    People with this variant have two copies of the [C46897343T](https://www.ncbi.nlm.nih.gov/projects/SNP/snp_ref.cgi?rs=6311) variant. This substitution of a single nucleotide is known as a missense mutation.</v>
      </c>
    </row>
    <row r="324" spans="1:3" ht="15.75" x14ac:dyDescent="0.25">
      <c r="A324" s="8"/>
    </row>
    <row r="325" spans="1:3" ht="15.75" x14ac:dyDescent="0.25">
      <c r="A325" s="8"/>
      <c r="C325" s="3" t="s">
        <v>74</v>
      </c>
    </row>
    <row r="326" spans="1:3" ht="15.75" x14ac:dyDescent="0.25">
      <c r="A326" s="8"/>
    </row>
    <row r="327" spans="1:3" ht="15.75" x14ac:dyDescent="0.25">
      <c r="A327" s="8"/>
      <c r="C327" s="3" t="str">
        <f>CONCATENATE("    ",B320)</f>
        <v xml:space="preserve">    You are in the Moderate Loss of Function category. See below for more information.</v>
      </c>
    </row>
    <row r="328" spans="1:3" ht="15.75" x14ac:dyDescent="0.25">
      <c r="A328" s="8"/>
    </row>
    <row r="329" spans="1:3" ht="15.75" x14ac:dyDescent="0.25">
      <c r="A329" s="15"/>
      <c r="C329" s="3" t="s">
        <v>75</v>
      </c>
    </row>
    <row r="330" spans="1:3" ht="15.75" x14ac:dyDescent="0.25">
      <c r="A330" s="15"/>
    </row>
    <row r="331" spans="1:3" ht="15.75" x14ac:dyDescent="0.25">
      <c r="A331" s="15"/>
      <c r="C331" s="3" t="str">
        <f>CONCATENATE( "    &lt;piechart percentage=",B321," /&gt;")</f>
        <v xml:space="preserve">    &lt;piechart percentage=32 /&gt;</v>
      </c>
    </row>
    <row r="332" spans="1:3" ht="15.75" x14ac:dyDescent="0.25">
      <c r="A332" s="15"/>
      <c r="C332" s="3" t="str">
        <f>"  &lt;/Genotype&gt;"</f>
        <v xml:space="preserve">  &lt;/Genotype&gt;</v>
      </c>
    </row>
    <row r="333" spans="1:3" ht="15.75" x14ac:dyDescent="0.25">
      <c r="A333" s="15" t="s">
        <v>78</v>
      </c>
      <c r="B333" s="9" t="str">
        <f>L20</f>
        <v>Your HTR2A gene has no variants. A normal gene is referred to as a "wild-type" gene.</v>
      </c>
      <c r="C333" s="3" t="str">
        <f>CONCATENATE("  &lt;Genotype hgvs=",CHAR(34),B305,B307,";",B307,CHAR(34)," name=",CHAR(34),B43,CHAR(34),"&gt; ")</f>
        <v xml:space="preserve">  &lt;Genotype hgvs="NC_000013.11:g.[46897343=];[46897343=]" name="C46897343T"&gt; </v>
      </c>
    </row>
    <row r="334" spans="1:3" ht="15.75" x14ac:dyDescent="0.25">
      <c r="A334" s="8" t="s">
        <v>79</v>
      </c>
      <c r="B334" s="9" t="str">
        <f t="shared" ref="B334:B335" si="15">L21</f>
        <v>This variant is not associated with increased risk.</v>
      </c>
      <c r="C334" s="3" t="s">
        <v>38</v>
      </c>
    </row>
    <row r="335" spans="1:3" ht="15.75" x14ac:dyDescent="0.25">
      <c r="A335" s="8" t="s">
        <v>73</v>
      </c>
      <c r="B335" s="9">
        <f t="shared" si="15"/>
        <v>18.600000000000001</v>
      </c>
      <c r="C335" s="3" t="s">
        <v>70</v>
      </c>
    </row>
    <row r="336" spans="1:3" ht="15.75" x14ac:dyDescent="0.25">
      <c r="A336" s="15"/>
    </row>
    <row r="337" spans="1:3" ht="15.75" x14ac:dyDescent="0.25">
      <c r="A337" s="8"/>
      <c r="C337" s="3" t="str">
        <f>CONCATENATE("    ",B333)</f>
        <v xml:space="preserve">    Your HTR2A gene has no variants. A normal gene is referred to as a "wild-type" gene.</v>
      </c>
    </row>
    <row r="338" spans="1:3" ht="15.75" x14ac:dyDescent="0.25">
      <c r="A338" s="8"/>
    </row>
    <row r="339" spans="1:3" ht="15.75" x14ac:dyDescent="0.25">
      <c r="A339" s="8"/>
      <c r="C339" s="3" t="s">
        <v>74</v>
      </c>
    </row>
    <row r="340" spans="1:3" ht="15.75" x14ac:dyDescent="0.25">
      <c r="A340" s="8"/>
    </row>
    <row r="341" spans="1:3" ht="15.75" x14ac:dyDescent="0.25">
      <c r="A341" s="8"/>
      <c r="C341" s="3" t="str">
        <f>CONCATENATE("    ",B334)</f>
        <v xml:space="preserve">    This variant is not associated with increased risk.</v>
      </c>
    </row>
    <row r="342" spans="1:3" ht="15.75" x14ac:dyDescent="0.25">
      <c r="A342" s="15"/>
    </row>
    <row r="343" spans="1:3" ht="15.75" x14ac:dyDescent="0.25">
      <c r="A343" s="15"/>
      <c r="C343" s="3" t="s">
        <v>75</v>
      </c>
    </row>
    <row r="344" spans="1:3" ht="15.75" x14ac:dyDescent="0.25">
      <c r="A344" s="15"/>
    </row>
    <row r="345" spans="1:3" ht="15.75" x14ac:dyDescent="0.25">
      <c r="A345" s="15"/>
      <c r="C345" s="3" t="str">
        <f>CONCATENATE( "    &lt;piechart percentage=",B335," /&gt;")</f>
        <v xml:space="preserve">    &lt;piechart percentage=18.6 /&gt;</v>
      </c>
    </row>
    <row r="346" spans="1:3" ht="15.75" x14ac:dyDescent="0.25">
      <c r="A346" s="15"/>
      <c r="C346" s="3" t="str">
        <f>"  &lt;/Genotype&gt;"</f>
        <v xml:space="preserve">  &lt;/Genotype&gt;</v>
      </c>
    </row>
    <row r="347" spans="1:3" ht="15.75" x14ac:dyDescent="0.25">
      <c r="A347" s="15"/>
      <c r="C347" s="3" t="str">
        <f>C47</f>
        <v>&lt;# His452Tyr #&gt;</v>
      </c>
    </row>
    <row r="348" spans="1:3" ht="15.75" x14ac:dyDescent="0.25">
      <c r="A348" s="15" t="s">
        <v>69</v>
      </c>
      <c r="B348" s="21" t="str">
        <f>M11</f>
        <v>NC_000013.11:g.</v>
      </c>
      <c r="C348" s="3" t="str">
        <f>CONCATENATE("  &lt;Genotype hgvs=",CHAR(34),B348,B349,";",B350,CHAR(34)," name=",CHAR(34),B49,CHAR(34),"&gt; ")</f>
        <v xml:space="preserve">  &lt;Genotype hgvs="NC_000013.11:g.[46834899G&gt;A];[46834899=]" name="His452Tyr"&gt; </v>
      </c>
    </row>
    <row r="349" spans="1:3" ht="15.75" x14ac:dyDescent="0.25">
      <c r="A349" s="15" t="s">
        <v>47</v>
      </c>
      <c r="B349" s="21" t="str">
        <f t="shared" ref="B349:B353" si="16">M12</f>
        <v>[46834899G&gt;A]</v>
      </c>
    </row>
    <row r="350" spans="1:3" ht="15.75" x14ac:dyDescent="0.25">
      <c r="A350" s="15" t="s">
        <v>43</v>
      </c>
      <c r="B350" s="21" t="str">
        <f t="shared" si="16"/>
        <v>[46834899=]</v>
      </c>
      <c r="C350" s="3" t="s">
        <v>70</v>
      </c>
    </row>
    <row r="351" spans="1:3" ht="15.75" x14ac:dyDescent="0.25">
      <c r="A351" s="15" t="s">
        <v>71</v>
      </c>
      <c r="B351" s="21" t="str">
        <f t="shared" si="16"/>
        <v>People with this variant have one copy of the [His452Tyr](https://www.ncbi.nlm.nih.gov/projects/SNP/snp_ref.cgi?rs=6314)</v>
      </c>
      <c r="C351" s="3" t="s">
        <v>38</v>
      </c>
    </row>
    <row r="352" spans="1:3" ht="15.75" x14ac:dyDescent="0.25">
      <c r="A352" s="8" t="s">
        <v>72</v>
      </c>
      <c r="B352" s="21" t="str">
        <f t="shared" si="16"/>
        <v xml:space="preserve"> </v>
      </c>
      <c r="C352" s="3" t="str">
        <f>CONCATENATE("    ",B351)</f>
        <v xml:space="preserve">    People with this variant have one copy of the [His452Tyr](https://www.ncbi.nlm.nih.gov/projects/SNP/snp_ref.cgi?rs=6314)</v>
      </c>
    </row>
    <row r="353" spans="1:3" ht="15.75" x14ac:dyDescent="0.25">
      <c r="A353" s="8" t="s">
        <v>73</v>
      </c>
      <c r="B353" s="21">
        <f t="shared" si="16"/>
        <v>14.5</v>
      </c>
    </row>
    <row r="354" spans="1:3" ht="15.75" x14ac:dyDescent="0.25">
      <c r="A354" s="15"/>
      <c r="C354" s="3" t="s">
        <v>74</v>
      </c>
    </row>
    <row r="355" spans="1:3" ht="15.75" x14ac:dyDescent="0.25">
      <c r="A355" s="8"/>
    </row>
    <row r="356" spans="1:3" ht="15.75" x14ac:dyDescent="0.25">
      <c r="A356" s="8"/>
      <c r="C356" s="3" t="str">
        <f>CONCATENATE("    ",B352)</f>
        <v xml:space="preserve">     </v>
      </c>
    </row>
    <row r="357" spans="1:3" ht="15.75" x14ac:dyDescent="0.25">
      <c r="A357" s="8"/>
    </row>
    <row r="358" spans="1:3" ht="15.75" x14ac:dyDescent="0.25">
      <c r="A358" s="8"/>
      <c r="C358" s="3" t="s">
        <v>75</v>
      </c>
    </row>
    <row r="359" spans="1:3" ht="15.75" x14ac:dyDescent="0.25">
      <c r="A359" s="15"/>
    </row>
    <row r="360" spans="1:3" ht="15.75" x14ac:dyDescent="0.25">
      <c r="A360" s="15"/>
      <c r="C360" s="3" t="str">
        <f>CONCATENATE( "    &lt;piechart percentage=",B353," /&gt;")</f>
        <v xml:space="preserve">    &lt;piechart percentage=14.5 /&gt;</v>
      </c>
    </row>
    <row r="361" spans="1:3" ht="15.75" x14ac:dyDescent="0.25">
      <c r="A361" s="15"/>
      <c r="C361" s="3" t="str">
        <f>"  &lt;/Genotype&gt;"</f>
        <v xml:space="preserve">  &lt;/Genotype&gt;</v>
      </c>
    </row>
    <row r="362" spans="1:3" ht="15.75" x14ac:dyDescent="0.25">
      <c r="A362" s="15" t="s">
        <v>76</v>
      </c>
      <c r="B362" s="9" t="str">
        <f>M17</f>
        <v>People with this variant have two copies of the [His452Tyr](https://www.ncbi.nlm.nih.gov/projects/SNP/snp_ref.cgi?rs=6314) variant. This substitution of a single nucleotide is known as a missense mutation.</v>
      </c>
      <c r="C362" s="3" t="str">
        <f>CONCATENATE("  &lt;Genotype hgvs=",CHAR(34),B348,B349,";",B349,CHAR(34)," name=",CHAR(34),B49,CHAR(34),"&gt; ")</f>
        <v xml:space="preserve">  &lt;Genotype hgvs="NC_000013.11:g.[46834899G&gt;A];[46834899G&gt;A]" name="His452Tyr"&gt; </v>
      </c>
    </row>
    <row r="363" spans="1:3" ht="15.75" x14ac:dyDescent="0.25">
      <c r="A363" s="8" t="s">
        <v>77</v>
      </c>
      <c r="B363" s="9" t="str">
        <f t="shared" ref="B363:B364" si="17">M18</f>
        <v xml:space="preserve"> </v>
      </c>
      <c r="C363" s="3" t="s">
        <v>38</v>
      </c>
    </row>
    <row r="364" spans="1:3" ht="15.75" x14ac:dyDescent="0.25">
      <c r="A364" s="8" t="s">
        <v>73</v>
      </c>
      <c r="B364" s="9">
        <f t="shared" si="17"/>
        <v>3.8</v>
      </c>
      <c r="C364" s="3" t="s">
        <v>70</v>
      </c>
    </row>
    <row r="365" spans="1:3" ht="15.75" x14ac:dyDescent="0.25">
      <c r="A365" s="8"/>
    </row>
    <row r="366" spans="1:3" ht="15.75" x14ac:dyDescent="0.25">
      <c r="A366" s="15"/>
      <c r="C366" s="3" t="str">
        <f>CONCATENATE("    ",B362)</f>
        <v xml:space="preserve">    People with this variant have two copies of the [His452Tyr](https://www.ncbi.nlm.nih.gov/projects/SNP/snp_ref.cgi?rs=6314) variant. This substitution of a single nucleotide is known as a missense mutation.</v>
      </c>
    </row>
    <row r="367" spans="1:3" ht="15.75" x14ac:dyDescent="0.25">
      <c r="A367" s="8"/>
    </row>
    <row r="368" spans="1:3" ht="15.75" x14ac:dyDescent="0.25">
      <c r="A368" s="8"/>
      <c r="C368" s="3" t="s">
        <v>74</v>
      </c>
    </row>
    <row r="369" spans="1:3" ht="15.75" x14ac:dyDescent="0.25">
      <c r="A369" s="8"/>
    </row>
    <row r="370" spans="1:3" ht="15.75" x14ac:dyDescent="0.25">
      <c r="A370" s="8"/>
      <c r="C370" s="3" t="str">
        <f>CONCATENATE("    ",B363)</f>
        <v xml:space="preserve">     </v>
      </c>
    </row>
    <row r="371" spans="1:3" ht="15.75" x14ac:dyDescent="0.25">
      <c r="A371" s="8"/>
    </row>
    <row r="372" spans="1:3" ht="15.75" x14ac:dyDescent="0.25">
      <c r="A372" s="15"/>
      <c r="C372" s="3" t="s">
        <v>75</v>
      </c>
    </row>
    <row r="373" spans="1:3" ht="15.75" x14ac:dyDescent="0.25">
      <c r="A373" s="15"/>
    </row>
    <row r="374" spans="1:3" ht="15.75" x14ac:dyDescent="0.25">
      <c r="A374" s="15"/>
      <c r="C374" s="3" t="str">
        <f>CONCATENATE( "    &lt;piechart percentage=",B364," /&gt;")</f>
        <v xml:space="preserve">    &lt;piechart percentage=3.8 /&gt;</v>
      </c>
    </row>
    <row r="375" spans="1:3" ht="15.75" x14ac:dyDescent="0.25">
      <c r="A375" s="15"/>
      <c r="C375" s="3" t="str">
        <f>"  &lt;/Genotype&gt;"</f>
        <v xml:space="preserve">  &lt;/Genotype&gt;</v>
      </c>
    </row>
    <row r="376" spans="1:3" ht="15.75" x14ac:dyDescent="0.25">
      <c r="A376" s="15" t="s">
        <v>78</v>
      </c>
      <c r="B376" s="9" t="str">
        <f>M20</f>
        <v>Your HTR2A gene has no variants. A normal gene is referred to as a "wild-type" gene.</v>
      </c>
      <c r="C376" s="3" t="str">
        <f>CONCATENATE("  &lt;Genotype hgvs=",CHAR(34),B348,B350,";",B350,CHAR(34)," name=",CHAR(34),B49,CHAR(34),"&gt; ")</f>
        <v xml:space="preserve">  &lt;Genotype hgvs="NC_000013.11:g.[46834899=];[46834899=]" name="His452Tyr"&gt; </v>
      </c>
    </row>
    <row r="377" spans="1:3" ht="15.75" x14ac:dyDescent="0.25">
      <c r="A377" s="8" t="s">
        <v>79</v>
      </c>
      <c r="B377" s="9" t="str">
        <f t="shared" ref="B377:B378" si="18">M21</f>
        <v xml:space="preserve"> </v>
      </c>
      <c r="C377" s="3" t="s">
        <v>38</v>
      </c>
    </row>
    <row r="378" spans="1:3" ht="15.75" x14ac:dyDescent="0.25">
      <c r="A378" s="8" t="s">
        <v>73</v>
      </c>
      <c r="B378" s="9">
        <f t="shared" si="18"/>
        <v>81.7</v>
      </c>
      <c r="C378" s="3" t="s">
        <v>70</v>
      </c>
    </row>
    <row r="379" spans="1:3" ht="15.75" x14ac:dyDescent="0.25">
      <c r="A379" s="15"/>
    </row>
    <row r="380" spans="1:3" ht="15.75" x14ac:dyDescent="0.25">
      <c r="A380" s="8"/>
      <c r="C380" s="3" t="str">
        <f>CONCATENATE("    ",B376)</f>
        <v xml:space="preserve">    Your HTR2A gene has no variants. A normal gene is referred to as a "wild-type" gene.</v>
      </c>
    </row>
    <row r="381" spans="1:3" ht="15.75" x14ac:dyDescent="0.25">
      <c r="A381" s="8"/>
    </row>
    <row r="382" spans="1:3" ht="15.75" x14ac:dyDescent="0.25">
      <c r="A382" s="8"/>
      <c r="C382" s="3" t="s">
        <v>74</v>
      </c>
    </row>
    <row r="383" spans="1:3" ht="15.75" x14ac:dyDescent="0.25">
      <c r="A383" s="8"/>
    </row>
    <row r="384" spans="1:3" ht="15.75" x14ac:dyDescent="0.25">
      <c r="A384" s="8"/>
      <c r="C384" s="3" t="str">
        <f>CONCATENATE("    ",B377)</f>
        <v xml:space="preserve">     </v>
      </c>
    </row>
    <row r="385" spans="1:3" ht="15.75" x14ac:dyDescent="0.25">
      <c r="A385" s="15"/>
    </row>
    <row r="386" spans="1:3" ht="15.75" x14ac:dyDescent="0.25">
      <c r="A386" s="15"/>
      <c r="C386" s="3" t="s">
        <v>75</v>
      </c>
    </row>
    <row r="387" spans="1:3" ht="15.75" x14ac:dyDescent="0.25">
      <c r="A387" s="15"/>
    </row>
    <row r="388" spans="1:3" ht="15.75" x14ac:dyDescent="0.25">
      <c r="A388" s="15"/>
      <c r="C388" s="3" t="str">
        <f>CONCATENATE( "    &lt;piechart percentage=",B378," /&gt;")</f>
        <v xml:space="preserve">    &lt;piechart percentage=81.7 /&gt;</v>
      </c>
    </row>
    <row r="389" spans="1:3" ht="15.75" x14ac:dyDescent="0.25">
      <c r="A389" s="15"/>
      <c r="C389" s="3" t="str">
        <f>"  &lt;/Genotype&gt;"</f>
        <v xml:space="preserve">  &lt;/Genotype&gt;</v>
      </c>
    </row>
    <row r="390" spans="1:3" ht="15.75" x14ac:dyDescent="0.25">
      <c r="A390" s="15"/>
      <c r="C390" s="3" t="str">
        <f>C53</f>
        <v>&lt;# T614-2211C #&gt;</v>
      </c>
    </row>
    <row r="391" spans="1:3" ht="15.75" x14ac:dyDescent="0.25">
      <c r="A391" s="15" t="s">
        <v>69</v>
      </c>
      <c r="B391" s="21" t="str">
        <f>N11</f>
        <v>NC_000013.11:g.</v>
      </c>
      <c r="C391" s="3" t="str">
        <f>CONCATENATE("  &lt;Genotype hgvs=",CHAR(34),B391,B392,";",B393,CHAR(34)," name=",CHAR(34),B55,CHAR(34),"&gt; ")</f>
        <v xml:space="preserve">  &lt;Genotype hgvs="NC_000013.11:g.[46837850A&gt;G];[46837850=]" name="T614-2211C"&gt; </v>
      </c>
    </row>
    <row r="392" spans="1:3" ht="15.75" x14ac:dyDescent="0.25">
      <c r="A392" s="15" t="s">
        <v>47</v>
      </c>
      <c r="B392" s="21" t="str">
        <f t="shared" ref="B392:B396" si="19">N12</f>
        <v>[46837850A&gt;G]</v>
      </c>
    </row>
    <row r="393" spans="1:3" ht="15.75" x14ac:dyDescent="0.25">
      <c r="A393" s="15" t="s">
        <v>43</v>
      </c>
      <c r="B393" s="21" t="str">
        <f t="shared" si="19"/>
        <v>[46837850=]</v>
      </c>
      <c r="C393" s="3" t="s">
        <v>70</v>
      </c>
    </row>
    <row r="394" spans="1:3" ht="15.75" x14ac:dyDescent="0.25">
      <c r="A394" s="15" t="s">
        <v>71</v>
      </c>
      <c r="B394" s="21" t="str">
        <f t="shared" si="19"/>
        <v>People with this variant have one copy of the [T614-2211C](https://www.ncbi.nlm.nih.gov/projects/SNP/snp_ref.cgi?rs=6314)</v>
      </c>
      <c r="C394" s="3" t="s">
        <v>38</v>
      </c>
    </row>
    <row r="395" spans="1:3" ht="15.75" x14ac:dyDescent="0.25">
      <c r="A395" s="8" t="s">
        <v>72</v>
      </c>
      <c r="B395" s="21">
        <f t="shared" si="19"/>
        <v>0</v>
      </c>
      <c r="C395" s="3" t="str">
        <f>CONCATENATE("    ",B394)</f>
        <v xml:space="preserve">    People with this variant have one copy of the [T614-2211C](https://www.ncbi.nlm.nih.gov/projects/SNP/snp_ref.cgi?rs=6314)</v>
      </c>
    </row>
    <row r="396" spans="1:3" ht="15.75" x14ac:dyDescent="0.25">
      <c r="A396" s="8" t="s">
        <v>73</v>
      </c>
      <c r="B396" s="21">
        <f t="shared" si="19"/>
        <v>39.700000000000003</v>
      </c>
    </row>
    <row r="397" spans="1:3" ht="15.75" x14ac:dyDescent="0.25">
      <c r="A397" s="15"/>
      <c r="C397" s="3" t="s">
        <v>74</v>
      </c>
    </row>
    <row r="398" spans="1:3" ht="15.75" x14ac:dyDescent="0.25">
      <c r="A398" s="8"/>
    </row>
    <row r="399" spans="1:3" ht="15.75" x14ac:dyDescent="0.25">
      <c r="A399" s="8"/>
      <c r="C399" s="3" t="str">
        <f>CONCATENATE("    ",B395)</f>
        <v xml:space="preserve">    0</v>
      </c>
    </row>
    <row r="400" spans="1:3" ht="15.75" x14ac:dyDescent="0.25">
      <c r="A400" s="8"/>
    </row>
    <row r="401" spans="1:3" ht="15.75" x14ac:dyDescent="0.25">
      <c r="A401" s="8"/>
      <c r="C401" s="3" t="s">
        <v>75</v>
      </c>
    </row>
    <row r="402" spans="1:3" ht="15.75" x14ac:dyDescent="0.25">
      <c r="A402" s="15"/>
    </row>
    <row r="403" spans="1:3" ht="15.75" x14ac:dyDescent="0.25">
      <c r="A403" s="15"/>
      <c r="C403" s="3" t="str">
        <f>CONCATENATE( "    &lt;piechart percentage=",B396," /&gt;")</f>
        <v xml:space="preserve">    &lt;piechart percentage=39.7 /&gt;</v>
      </c>
    </row>
    <row r="404" spans="1:3" ht="15.75" x14ac:dyDescent="0.25">
      <c r="A404" s="15"/>
      <c r="C404" s="3" t="str">
        <f>"  &lt;/Genotype&gt;"</f>
        <v xml:space="preserve">  &lt;/Genotype&gt;</v>
      </c>
    </row>
    <row r="405" spans="1:3" ht="15.75" x14ac:dyDescent="0.25">
      <c r="A405" s="15" t="s">
        <v>76</v>
      </c>
      <c r="B405" s="9" t="str">
        <f>N17</f>
        <v>People with this variant have two copies of the [T614-2211C](https://www.ncbi.nlm.nih.gov/projects/SNP/snp_ref.cgi?rs=6314) variant. This substitution of a single nucleotide is known as a missense mutation.</v>
      </c>
      <c r="C405" s="3" t="str">
        <f>CONCATENATE("  &lt;Genotype hgvs=",CHAR(34),B391,B392,";",B392,CHAR(34)," name=",CHAR(34),B55,CHAR(34),"&gt; ")</f>
        <v xml:space="preserve">  &lt;Genotype hgvs="NC_000013.11:g.[46837850A&gt;G];[46837850A&gt;G]" name="T614-2211C"&gt; </v>
      </c>
    </row>
    <row r="406" spans="1:3" ht="15.75" x14ac:dyDescent="0.25">
      <c r="A406" s="8" t="s">
        <v>77</v>
      </c>
      <c r="B406" s="9">
        <f t="shared" ref="B406:B407" si="20">N18</f>
        <v>0</v>
      </c>
      <c r="C406" s="3" t="s">
        <v>38</v>
      </c>
    </row>
    <row r="407" spans="1:3" ht="15.75" x14ac:dyDescent="0.25">
      <c r="A407" s="8" t="s">
        <v>73</v>
      </c>
      <c r="B407" s="9">
        <f t="shared" si="20"/>
        <v>17.399999999999999</v>
      </c>
      <c r="C407" s="3" t="s">
        <v>70</v>
      </c>
    </row>
    <row r="408" spans="1:3" ht="15.75" x14ac:dyDescent="0.25">
      <c r="A408" s="8"/>
    </row>
    <row r="409" spans="1:3" ht="15.75" x14ac:dyDescent="0.25">
      <c r="A409" s="15"/>
      <c r="C409" s="3" t="str">
        <f>CONCATENATE("    ",B405)</f>
        <v xml:space="preserve">    People with this variant have two copies of the [T614-2211C](https://www.ncbi.nlm.nih.gov/projects/SNP/snp_ref.cgi?rs=6314) variant. This substitution of a single nucleotide is known as a missense mutation.</v>
      </c>
    </row>
    <row r="410" spans="1:3" ht="15.75" x14ac:dyDescent="0.25">
      <c r="A410" s="8"/>
    </row>
    <row r="411" spans="1:3" ht="15.75" x14ac:dyDescent="0.25">
      <c r="A411" s="8"/>
      <c r="C411" s="3" t="s">
        <v>74</v>
      </c>
    </row>
    <row r="412" spans="1:3" ht="15.75" x14ac:dyDescent="0.25">
      <c r="A412" s="8"/>
    </row>
    <row r="413" spans="1:3" ht="15.75" x14ac:dyDescent="0.25">
      <c r="A413" s="8"/>
      <c r="C413" s="3" t="str">
        <f>CONCATENATE("    ",B406)</f>
        <v xml:space="preserve">    0</v>
      </c>
    </row>
    <row r="414" spans="1:3" ht="15.75" x14ac:dyDescent="0.25">
      <c r="A414" s="8"/>
    </row>
    <row r="415" spans="1:3" ht="15.75" x14ac:dyDescent="0.25">
      <c r="A415" s="15"/>
      <c r="C415" s="3" t="s">
        <v>75</v>
      </c>
    </row>
    <row r="416" spans="1:3" ht="15.75" x14ac:dyDescent="0.25">
      <c r="A416" s="15"/>
    </row>
    <row r="417" spans="1:3" ht="15.75" x14ac:dyDescent="0.25">
      <c r="A417" s="15"/>
      <c r="C417" s="3" t="str">
        <f>CONCATENATE( "    &lt;piechart percentage=",B407," /&gt;")</f>
        <v xml:space="preserve">    &lt;piechart percentage=17.4 /&gt;</v>
      </c>
    </row>
    <row r="418" spans="1:3" ht="15.75" x14ac:dyDescent="0.25">
      <c r="A418" s="15"/>
      <c r="C418" s="3" t="str">
        <f>"  &lt;/Genotype&gt;"</f>
        <v xml:space="preserve">  &lt;/Genotype&gt;</v>
      </c>
    </row>
    <row r="419" spans="1:3" ht="15.75" x14ac:dyDescent="0.25">
      <c r="A419" s="15" t="s">
        <v>78</v>
      </c>
      <c r="B419" s="9" t="str">
        <f>N20</f>
        <v>Your HTR2A gene has no variants. A normal gene is referred to as a "wild-type" gene.</v>
      </c>
      <c r="C419" s="3" t="str">
        <f>CONCATENATE("  &lt;Genotype hgvs=",CHAR(34),B391,B393,";",B393,CHAR(34)," name=",CHAR(34),B55,CHAR(34),"&gt; ")</f>
        <v xml:space="preserve">  &lt;Genotype hgvs="NC_000013.11:g.[46837850=];[46837850=]" name="T614-2211C"&gt; </v>
      </c>
    </row>
    <row r="420" spans="1:3" ht="15.75" x14ac:dyDescent="0.25">
      <c r="A420" s="8" t="s">
        <v>79</v>
      </c>
      <c r="B420" s="9">
        <f t="shared" ref="B420:B421" si="21">N21</f>
        <v>0</v>
      </c>
      <c r="C420" s="3" t="s">
        <v>38</v>
      </c>
    </row>
    <row r="421" spans="1:3" ht="15.75" x14ac:dyDescent="0.25">
      <c r="A421" s="8" t="s">
        <v>73</v>
      </c>
      <c r="B421" s="9">
        <f t="shared" si="21"/>
        <v>42.9</v>
      </c>
      <c r="C421" s="3" t="s">
        <v>70</v>
      </c>
    </row>
    <row r="422" spans="1:3" ht="15.75" x14ac:dyDescent="0.25">
      <c r="A422" s="15"/>
    </row>
    <row r="423" spans="1:3" ht="15.75" x14ac:dyDescent="0.25">
      <c r="A423" s="8"/>
      <c r="C423" s="3" t="str">
        <f>CONCATENATE("    ",B419)</f>
        <v xml:space="preserve">    Your HTR2A gene has no variants. A normal gene is referred to as a "wild-type" gene.</v>
      </c>
    </row>
    <row r="424" spans="1:3" ht="15.75" x14ac:dyDescent="0.25">
      <c r="A424" s="8"/>
    </row>
    <row r="425" spans="1:3" ht="15.75" x14ac:dyDescent="0.25">
      <c r="A425" s="8"/>
      <c r="C425" s="3" t="s">
        <v>74</v>
      </c>
    </row>
    <row r="426" spans="1:3" ht="15.75" x14ac:dyDescent="0.25">
      <c r="A426" s="8"/>
    </row>
    <row r="427" spans="1:3" ht="15.75" x14ac:dyDescent="0.25">
      <c r="A427" s="8"/>
      <c r="C427" s="3" t="str">
        <f>CONCATENATE("    ",B420)</f>
        <v xml:space="preserve">    0</v>
      </c>
    </row>
    <row r="428" spans="1:3" ht="15.75" x14ac:dyDescent="0.25">
      <c r="A428" s="15"/>
    </row>
    <row r="429" spans="1:3" ht="15.75" x14ac:dyDescent="0.25">
      <c r="A429" s="15"/>
      <c r="C429" s="3" t="s">
        <v>75</v>
      </c>
    </row>
    <row r="430" spans="1:3" ht="15.75" x14ac:dyDescent="0.25">
      <c r="A430" s="15"/>
    </row>
    <row r="431" spans="1:3" ht="15.75" x14ac:dyDescent="0.25">
      <c r="A431" s="15"/>
      <c r="C431" s="3" t="str">
        <f>CONCATENATE( "    &lt;piechart percentage=",B421," /&gt;")</f>
        <v xml:space="preserve">    &lt;piechart percentage=42.9 /&gt;</v>
      </c>
    </row>
    <row r="432" spans="1:3" ht="15.75" x14ac:dyDescent="0.25">
      <c r="A432" s="15"/>
      <c r="C432" s="3" t="str">
        <f>"  &lt;/Genotype&gt;"</f>
        <v xml:space="preserve">  &lt;/Genotype&gt;</v>
      </c>
    </row>
    <row r="433" spans="1:3" ht="15.75" x14ac:dyDescent="0.25">
      <c r="A433" s="27"/>
      <c r="B433" s="17"/>
      <c r="C433" s="3" t="str">
        <f>C59</f>
        <v>&lt;# C46866425T #&gt;</v>
      </c>
    </row>
    <row r="434" spans="1:3" ht="15.75" x14ac:dyDescent="0.25">
      <c r="A434" s="15" t="s">
        <v>69</v>
      </c>
      <c r="B434" s="21" t="str">
        <f>O11</f>
        <v>NC_000013.11:g.</v>
      </c>
      <c r="C434" s="3" t="str">
        <f>CONCATENATE("  &lt;Genotype hgvs=",CHAR(34),B434,B435,";",B436,CHAR(34)," name=",CHAR(34),B61,CHAR(34),"&gt; ")</f>
        <v xml:space="preserve">  &lt;Genotype hgvs="NC_000013.11:g.[46866425C&gt;T];[46866425=]" name="C46866425T"&gt; </v>
      </c>
    </row>
    <row r="435" spans="1:3" ht="15.75" x14ac:dyDescent="0.25">
      <c r="A435" s="15" t="s">
        <v>47</v>
      </c>
      <c r="B435" s="21" t="str">
        <f>O12</f>
        <v>[46866425C&gt;T]</v>
      </c>
    </row>
    <row r="436" spans="1:3" ht="15.75" x14ac:dyDescent="0.25">
      <c r="A436" s="15" t="s">
        <v>43</v>
      </c>
      <c r="B436" s="21" t="str">
        <f>O13</f>
        <v>[46866425=]</v>
      </c>
      <c r="C436" s="3" t="s">
        <v>70</v>
      </c>
    </row>
    <row r="437" spans="1:3" ht="15.75" x14ac:dyDescent="0.25">
      <c r="A437" s="15" t="s">
        <v>71</v>
      </c>
      <c r="B437" s="21" t="str">
        <f>O14</f>
        <v>People with this variant have one copy of the [C46866425T](https://www.ncbi.nlm.nih.gov/projects/SNP/snp_ref.cgi?rs=2770296)</v>
      </c>
      <c r="C437" s="3" t="s">
        <v>38</v>
      </c>
    </row>
    <row r="438" spans="1:3" ht="15.75" x14ac:dyDescent="0.25">
      <c r="A438" s="8" t="s">
        <v>72</v>
      </c>
      <c r="B438" s="21" t="str">
        <f>O15</f>
        <v>You are in the Moderate Loss of Function category. See below for more information.</v>
      </c>
      <c r="C438" s="3" t="str">
        <f>CONCATENATE("    ",B437)</f>
        <v xml:space="preserve">    People with this variant have one copy of the [C46866425T](https://www.ncbi.nlm.nih.gov/projects/SNP/snp_ref.cgi?rs=2770296)</v>
      </c>
    </row>
    <row r="439" spans="1:3" ht="15.75" x14ac:dyDescent="0.25">
      <c r="A439" s="8" t="s">
        <v>73</v>
      </c>
      <c r="B439" s="21">
        <f>O16</f>
        <v>36.200000000000003</v>
      </c>
    </row>
    <row r="440" spans="1:3" ht="15.75" x14ac:dyDescent="0.25">
      <c r="A440" s="15"/>
      <c r="B440" s="21"/>
      <c r="C440" s="3" t="s">
        <v>74</v>
      </c>
    </row>
    <row r="441" spans="1:3" ht="15.75" x14ac:dyDescent="0.25">
      <c r="A441" s="8"/>
      <c r="B441" s="21"/>
    </row>
    <row r="442" spans="1:3" ht="15.75" x14ac:dyDescent="0.25">
      <c r="A442" s="8"/>
      <c r="B442" s="21"/>
      <c r="C442" s="3" t="str">
        <f>CONCATENATE("    ",B438)</f>
        <v xml:space="preserve">    You are in the Moderate Loss of Function category. See below for more information.</v>
      </c>
    </row>
    <row r="443" spans="1:3" ht="15.75" x14ac:dyDescent="0.25">
      <c r="A443" s="8"/>
      <c r="B443" s="21"/>
    </row>
    <row r="444" spans="1:3" ht="15.75" x14ac:dyDescent="0.25">
      <c r="A444" s="8"/>
      <c r="B444" s="21"/>
      <c r="C444" s="3" t="s">
        <v>75</v>
      </c>
    </row>
    <row r="445" spans="1:3" ht="15.75" x14ac:dyDescent="0.25">
      <c r="A445" s="15"/>
      <c r="B445" s="21"/>
    </row>
    <row r="446" spans="1:3" ht="15.75" x14ac:dyDescent="0.25">
      <c r="A446" s="15"/>
      <c r="C446" s="3" t="str">
        <f>CONCATENATE( "    &lt;piechart percentage=",B439," /&gt;")</f>
        <v xml:space="preserve">    &lt;piechart percentage=36.2 /&gt;</v>
      </c>
    </row>
    <row r="447" spans="1:3" ht="15.75" x14ac:dyDescent="0.25">
      <c r="A447" s="15"/>
      <c r="C447" s="3" t="str">
        <f>"  &lt;/Genotype&gt;"</f>
        <v xml:space="preserve">  &lt;/Genotype&gt;</v>
      </c>
    </row>
    <row r="448" spans="1:3" ht="15.75" x14ac:dyDescent="0.25">
      <c r="A448" s="15" t="s">
        <v>76</v>
      </c>
      <c r="B448" s="9" t="str">
        <f>O17</f>
        <v>People with this variant have two copies of the [C46866425T](https://www.ncbi.nlm.nih.gov/projects/SNP/snp_ref.cgi?rs=2770296) variant. This substitution of a single nucleotide is known as a missense mutation.</v>
      </c>
      <c r="C448" s="3" t="str">
        <f>CONCATENATE("  &lt;Genotype hgvs=",CHAR(34),B434,B435,";",B435,CHAR(34)," name=",CHAR(34),B61,CHAR(34),"&gt; ")</f>
        <v xml:space="preserve">  &lt;Genotype hgvs="NC_000013.11:g.[46866425C&gt;T];[46866425C&gt;T]" name="C46866425T"&gt; </v>
      </c>
    </row>
    <row r="449" spans="1:3" ht="15.75" x14ac:dyDescent="0.25">
      <c r="A449" s="8" t="s">
        <v>77</v>
      </c>
      <c r="B449" s="9" t="str">
        <f t="shared" ref="B449:B450" si="22">O18</f>
        <v>You are in the Moderate Loss of Function category. See below for more information.</v>
      </c>
      <c r="C449" s="3" t="s">
        <v>38</v>
      </c>
    </row>
    <row r="450" spans="1:3" ht="15.75" x14ac:dyDescent="0.25">
      <c r="A450" s="8" t="s">
        <v>73</v>
      </c>
      <c r="B450" s="9">
        <f t="shared" si="22"/>
        <v>14.7</v>
      </c>
      <c r="C450" s="3" t="s">
        <v>70</v>
      </c>
    </row>
    <row r="451" spans="1:3" ht="15.75" x14ac:dyDescent="0.25">
      <c r="A451" s="8"/>
    </row>
    <row r="452" spans="1:3" ht="15.75" x14ac:dyDescent="0.25">
      <c r="A452" s="15"/>
      <c r="C452" s="3" t="str">
        <f>CONCATENATE("    ",B448)</f>
        <v xml:space="preserve">    People with this variant have two copies of the [C46866425T](https://www.ncbi.nlm.nih.gov/projects/SNP/snp_ref.cgi?rs=2770296) variant. This substitution of a single nucleotide is known as a missense mutation.</v>
      </c>
    </row>
    <row r="453" spans="1:3" ht="15.75" x14ac:dyDescent="0.25">
      <c r="A453" s="8"/>
    </row>
    <row r="454" spans="1:3" ht="15.75" x14ac:dyDescent="0.25">
      <c r="A454" s="8"/>
      <c r="C454" s="3" t="s">
        <v>74</v>
      </c>
    </row>
    <row r="455" spans="1:3" ht="15.75" x14ac:dyDescent="0.25">
      <c r="A455" s="8"/>
    </row>
    <row r="456" spans="1:3" ht="15.75" x14ac:dyDescent="0.25">
      <c r="A456" s="8"/>
      <c r="C456" s="3" t="str">
        <f>CONCATENATE("    ",B449)</f>
        <v xml:space="preserve">    You are in the Moderate Loss of Function category. See below for more information.</v>
      </c>
    </row>
    <row r="457" spans="1:3" ht="15.75" x14ac:dyDescent="0.25">
      <c r="A457" s="8"/>
    </row>
    <row r="458" spans="1:3" ht="15.75" x14ac:dyDescent="0.25">
      <c r="A458" s="15"/>
      <c r="C458" s="3" t="s">
        <v>75</v>
      </c>
    </row>
    <row r="459" spans="1:3" ht="15.75" x14ac:dyDescent="0.25">
      <c r="A459" s="15"/>
    </row>
    <row r="460" spans="1:3" ht="15.75" x14ac:dyDescent="0.25">
      <c r="A460" s="15"/>
      <c r="C460" s="3" t="str">
        <f>CONCATENATE( "    &lt;piechart percentage=",B450," /&gt;")</f>
        <v xml:space="preserve">    &lt;piechart percentage=14.7 /&gt;</v>
      </c>
    </row>
    <row r="461" spans="1:3" ht="15.75" x14ac:dyDescent="0.25">
      <c r="A461" s="15"/>
      <c r="C461" s="3" t="str">
        <f>"  &lt;/Genotype&gt;"</f>
        <v xml:space="preserve">  &lt;/Genotype&gt;</v>
      </c>
    </row>
    <row r="462" spans="1:3" ht="15.75" x14ac:dyDescent="0.25">
      <c r="A462" s="15" t="s">
        <v>78</v>
      </c>
      <c r="B462" s="9" t="str">
        <f>O20</f>
        <v>Your HTR2A gene has no variants. A normal gene is referred to as a "wild-type" gene.</v>
      </c>
      <c r="C462" s="3" t="str">
        <f>CONCATENATE("  &lt;Genotype hgvs=",CHAR(34),B434,B436,";",B436,CHAR(34)," name=",CHAR(34),B61,CHAR(34),"&gt; ")</f>
        <v xml:space="preserve">  &lt;Genotype hgvs="NC_000013.11:g.[46866425=];[46866425=]" name="C46866425T"&gt; </v>
      </c>
    </row>
    <row r="463" spans="1:3" ht="15.75" x14ac:dyDescent="0.25">
      <c r="A463" s="8" t="s">
        <v>79</v>
      </c>
      <c r="B463" s="9" t="str">
        <f t="shared" ref="B463:B464" si="23">O21</f>
        <v>This variant is not associated with increased risk.</v>
      </c>
      <c r="C463" s="3" t="s">
        <v>38</v>
      </c>
    </row>
    <row r="464" spans="1:3" ht="15.75" x14ac:dyDescent="0.25">
      <c r="A464" s="8" t="s">
        <v>73</v>
      </c>
      <c r="B464" s="9">
        <f t="shared" si="23"/>
        <v>49.2</v>
      </c>
      <c r="C464" s="3" t="s">
        <v>70</v>
      </c>
    </row>
    <row r="465" spans="1:3" ht="15.75" x14ac:dyDescent="0.25">
      <c r="A465" s="15"/>
    </row>
    <row r="466" spans="1:3" ht="15.75" x14ac:dyDescent="0.25">
      <c r="A466" s="8"/>
      <c r="C466" s="3" t="str">
        <f>CONCATENATE("    ",B462)</f>
        <v xml:space="preserve">    Your HTR2A gene has no variants. A normal gene is referred to as a "wild-type" gene.</v>
      </c>
    </row>
    <row r="467" spans="1:3" ht="15.75" x14ac:dyDescent="0.25">
      <c r="A467" s="8"/>
    </row>
    <row r="468" spans="1:3" ht="15.75" x14ac:dyDescent="0.25">
      <c r="A468" s="8"/>
      <c r="C468" s="3" t="s">
        <v>74</v>
      </c>
    </row>
    <row r="469" spans="1:3" ht="15.75" x14ac:dyDescent="0.25">
      <c r="A469" s="8"/>
    </row>
    <row r="470" spans="1:3" ht="15.75" x14ac:dyDescent="0.25">
      <c r="A470" s="8"/>
      <c r="C470" s="3" t="str">
        <f>CONCATENATE("    ",B463)</f>
        <v xml:space="preserve">    This variant is not associated with increased risk.</v>
      </c>
    </row>
    <row r="471" spans="1:3" ht="15.75" x14ac:dyDescent="0.25">
      <c r="A471" s="15"/>
    </row>
    <row r="472" spans="1:3" ht="15.75" x14ac:dyDescent="0.25">
      <c r="A472" s="15"/>
      <c r="C472" s="3" t="s">
        <v>75</v>
      </c>
    </row>
    <row r="473" spans="1:3" ht="15.75" x14ac:dyDescent="0.25">
      <c r="A473" s="15"/>
    </row>
    <row r="474" spans="1:3" ht="15.75" x14ac:dyDescent="0.25">
      <c r="A474" s="15"/>
      <c r="C474" s="3" t="str">
        <f>CONCATENATE( "    &lt;piechart percentage=",B464," /&gt;")</f>
        <v xml:space="preserve">    &lt;piechart percentage=49.2 /&gt;</v>
      </c>
    </row>
    <row r="475" spans="1:3" ht="15.75" x14ac:dyDescent="0.25">
      <c r="A475" s="15"/>
      <c r="C475" s="3" t="str">
        <f>"  &lt;/Genotype&gt;"</f>
        <v xml:space="preserve">  &lt;/Genotype&gt;</v>
      </c>
    </row>
    <row r="476" spans="1:3" ht="15.75" x14ac:dyDescent="0.25">
      <c r="A476" s="15"/>
      <c r="C476" s="3" t="str">
        <f>C65</f>
        <v>&lt;# T70790948C #&gt;</v>
      </c>
    </row>
    <row r="477" spans="1:3" ht="15.75" x14ac:dyDescent="0.25">
      <c r="A477" s="15" t="s">
        <v>69</v>
      </c>
      <c r="B477" s="21">
        <f>P11</f>
        <v>0</v>
      </c>
      <c r="C477" s="3" t="str">
        <f>CONCATENATE("  &lt;Genotype hgvs=",CHAR(34),B434,B435,";",B436,CHAR(34)," name=",CHAR(34),B67,CHAR(34),"&gt; ")</f>
        <v xml:space="preserve">  &lt;Genotype hgvs="NC_000013.11:g.[46866425C&gt;T];[46866425=]" name="T70790948C"&gt; </v>
      </c>
    </row>
    <row r="478" spans="1:3" ht="15.75" x14ac:dyDescent="0.25">
      <c r="A478" s="15" t="s">
        <v>47</v>
      </c>
      <c r="B478" s="21">
        <f>P12</f>
        <v>0</v>
      </c>
    </row>
    <row r="479" spans="1:3" ht="15.75" x14ac:dyDescent="0.25">
      <c r="A479" s="15" t="s">
        <v>43</v>
      </c>
      <c r="B479" s="21">
        <f>P13</f>
        <v>0</v>
      </c>
      <c r="C479" s="3" t="s">
        <v>70</v>
      </c>
    </row>
    <row r="480" spans="1:3" ht="15.75" x14ac:dyDescent="0.25">
      <c r="A480" s="15" t="s">
        <v>71</v>
      </c>
      <c r="B480" s="21">
        <f>P14</f>
        <v>0</v>
      </c>
      <c r="C480" s="3" t="s">
        <v>38</v>
      </c>
    </row>
    <row r="481" spans="1:3" ht="15.75" x14ac:dyDescent="0.25">
      <c r="A481" s="8" t="s">
        <v>72</v>
      </c>
      <c r="B481" s="21">
        <f>P15</f>
        <v>0</v>
      </c>
      <c r="C481" s="3" t="str">
        <f>CONCATENATE("    ",B480)</f>
        <v xml:space="preserve">    0</v>
      </c>
    </row>
    <row r="482" spans="1:3" ht="15.75" x14ac:dyDescent="0.25">
      <c r="A482" s="8" t="s">
        <v>73</v>
      </c>
      <c r="B482" s="21">
        <f>P16</f>
        <v>0</v>
      </c>
    </row>
    <row r="483" spans="1:3" ht="15.75" x14ac:dyDescent="0.25">
      <c r="A483" s="15"/>
      <c r="B483" s="21"/>
      <c r="C483" s="3" t="s">
        <v>74</v>
      </c>
    </row>
    <row r="484" spans="1:3" ht="15.75" x14ac:dyDescent="0.25">
      <c r="A484" s="8"/>
      <c r="B484" s="21"/>
    </row>
    <row r="485" spans="1:3" ht="15.75" x14ac:dyDescent="0.25">
      <c r="A485" s="8"/>
      <c r="B485" s="21"/>
      <c r="C485" s="3" t="str">
        <f>CONCATENATE("    ",B481)</f>
        <v xml:space="preserve">    0</v>
      </c>
    </row>
    <row r="486" spans="1:3" ht="15.75" x14ac:dyDescent="0.25">
      <c r="A486" s="8"/>
      <c r="B486" s="21"/>
    </row>
    <row r="487" spans="1:3" ht="15.75" x14ac:dyDescent="0.25">
      <c r="A487" s="8"/>
      <c r="B487" s="21"/>
      <c r="C487" s="3" t="s">
        <v>75</v>
      </c>
    </row>
    <row r="488" spans="1:3" ht="15.75" x14ac:dyDescent="0.25">
      <c r="A488" s="15"/>
      <c r="B488" s="21"/>
    </row>
    <row r="489" spans="1:3" ht="15.75" x14ac:dyDescent="0.25">
      <c r="A489" s="15"/>
      <c r="B489" s="21"/>
      <c r="C489" s="3" t="str">
        <f>CONCATENATE( "    &lt;piechart percentage=",B482," /&gt;")</f>
        <v xml:space="preserve">    &lt;piechart percentage=0 /&gt;</v>
      </c>
    </row>
    <row r="490" spans="1:3" ht="15.75" x14ac:dyDescent="0.25">
      <c r="A490" s="15"/>
      <c r="C490" s="3" t="str">
        <f>"  &lt;/Genotype&gt;"</f>
        <v xml:space="preserve">  &lt;/Genotype&gt;</v>
      </c>
    </row>
    <row r="491" spans="1:3" ht="15.75" x14ac:dyDescent="0.25">
      <c r="A491" s="15" t="s">
        <v>76</v>
      </c>
      <c r="B491" s="9">
        <f>P17</f>
        <v>0</v>
      </c>
      <c r="C491" s="3" t="str">
        <f>CONCATENATE("  &lt;Genotype hgvs=",CHAR(34),B477,B478,";",B478,CHAR(34)," name=",CHAR(34),B67,CHAR(34),"&gt; ")</f>
        <v xml:space="preserve">  &lt;Genotype hgvs="00;0" name="T70790948C"&gt; </v>
      </c>
    </row>
    <row r="492" spans="1:3" ht="15.75" x14ac:dyDescent="0.25">
      <c r="A492" s="8" t="s">
        <v>77</v>
      </c>
      <c r="B492" s="9">
        <f t="shared" ref="B492:B493" si="24">P18</f>
        <v>0</v>
      </c>
      <c r="C492" s="3" t="s">
        <v>38</v>
      </c>
    </row>
    <row r="493" spans="1:3" ht="15.75" x14ac:dyDescent="0.25">
      <c r="A493" s="8" t="s">
        <v>73</v>
      </c>
      <c r="B493" s="9">
        <f t="shared" si="24"/>
        <v>0</v>
      </c>
      <c r="C493" s="3" t="s">
        <v>70</v>
      </c>
    </row>
    <row r="494" spans="1:3" ht="15.75" x14ac:dyDescent="0.25">
      <c r="A494" s="8"/>
    </row>
    <row r="495" spans="1:3" ht="15.75" x14ac:dyDescent="0.25">
      <c r="A495" s="15"/>
      <c r="C495" s="3" t="str">
        <f>CONCATENATE("    ",B491)</f>
        <v xml:space="preserve">    0</v>
      </c>
    </row>
    <row r="496" spans="1:3" ht="15.75" x14ac:dyDescent="0.25">
      <c r="A496" s="8"/>
    </row>
    <row r="497" spans="1:3" ht="15.75" x14ac:dyDescent="0.25">
      <c r="A497" s="8"/>
      <c r="C497" s="3" t="s">
        <v>74</v>
      </c>
    </row>
    <row r="498" spans="1:3" ht="15.75" x14ac:dyDescent="0.25">
      <c r="A498" s="8"/>
    </row>
    <row r="499" spans="1:3" ht="15.75" x14ac:dyDescent="0.25">
      <c r="A499" s="8"/>
      <c r="C499" s="3" t="str">
        <f>CONCATENATE("    ",B492)</f>
        <v xml:space="preserve">    0</v>
      </c>
    </row>
    <row r="500" spans="1:3" ht="15.75" x14ac:dyDescent="0.25">
      <c r="A500" s="8"/>
    </row>
    <row r="501" spans="1:3" ht="15.75" x14ac:dyDescent="0.25">
      <c r="A501" s="15"/>
      <c r="C501" s="3" t="s">
        <v>75</v>
      </c>
    </row>
    <row r="502" spans="1:3" ht="15.75" x14ac:dyDescent="0.25">
      <c r="A502" s="15"/>
    </row>
    <row r="503" spans="1:3" ht="15.75" x14ac:dyDescent="0.25">
      <c r="A503" s="15"/>
      <c r="C503" s="3" t="str">
        <f>CONCATENATE( "    &lt;piechart percentage=",B493," /&gt;")</f>
        <v xml:space="preserve">    &lt;piechart percentage=0 /&gt;</v>
      </c>
    </row>
    <row r="504" spans="1:3" ht="15.75" x14ac:dyDescent="0.25">
      <c r="A504" s="15"/>
      <c r="C504" s="3" t="str">
        <f>"  &lt;/Genotype&gt;"</f>
        <v xml:space="preserve">  &lt;/Genotype&gt;</v>
      </c>
    </row>
    <row r="505" spans="1:3" ht="15.75" x14ac:dyDescent="0.25">
      <c r="A505" s="15" t="s">
        <v>78</v>
      </c>
      <c r="B505" s="9">
        <f>P20</f>
        <v>0</v>
      </c>
      <c r="C505" s="3" t="str">
        <f>CONCATENATE("  &lt;Genotype hgvs=",CHAR(34),B477,B479,";",B479,CHAR(34)," name=",CHAR(34),B67,CHAR(34),"&gt; ")</f>
        <v xml:space="preserve">  &lt;Genotype hgvs="00;0" name="T70790948C"&gt; </v>
      </c>
    </row>
    <row r="506" spans="1:3" ht="15.75" x14ac:dyDescent="0.25">
      <c r="A506" s="8" t="s">
        <v>79</v>
      </c>
      <c r="B506" s="9">
        <f>P21</f>
        <v>0</v>
      </c>
      <c r="C506" s="3" t="s">
        <v>38</v>
      </c>
    </row>
    <row r="507" spans="1:3" ht="15.75" x14ac:dyDescent="0.25">
      <c r="A507" s="8" t="s">
        <v>73</v>
      </c>
      <c r="B507" s="9">
        <f>P22</f>
        <v>0</v>
      </c>
      <c r="C507" s="3" t="s">
        <v>70</v>
      </c>
    </row>
    <row r="508" spans="1:3" ht="15.75" x14ac:dyDescent="0.25">
      <c r="A508" s="15"/>
    </row>
    <row r="509" spans="1:3" ht="15.75" x14ac:dyDescent="0.25">
      <c r="A509" s="8"/>
      <c r="C509" s="3" t="str">
        <f>CONCATENATE("    ",B505)</f>
        <v xml:space="preserve">    0</v>
      </c>
    </row>
    <row r="510" spans="1:3" ht="15.75" x14ac:dyDescent="0.25">
      <c r="A510" s="8"/>
    </row>
    <row r="511" spans="1:3" ht="15.75" x14ac:dyDescent="0.25">
      <c r="A511" s="8"/>
      <c r="C511" s="3" t="s">
        <v>74</v>
      </c>
    </row>
    <row r="512" spans="1:3" ht="15.75" x14ac:dyDescent="0.25">
      <c r="A512" s="8"/>
    </row>
    <row r="513" spans="1:17" ht="15.75" x14ac:dyDescent="0.25">
      <c r="A513" s="8"/>
      <c r="C513" s="3" t="str">
        <f>CONCATENATE("    ",B506)</f>
        <v xml:space="preserve">    0</v>
      </c>
    </row>
    <row r="514" spans="1:17" ht="15.75" x14ac:dyDescent="0.25">
      <c r="A514" s="15"/>
    </row>
    <row r="515" spans="1:17" ht="15.75" x14ac:dyDescent="0.25">
      <c r="A515" s="15"/>
      <c r="C515" s="3" t="s">
        <v>75</v>
      </c>
    </row>
    <row r="516" spans="1:17" ht="15.75" x14ac:dyDescent="0.25">
      <c r="A516" s="15"/>
    </row>
    <row r="517" spans="1:17" ht="15.75" x14ac:dyDescent="0.25">
      <c r="A517" s="15"/>
      <c r="C517" s="3" t="str">
        <f>CONCATENATE( "    &lt;piechart percentage=",B507," /&gt;")</f>
        <v xml:space="preserve">    &lt;piechart percentage=0 /&gt;</v>
      </c>
    </row>
    <row r="518" spans="1:17" ht="15.75" x14ac:dyDescent="0.25">
      <c r="A518" s="15"/>
      <c r="C518" s="3" t="str">
        <f>"  &lt;/Genotype&gt;"</f>
        <v xml:space="preserve">  &lt;/Genotype&gt;</v>
      </c>
    </row>
    <row r="519" spans="1:17" ht="15.75" x14ac:dyDescent="0.25">
      <c r="A519" s="15"/>
      <c r="C519" s="3" t="str">
        <f>C71</f>
        <v>&lt;# C71402258T #&gt;</v>
      </c>
    </row>
    <row r="520" spans="1:17" ht="15.75" x14ac:dyDescent="0.25">
      <c r="A520" s="15" t="s">
        <v>69</v>
      </c>
      <c r="B520" s="21">
        <f>Q11</f>
        <v>0</v>
      </c>
      <c r="C520" s="3" t="str">
        <f>CONCATENATE("  &lt;Genotype hgvs=",CHAR(34),B520,B521,";",B522,CHAR(34)," name=",CHAR(34),B73,CHAR(34),"&gt; ")</f>
        <v xml:space="preserve">  &lt;Genotype hgvs="00;0" name="C71402258T"&gt; </v>
      </c>
    </row>
    <row r="521" spans="1:17" ht="15.75" x14ac:dyDescent="0.25">
      <c r="A521" s="15" t="s">
        <v>47</v>
      </c>
      <c r="B521" s="21">
        <f t="shared" ref="B521:B525" si="25">Q12</f>
        <v>0</v>
      </c>
    </row>
    <row r="522" spans="1:17" ht="15.75" x14ac:dyDescent="0.25">
      <c r="A522" s="15" t="s">
        <v>43</v>
      </c>
      <c r="B522" s="21">
        <f t="shared" si="25"/>
        <v>0</v>
      </c>
      <c r="C522" s="3" t="s">
        <v>70</v>
      </c>
    </row>
    <row r="523" spans="1:17" ht="15.75" x14ac:dyDescent="0.25">
      <c r="A523" s="15" t="s">
        <v>71</v>
      </c>
      <c r="B523" s="21">
        <f t="shared" si="25"/>
        <v>0</v>
      </c>
      <c r="C523" s="3" t="s">
        <v>38</v>
      </c>
    </row>
    <row r="524" spans="1:17" ht="15.75" x14ac:dyDescent="0.25">
      <c r="A524" s="8" t="s">
        <v>72</v>
      </c>
      <c r="B524" s="21">
        <f t="shared" si="25"/>
        <v>0</v>
      </c>
      <c r="C524" s="3" t="str">
        <f>CONCATENATE("    ",B523)</f>
        <v xml:space="preserve">    0</v>
      </c>
    </row>
    <row r="525" spans="1:17" ht="15.75" x14ac:dyDescent="0.25">
      <c r="A525" s="8" t="s">
        <v>73</v>
      </c>
      <c r="B525" s="21">
        <f t="shared" si="25"/>
        <v>0</v>
      </c>
    </row>
    <row r="526" spans="1:17" ht="15.75" x14ac:dyDescent="0.25">
      <c r="A526" s="15"/>
      <c r="C526" s="3" t="s">
        <v>74</v>
      </c>
      <c r="Q526" s="18"/>
    </row>
    <row r="527" spans="1:17" ht="15.75" x14ac:dyDescent="0.25">
      <c r="A527" s="8"/>
    </row>
    <row r="528" spans="1:17" ht="15.75" x14ac:dyDescent="0.25">
      <c r="A528" s="8"/>
      <c r="C528" s="3" t="str">
        <f>CONCATENATE("    ",B524)</f>
        <v xml:space="preserve">    0</v>
      </c>
    </row>
    <row r="529" spans="1:17" ht="15.75" x14ac:dyDescent="0.25">
      <c r="A529" s="8"/>
    </row>
    <row r="530" spans="1:17" ht="15.75" x14ac:dyDescent="0.25">
      <c r="A530" s="8"/>
      <c r="C530" s="3" t="s">
        <v>75</v>
      </c>
    </row>
    <row r="531" spans="1:17" ht="15.75" x14ac:dyDescent="0.25">
      <c r="A531" s="15"/>
      <c r="Q531" s="18"/>
    </row>
    <row r="532" spans="1:17" ht="15.75" x14ac:dyDescent="0.25">
      <c r="A532" s="15"/>
      <c r="C532" s="3" t="str">
        <f>CONCATENATE( "    &lt;piechart percentage=",B525," /&gt;")</f>
        <v xml:space="preserve">    &lt;piechart percentage=0 /&gt;</v>
      </c>
      <c r="Q532" s="18"/>
    </row>
    <row r="533" spans="1:17" ht="15.75" x14ac:dyDescent="0.25">
      <c r="A533" s="15"/>
      <c r="C533" s="3" t="str">
        <f>"  &lt;/Genotype&gt;"</f>
        <v xml:space="preserve">  &lt;/Genotype&gt;</v>
      </c>
      <c r="Q533" s="18"/>
    </row>
    <row r="534" spans="1:17" ht="15.75" x14ac:dyDescent="0.25">
      <c r="A534" s="15" t="s">
        <v>76</v>
      </c>
      <c r="B534" s="9">
        <f>Q17</f>
        <v>0</v>
      </c>
      <c r="C534" s="3" t="str">
        <f>CONCATENATE("  &lt;Genotype hgvs=",CHAR(34),B520,B521,";",B521,CHAR(34)," name=",CHAR(34),B73,CHAR(34),"&gt; ")</f>
        <v xml:space="preserve">  &lt;Genotype hgvs="00;0" name="C71402258T"&gt; </v>
      </c>
      <c r="Q534" s="18"/>
    </row>
    <row r="535" spans="1:17" ht="15.75" x14ac:dyDescent="0.25">
      <c r="A535" s="8" t="s">
        <v>77</v>
      </c>
      <c r="B535" s="9">
        <f t="shared" ref="B535:B536" si="26">Q18</f>
        <v>0</v>
      </c>
      <c r="C535" s="3" t="s">
        <v>38</v>
      </c>
    </row>
    <row r="536" spans="1:17" ht="15.75" x14ac:dyDescent="0.25">
      <c r="A536" s="8" t="s">
        <v>73</v>
      </c>
      <c r="B536" s="9">
        <f t="shared" si="26"/>
        <v>0</v>
      </c>
      <c r="C536" s="3" t="s">
        <v>70</v>
      </c>
    </row>
    <row r="537" spans="1:17" ht="15.75" x14ac:dyDescent="0.25">
      <c r="A537" s="8"/>
    </row>
    <row r="538" spans="1:17" ht="15.75" x14ac:dyDescent="0.25">
      <c r="A538" s="15"/>
      <c r="C538" s="3" t="str">
        <f>CONCATENATE("    ",B534)</f>
        <v xml:space="preserve">    0</v>
      </c>
    </row>
    <row r="539" spans="1:17" ht="15.75" x14ac:dyDescent="0.25">
      <c r="A539" s="8"/>
    </row>
    <row r="540" spans="1:17" ht="15.75" x14ac:dyDescent="0.25">
      <c r="A540" s="8"/>
      <c r="C540" s="3" t="s">
        <v>74</v>
      </c>
    </row>
    <row r="541" spans="1:17" ht="15.75" x14ac:dyDescent="0.25">
      <c r="A541" s="8"/>
    </row>
    <row r="542" spans="1:17" ht="15.75" x14ac:dyDescent="0.25">
      <c r="A542" s="8"/>
      <c r="C542" s="3" t="str">
        <f>CONCATENATE("    ",B535)</f>
        <v xml:space="preserve">    0</v>
      </c>
    </row>
    <row r="543" spans="1:17" s="4" customFormat="1" ht="15.75" x14ac:dyDescent="0.25">
      <c r="A543" s="24"/>
      <c r="B543" s="23"/>
    </row>
    <row r="544" spans="1:17" s="4" customFormat="1" ht="15.75" x14ac:dyDescent="0.25">
      <c r="A544" s="22"/>
      <c r="B544" s="23"/>
      <c r="C544" s="4" t="s">
        <v>75</v>
      </c>
    </row>
    <row r="545" spans="1:3" s="4" customFormat="1" ht="15.75" x14ac:dyDescent="0.25">
      <c r="A545" s="22"/>
      <c r="B545" s="23"/>
    </row>
    <row r="546" spans="1:3" s="4" customFormat="1" ht="15.75" x14ac:dyDescent="0.25">
      <c r="A546" s="22"/>
      <c r="B546" s="23"/>
      <c r="C546" s="4" t="str">
        <f>CONCATENATE( "    &lt;piechart percentage=",B536," /&gt;")</f>
        <v xml:space="preserve">    &lt;piechart percentage=0 /&gt;</v>
      </c>
    </row>
    <row r="547" spans="1:3" s="4" customFormat="1" ht="15.75" x14ac:dyDescent="0.25">
      <c r="A547" s="22"/>
      <c r="B547" s="23"/>
      <c r="C547" s="4" t="str">
        <f>"  &lt;/Genotype&gt;"</f>
        <v xml:space="preserve">  &lt;/Genotype&gt;</v>
      </c>
    </row>
    <row r="548" spans="1:3" s="4" customFormat="1" ht="15.75" x14ac:dyDescent="0.25">
      <c r="A548" s="22" t="s">
        <v>78</v>
      </c>
      <c r="B548" s="23">
        <f>Q20</f>
        <v>0</v>
      </c>
      <c r="C548" s="4" t="str">
        <f>CONCATENATE("  &lt;Genotype hgvs=",CHAR(34),B520,B522,";",B522,CHAR(34)," name=",CHAR(34),B73,CHAR(34),"&gt; ")</f>
        <v xml:space="preserve">  &lt;Genotype hgvs="00;0" name="C71402258T"&gt; </v>
      </c>
    </row>
    <row r="549" spans="1:3" s="4" customFormat="1" ht="15.75" x14ac:dyDescent="0.25">
      <c r="A549" s="24" t="s">
        <v>79</v>
      </c>
      <c r="B549" s="23">
        <f t="shared" ref="B549:B550" si="27">Q21</f>
        <v>0</v>
      </c>
      <c r="C549" s="4" t="s">
        <v>38</v>
      </c>
    </row>
    <row r="550" spans="1:3" s="4" customFormat="1" ht="15.75" x14ac:dyDescent="0.25">
      <c r="A550" s="24" t="s">
        <v>73</v>
      </c>
      <c r="B550" s="23">
        <f t="shared" si="27"/>
        <v>0</v>
      </c>
      <c r="C550" s="4" t="s">
        <v>70</v>
      </c>
    </row>
    <row r="551" spans="1:3" s="4" customFormat="1" ht="15.75" x14ac:dyDescent="0.25">
      <c r="A551" s="22"/>
      <c r="B551" s="23"/>
    </row>
    <row r="552" spans="1:3" s="4" customFormat="1" ht="15.75" x14ac:dyDescent="0.25">
      <c r="A552" s="24"/>
      <c r="B552" s="23"/>
      <c r="C552" s="4" t="str">
        <f>CONCATENATE("    ",B548)</f>
        <v xml:space="preserve">    0</v>
      </c>
    </row>
    <row r="553" spans="1:3" s="4" customFormat="1" ht="15.75" x14ac:dyDescent="0.25">
      <c r="A553" s="24"/>
      <c r="B553" s="23"/>
    </row>
    <row r="554" spans="1:3" s="4" customFormat="1" ht="15.75" x14ac:dyDescent="0.25">
      <c r="A554" s="24"/>
      <c r="B554" s="23"/>
      <c r="C554" s="4" t="s">
        <v>74</v>
      </c>
    </row>
    <row r="555" spans="1:3" s="4" customFormat="1" ht="15.75" x14ac:dyDescent="0.25">
      <c r="A555" s="24"/>
      <c r="B555" s="23"/>
    </row>
    <row r="556" spans="1:3" s="4" customFormat="1" ht="15.75" x14ac:dyDescent="0.25">
      <c r="A556" s="24"/>
      <c r="B556" s="23"/>
      <c r="C556" s="4" t="str">
        <f>CONCATENATE("    ",B549)</f>
        <v xml:space="preserve">    0</v>
      </c>
    </row>
    <row r="557" spans="1:3" s="4" customFormat="1" ht="15.75" x14ac:dyDescent="0.25">
      <c r="A557" s="22"/>
      <c r="B557" s="23"/>
    </row>
    <row r="558" spans="1:3" s="4" customFormat="1" ht="15.75" x14ac:dyDescent="0.25">
      <c r="A558" s="22"/>
      <c r="B558" s="23"/>
      <c r="C558" s="4" t="s">
        <v>75</v>
      </c>
    </row>
    <row r="559" spans="1:3" s="4" customFormat="1" ht="15.75" x14ac:dyDescent="0.25">
      <c r="A559" s="22"/>
      <c r="B559" s="23"/>
    </row>
    <row r="560" spans="1:3" s="4" customFormat="1" ht="15.75" x14ac:dyDescent="0.25">
      <c r="A560" s="22"/>
      <c r="B560" s="23"/>
      <c r="C560" s="4" t="str">
        <f>CONCATENATE( "    &lt;piechart percentage=",B550," /&gt;")</f>
        <v xml:space="preserve">    &lt;piechart percentage=0 /&gt;</v>
      </c>
    </row>
    <row r="561" spans="1:3" s="4" customFormat="1" ht="15.75" x14ac:dyDescent="0.25">
      <c r="A561" s="22"/>
      <c r="B561" s="23"/>
      <c r="C561" s="4" t="str">
        <f>"  &lt;/Genotype&gt;"</f>
        <v xml:space="preserve">  &lt;/Genotype&gt;</v>
      </c>
    </row>
    <row r="562" spans="1:3" s="4" customFormat="1" ht="15.75" x14ac:dyDescent="0.25">
      <c r="A562" s="22"/>
      <c r="B562" s="23"/>
      <c r="C562" s="4" t="str">
        <f>C77</f>
        <v>&lt;# C70616746T #&gt;</v>
      </c>
    </row>
    <row r="563" spans="1:3" s="4" customFormat="1" ht="15.75" x14ac:dyDescent="0.25">
      <c r="A563" s="22" t="s">
        <v>69</v>
      </c>
      <c r="B563" s="25">
        <f>R11</f>
        <v>0</v>
      </c>
      <c r="C563" s="4" t="str">
        <f>CONCATENATE("  &lt;Genotype hgvs=",CHAR(34),B563,B564,";",B565,CHAR(34)," name=",CHAR(34),B79,CHAR(34),"&gt; ")</f>
        <v xml:space="preserve">  &lt;Genotype hgvs="00;0" name="C70616746T"&gt; </v>
      </c>
    </row>
    <row r="564" spans="1:3" s="4" customFormat="1" ht="15.75" x14ac:dyDescent="0.25">
      <c r="A564" s="22" t="s">
        <v>47</v>
      </c>
      <c r="B564" s="25">
        <f t="shared" ref="B564:B568" si="28">R12</f>
        <v>0</v>
      </c>
    </row>
    <row r="565" spans="1:3" s="4" customFormat="1" ht="15.75" x14ac:dyDescent="0.25">
      <c r="A565" s="22" t="s">
        <v>43</v>
      </c>
      <c r="B565" s="25">
        <f t="shared" si="28"/>
        <v>0</v>
      </c>
      <c r="C565" s="4" t="s">
        <v>70</v>
      </c>
    </row>
    <row r="566" spans="1:3" s="4" customFormat="1" ht="15.75" x14ac:dyDescent="0.25">
      <c r="A566" s="22" t="s">
        <v>71</v>
      </c>
      <c r="B566" s="25">
        <f t="shared" si="28"/>
        <v>0</v>
      </c>
      <c r="C566" s="4" t="s">
        <v>38</v>
      </c>
    </row>
    <row r="567" spans="1:3" s="4" customFormat="1" ht="15.75" x14ac:dyDescent="0.25">
      <c r="A567" s="24" t="s">
        <v>72</v>
      </c>
      <c r="B567" s="25">
        <f t="shared" si="28"/>
        <v>0</v>
      </c>
      <c r="C567" s="4" t="str">
        <f>CONCATENATE("    ",B566)</f>
        <v xml:space="preserve">    0</v>
      </c>
    </row>
    <row r="568" spans="1:3" s="4" customFormat="1" ht="15.75" x14ac:dyDescent="0.25">
      <c r="A568" s="24" t="s">
        <v>73</v>
      </c>
      <c r="B568" s="25">
        <f t="shared" si="28"/>
        <v>0</v>
      </c>
    </row>
    <row r="569" spans="1:3" s="4" customFormat="1" ht="15.75" x14ac:dyDescent="0.25">
      <c r="A569" s="22"/>
      <c r="B569" s="23"/>
      <c r="C569" s="4" t="s">
        <v>74</v>
      </c>
    </row>
    <row r="570" spans="1:3" s="4" customFormat="1" ht="15.75" x14ac:dyDescent="0.25">
      <c r="A570" s="24"/>
      <c r="B570" s="23"/>
    </row>
    <row r="571" spans="1:3" s="4" customFormat="1" ht="15.75" x14ac:dyDescent="0.25">
      <c r="A571" s="24"/>
      <c r="B571" s="23"/>
      <c r="C571" s="4" t="str">
        <f>CONCATENATE("    ",B567)</f>
        <v xml:space="preserve">    0</v>
      </c>
    </row>
    <row r="572" spans="1:3" s="4" customFormat="1" ht="15.75" x14ac:dyDescent="0.25">
      <c r="A572" s="24"/>
      <c r="B572" s="23"/>
    </row>
    <row r="573" spans="1:3" s="4" customFormat="1" ht="15.75" x14ac:dyDescent="0.25">
      <c r="A573" s="24"/>
      <c r="B573" s="23"/>
      <c r="C573" s="4" t="s">
        <v>75</v>
      </c>
    </row>
    <row r="574" spans="1:3" s="4" customFormat="1" ht="15.75" x14ac:dyDescent="0.25">
      <c r="A574" s="22"/>
      <c r="B574" s="23"/>
    </row>
    <row r="575" spans="1:3" s="4" customFormat="1" ht="15.75" x14ac:dyDescent="0.25">
      <c r="A575" s="22"/>
      <c r="B575" s="23"/>
      <c r="C575" s="4" t="str">
        <f>CONCATENATE( "    &lt;piechart percentage=",B568," /&gt;")</f>
        <v xml:space="preserve">    &lt;piechart percentage=0 /&gt;</v>
      </c>
    </row>
    <row r="576" spans="1:3" s="4" customFormat="1" ht="15.75" x14ac:dyDescent="0.25">
      <c r="A576" s="22"/>
      <c r="B576" s="23"/>
      <c r="C576" s="4" t="str">
        <f>"  &lt;/Genotype&gt;"</f>
        <v xml:space="preserve">  &lt;/Genotype&gt;</v>
      </c>
    </row>
    <row r="577" spans="1:3" s="4" customFormat="1" ht="15.75" x14ac:dyDescent="0.25">
      <c r="A577" s="22" t="s">
        <v>76</v>
      </c>
      <c r="B577" s="23">
        <f>R17</f>
        <v>0</v>
      </c>
      <c r="C577" s="4" t="str">
        <f>CONCATENATE("  &lt;Genotype hgvs=",CHAR(34),B563,B564,";",B564,CHAR(34)," name=",CHAR(34),B79,CHAR(34),"&gt; ")</f>
        <v xml:space="preserve">  &lt;Genotype hgvs="00;0" name="C70616746T"&gt; </v>
      </c>
    </row>
    <row r="578" spans="1:3" s="4" customFormat="1" ht="15.75" x14ac:dyDescent="0.25">
      <c r="A578" s="24" t="s">
        <v>77</v>
      </c>
      <c r="B578" s="23">
        <f t="shared" ref="B578:B579" si="29">R18</f>
        <v>0</v>
      </c>
      <c r="C578" s="4" t="s">
        <v>38</v>
      </c>
    </row>
    <row r="579" spans="1:3" s="4" customFormat="1" ht="15.75" x14ac:dyDescent="0.25">
      <c r="A579" s="24" t="s">
        <v>73</v>
      </c>
      <c r="B579" s="23">
        <f t="shared" si="29"/>
        <v>0</v>
      </c>
      <c r="C579" s="4" t="s">
        <v>70</v>
      </c>
    </row>
    <row r="580" spans="1:3" s="4" customFormat="1" ht="15.75" x14ac:dyDescent="0.25">
      <c r="A580" s="24"/>
      <c r="B580" s="23"/>
    </row>
    <row r="581" spans="1:3" s="4" customFormat="1" ht="15.75" x14ac:dyDescent="0.25">
      <c r="A581" s="22"/>
      <c r="B581" s="23"/>
      <c r="C581" s="4" t="str">
        <f>CONCATENATE("    ",B577)</f>
        <v xml:space="preserve">    0</v>
      </c>
    </row>
    <row r="582" spans="1:3" s="4" customFormat="1" ht="15.75" x14ac:dyDescent="0.25">
      <c r="A582" s="24"/>
      <c r="B582" s="23"/>
    </row>
    <row r="583" spans="1:3" s="4" customFormat="1" ht="15.75" x14ac:dyDescent="0.25">
      <c r="A583" s="24"/>
      <c r="B583" s="23"/>
      <c r="C583" s="4" t="s">
        <v>74</v>
      </c>
    </row>
    <row r="584" spans="1:3" s="4" customFormat="1" ht="15.75" x14ac:dyDescent="0.25">
      <c r="A584" s="24"/>
      <c r="B584" s="23"/>
    </row>
    <row r="585" spans="1:3" s="4" customFormat="1" ht="15.75" x14ac:dyDescent="0.25">
      <c r="A585" s="24"/>
      <c r="B585" s="23"/>
      <c r="C585" s="4" t="str">
        <f>CONCATENATE("    ",B578)</f>
        <v xml:space="preserve">    0</v>
      </c>
    </row>
    <row r="586" spans="1:3" s="4" customFormat="1" ht="15.75" x14ac:dyDescent="0.25">
      <c r="A586" s="24"/>
      <c r="B586" s="23"/>
    </row>
    <row r="587" spans="1:3" s="4" customFormat="1" ht="15.75" x14ac:dyDescent="0.25">
      <c r="A587" s="22"/>
      <c r="B587" s="23"/>
      <c r="C587" s="4" t="s">
        <v>75</v>
      </c>
    </row>
    <row r="588" spans="1:3" s="4" customFormat="1" ht="15.75" x14ac:dyDescent="0.25">
      <c r="A588" s="22"/>
      <c r="B588" s="23"/>
    </row>
    <row r="589" spans="1:3" s="4" customFormat="1" ht="15.75" x14ac:dyDescent="0.25">
      <c r="A589" s="22"/>
      <c r="B589" s="23"/>
      <c r="C589" s="4" t="str">
        <f>CONCATENATE( "    &lt;piechart percentage=",B579," /&gt;")</f>
        <v xml:space="preserve">    &lt;piechart percentage=0 /&gt;</v>
      </c>
    </row>
    <row r="590" spans="1:3" s="4" customFormat="1" ht="15.75" x14ac:dyDescent="0.25">
      <c r="A590" s="22"/>
      <c r="B590" s="23"/>
      <c r="C590" s="4" t="str">
        <f>"  &lt;/Genotype&gt;"</f>
        <v xml:space="preserve">  &lt;/Genotype&gt;</v>
      </c>
    </row>
    <row r="591" spans="1:3" s="4" customFormat="1" ht="15.75" x14ac:dyDescent="0.25">
      <c r="A591" s="22" t="s">
        <v>78</v>
      </c>
      <c r="B591" s="23">
        <f>R20</f>
        <v>0</v>
      </c>
      <c r="C591" s="4" t="str">
        <f>CONCATENATE("  &lt;Genotype hgvs=",CHAR(34),B563,B565,";",B565,CHAR(34)," name=",CHAR(34),B79,CHAR(34),"&gt; ")</f>
        <v xml:space="preserve">  &lt;Genotype hgvs="00;0" name="C70616746T"&gt; </v>
      </c>
    </row>
    <row r="592" spans="1:3" s="4" customFormat="1" ht="15.75" x14ac:dyDescent="0.25">
      <c r="A592" s="24" t="s">
        <v>79</v>
      </c>
      <c r="B592" s="23">
        <f t="shared" ref="B592:B593" si="30">R21</f>
        <v>0</v>
      </c>
      <c r="C592" s="4" t="s">
        <v>38</v>
      </c>
    </row>
    <row r="593" spans="1:3" s="4" customFormat="1" ht="15.75" x14ac:dyDescent="0.25">
      <c r="A593" s="24" t="s">
        <v>73</v>
      </c>
      <c r="B593" s="23">
        <f t="shared" si="30"/>
        <v>0</v>
      </c>
      <c r="C593" s="4" t="s">
        <v>70</v>
      </c>
    </row>
    <row r="594" spans="1:3" s="4" customFormat="1" ht="15.75" x14ac:dyDescent="0.25">
      <c r="A594" s="22"/>
      <c r="B594" s="23"/>
    </row>
    <row r="595" spans="1:3" s="4" customFormat="1" ht="15.75" x14ac:dyDescent="0.25">
      <c r="A595" s="24"/>
      <c r="B595" s="23"/>
      <c r="C595" s="4" t="str">
        <f>CONCATENATE("    ",B591)</f>
        <v xml:space="preserve">    0</v>
      </c>
    </row>
    <row r="596" spans="1:3" s="4" customFormat="1" ht="15.75" x14ac:dyDescent="0.25">
      <c r="A596" s="24"/>
      <c r="B596" s="23"/>
    </row>
    <row r="597" spans="1:3" s="4" customFormat="1" ht="15.75" x14ac:dyDescent="0.25">
      <c r="A597" s="24"/>
      <c r="B597" s="23"/>
      <c r="C597" s="4" t="s">
        <v>74</v>
      </c>
    </row>
    <row r="598" spans="1:3" s="4" customFormat="1" ht="15.75" x14ac:dyDescent="0.25">
      <c r="A598" s="24"/>
      <c r="B598" s="23"/>
    </row>
    <row r="599" spans="1:3" s="4" customFormat="1" ht="15.75" x14ac:dyDescent="0.25">
      <c r="A599" s="24"/>
      <c r="B599" s="23"/>
      <c r="C599" s="4" t="str">
        <f>CONCATENATE("    ",B592)</f>
        <v xml:space="preserve">    0</v>
      </c>
    </row>
    <row r="600" spans="1:3" ht="15.75" x14ac:dyDescent="0.25">
      <c r="A600" s="15"/>
    </row>
    <row r="601" spans="1:3" ht="15.75" x14ac:dyDescent="0.25">
      <c r="A601" s="15"/>
      <c r="C601" s="3" t="s">
        <v>75</v>
      </c>
    </row>
    <row r="602" spans="1:3" ht="15.75" x14ac:dyDescent="0.25">
      <c r="A602" s="15"/>
    </row>
    <row r="603" spans="1:3" ht="15.75" x14ac:dyDescent="0.25">
      <c r="A603" s="15"/>
      <c r="C603" s="3" t="str">
        <f>CONCATENATE( "    &lt;piechart percentage=",B593," /&gt;")</f>
        <v xml:space="preserve">    &lt;piechart percentage=0 /&gt;</v>
      </c>
    </row>
    <row r="604" spans="1:3" ht="15.75" x14ac:dyDescent="0.25">
      <c r="A604" s="15"/>
      <c r="C604" s="3" t="str">
        <f>"  &lt;/Genotype&gt;"</f>
        <v xml:space="preserve">  &lt;/Genotype&gt;</v>
      </c>
    </row>
    <row r="605" spans="1:3" ht="15.75" x14ac:dyDescent="0.25">
      <c r="A605" s="15"/>
      <c r="C605" s="3" t="str">
        <f>C83</f>
        <v>&lt;# T71417232G #&gt;</v>
      </c>
    </row>
    <row r="606" spans="1:3" ht="15.75" x14ac:dyDescent="0.25">
      <c r="A606" s="15" t="s">
        <v>69</v>
      </c>
      <c r="B606" s="21">
        <f>S11</f>
        <v>0</v>
      </c>
      <c r="C606" s="3" t="str">
        <f>CONCATENATE("  &lt;Genotype hgvs=",CHAR(34),B606,B607,";",B608,CHAR(34)," name=",CHAR(34),B85,CHAR(34),"&gt; ")</f>
        <v xml:space="preserve">  &lt;Genotype hgvs="00;0" name="T71417232G"&gt; </v>
      </c>
    </row>
    <row r="607" spans="1:3" ht="15.75" x14ac:dyDescent="0.25">
      <c r="A607" s="15" t="s">
        <v>47</v>
      </c>
      <c r="B607" s="21">
        <f t="shared" ref="B607:B611" si="31">S12</f>
        <v>0</v>
      </c>
    </row>
    <row r="608" spans="1:3" ht="15.75" x14ac:dyDescent="0.25">
      <c r="A608" s="15" t="s">
        <v>43</v>
      </c>
      <c r="B608" s="21">
        <f t="shared" si="31"/>
        <v>0</v>
      </c>
      <c r="C608" s="3" t="s">
        <v>70</v>
      </c>
    </row>
    <row r="609" spans="1:3" ht="15.75" x14ac:dyDescent="0.25">
      <c r="A609" s="15" t="s">
        <v>71</v>
      </c>
      <c r="B609" s="21">
        <f t="shared" si="31"/>
        <v>0</v>
      </c>
      <c r="C609" s="3" t="s">
        <v>38</v>
      </c>
    </row>
    <row r="610" spans="1:3" ht="15.75" x14ac:dyDescent="0.25">
      <c r="A610" s="8" t="s">
        <v>72</v>
      </c>
      <c r="B610" s="21">
        <f t="shared" si="31"/>
        <v>0</v>
      </c>
      <c r="C610" s="3" t="str">
        <f>CONCATENATE("    ",B609)</f>
        <v xml:space="preserve">    0</v>
      </c>
    </row>
    <row r="611" spans="1:3" ht="15.75" x14ac:dyDescent="0.25">
      <c r="A611" s="8" t="s">
        <v>73</v>
      </c>
      <c r="B611" s="21">
        <f t="shared" si="31"/>
        <v>0</v>
      </c>
    </row>
    <row r="612" spans="1:3" ht="15.75" x14ac:dyDescent="0.25">
      <c r="A612" s="15"/>
      <c r="C612" s="3" t="s">
        <v>74</v>
      </c>
    </row>
    <row r="613" spans="1:3" ht="15.75" x14ac:dyDescent="0.25">
      <c r="A613" s="8"/>
    </row>
    <row r="614" spans="1:3" ht="15.75" x14ac:dyDescent="0.25">
      <c r="A614" s="8"/>
      <c r="C614" s="3" t="str">
        <f>CONCATENATE("    ",B610)</f>
        <v xml:space="preserve">    0</v>
      </c>
    </row>
    <row r="615" spans="1:3" ht="15.75" x14ac:dyDescent="0.25">
      <c r="A615" s="8"/>
    </row>
    <row r="616" spans="1:3" ht="15.75" x14ac:dyDescent="0.25">
      <c r="A616" s="8"/>
      <c r="C616" s="3" t="s">
        <v>75</v>
      </c>
    </row>
    <row r="617" spans="1:3" ht="15.75" x14ac:dyDescent="0.25">
      <c r="A617" s="15"/>
    </row>
    <row r="618" spans="1:3" ht="15.75" x14ac:dyDescent="0.25">
      <c r="A618" s="15"/>
      <c r="C618" s="3" t="str">
        <f>CONCATENATE( "    &lt;piechart percentage=",B611," /&gt;")</f>
        <v xml:space="preserve">    &lt;piechart percentage=0 /&gt;</v>
      </c>
    </row>
    <row r="619" spans="1:3" ht="15.75" x14ac:dyDescent="0.25">
      <c r="A619" s="15"/>
      <c r="C619" s="3" t="str">
        <f>"  &lt;/Genotype&gt;"</f>
        <v xml:space="preserve">  &lt;/Genotype&gt;</v>
      </c>
    </row>
    <row r="620" spans="1:3" ht="15.75" x14ac:dyDescent="0.25">
      <c r="A620" s="15" t="s">
        <v>76</v>
      </c>
      <c r="B620" s="9">
        <f>S17</f>
        <v>0</v>
      </c>
      <c r="C620" s="3" t="str">
        <f>CONCATENATE("  &lt;Genotype hgvs=",CHAR(34),B606,B607,";",B607,CHAR(34)," name=",CHAR(34),B85,CHAR(34),"&gt; ")</f>
        <v xml:space="preserve">  &lt;Genotype hgvs="00;0" name="T71417232G"&gt; </v>
      </c>
    </row>
    <row r="621" spans="1:3" ht="15.75" x14ac:dyDescent="0.25">
      <c r="A621" s="8" t="s">
        <v>77</v>
      </c>
      <c r="B621" s="9">
        <f t="shared" ref="B621:B622" si="32">S18</f>
        <v>0</v>
      </c>
      <c r="C621" s="3" t="s">
        <v>38</v>
      </c>
    </row>
    <row r="622" spans="1:3" ht="15.75" x14ac:dyDescent="0.25">
      <c r="A622" s="8" t="s">
        <v>73</v>
      </c>
      <c r="B622" s="9">
        <f t="shared" si="32"/>
        <v>0</v>
      </c>
      <c r="C622" s="3" t="s">
        <v>70</v>
      </c>
    </row>
    <row r="623" spans="1:3" ht="15.75" x14ac:dyDescent="0.25">
      <c r="A623" s="8"/>
    </row>
    <row r="624" spans="1:3" ht="15.75" x14ac:dyDescent="0.25">
      <c r="A624" s="15"/>
      <c r="C624" s="3" t="str">
        <f>CONCATENATE("    ",B620)</f>
        <v xml:space="preserve">    0</v>
      </c>
    </row>
    <row r="625" spans="1:3" ht="15.75" x14ac:dyDescent="0.25">
      <c r="A625" s="8"/>
    </row>
    <row r="626" spans="1:3" ht="15.75" x14ac:dyDescent="0.25">
      <c r="A626" s="8"/>
      <c r="C626" s="3" t="s">
        <v>74</v>
      </c>
    </row>
    <row r="627" spans="1:3" ht="15.75" x14ac:dyDescent="0.25">
      <c r="A627" s="8"/>
    </row>
    <row r="628" spans="1:3" ht="15.75" x14ac:dyDescent="0.25">
      <c r="A628" s="8"/>
      <c r="C628" s="3" t="str">
        <f>CONCATENATE("    ",B621)</f>
        <v xml:space="preserve">    0</v>
      </c>
    </row>
    <row r="629" spans="1:3" ht="15.75" x14ac:dyDescent="0.25">
      <c r="A629" s="8"/>
    </row>
    <row r="630" spans="1:3" ht="15.75" x14ac:dyDescent="0.25">
      <c r="A630" s="15"/>
      <c r="C630" s="3" t="s">
        <v>75</v>
      </c>
    </row>
    <row r="631" spans="1:3" ht="15.75" x14ac:dyDescent="0.25">
      <c r="A631" s="15"/>
    </row>
    <row r="632" spans="1:3" ht="15.75" x14ac:dyDescent="0.25">
      <c r="A632" s="15"/>
      <c r="C632" s="3" t="str">
        <f>CONCATENATE( "    &lt;piechart percentage=",B622," /&gt;")</f>
        <v xml:space="preserve">    &lt;piechart percentage=0 /&gt;</v>
      </c>
    </row>
    <row r="633" spans="1:3" ht="15.75" x14ac:dyDescent="0.25">
      <c r="A633" s="15"/>
      <c r="C633" s="3" t="str">
        <f>"  &lt;/Genotype&gt;"</f>
        <v xml:space="preserve">  &lt;/Genotype&gt;</v>
      </c>
    </row>
    <row r="634" spans="1:3" ht="15.75" x14ac:dyDescent="0.25">
      <c r="A634" s="15" t="s">
        <v>78</v>
      </c>
      <c r="B634" s="9">
        <f>S20</f>
        <v>0</v>
      </c>
      <c r="C634" s="3" t="str">
        <f>CONCATENATE("  &lt;Genotype hgvs=",CHAR(34),B606,B608,";",B608,CHAR(34)," name=",CHAR(34),B85,CHAR(34),"&gt; ")</f>
        <v xml:space="preserve">  &lt;Genotype hgvs="00;0" name="T71417232G"&gt; </v>
      </c>
    </row>
    <row r="635" spans="1:3" ht="15.75" x14ac:dyDescent="0.25">
      <c r="A635" s="8" t="s">
        <v>79</v>
      </c>
      <c r="B635" s="9">
        <f t="shared" ref="B635:B636" si="33">S21</f>
        <v>0</v>
      </c>
      <c r="C635" s="3" t="s">
        <v>38</v>
      </c>
    </row>
    <row r="636" spans="1:3" ht="15.75" x14ac:dyDescent="0.25">
      <c r="A636" s="8" t="s">
        <v>73</v>
      </c>
      <c r="B636" s="9">
        <f t="shared" si="33"/>
        <v>0</v>
      </c>
      <c r="C636" s="3" t="s">
        <v>70</v>
      </c>
    </row>
    <row r="637" spans="1:3" ht="15.75" x14ac:dyDescent="0.25">
      <c r="A637" s="15"/>
    </row>
    <row r="638" spans="1:3" ht="15.75" x14ac:dyDescent="0.25">
      <c r="A638" s="8"/>
      <c r="C638" s="3" t="str">
        <f>CONCATENATE("    ",B634)</f>
        <v xml:space="preserve">    0</v>
      </c>
    </row>
    <row r="639" spans="1:3" ht="15.75" x14ac:dyDescent="0.25">
      <c r="A639" s="8"/>
    </row>
    <row r="640" spans="1:3" ht="15.75" x14ac:dyDescent="0.25">
      <c r="A640" s="8"/>
      <c r="C640" s="3" t="s">
        <v>74</v>
      </c>
    </row>
    <row r="641" spans="1:3" ht="15.75" x14ac:dyDescent="0.25">
      <c r="A641" s="8"/>
    </row>
    <row r="642" spans="1:3" ht="15.75" x14ac:dyDescent="0.25">
      <c r="A642" s="8"/>
      <c r="C642" s="3" t="str">
        <f>CONCATENATE("    ",B635)</f>
        <v xml:space="preserve">    0</v>
      </c>
    </row>
    <row r="643" spans="1:3" ht="15.75" x14ac:dyDescent="0.25">
      <c r="A643" s="15"/>
    </row>
    <row r="644" spans="1:3" ht="15.75" x14ac:dyDescent="0.25">
      <c r="A644" s="15"/>
      <c r="C644" s="3" t="s">
        <v>75</v>
      </c>
    </row>
    <row r="645" spans="1:3" ht="15.75" x14ac:dyDescent="0.25">
      <c r="A645" s="15"/>
    </row>
    <row r="646" spans="1:3" ht="15.75" x14ac:dyDescent="0.25">
      <c r="A646" s="15"/>
      <c r="C646" s="3" t="str">
        <f>CONCATENATE( "    &lt;piechart percentage=",B636," /&gt;")</f>
        <v xml:space="preserve">    &lt;piechart percentage=0 /&gt;</v>
      </c>
    </row>
    <row r="647" spans="1:3" ht="15.75" x14ac:dyDescent="0.25">
      <c r="A647" s="15"/>
      <c r="C647" s="3" t="str">
        <f>"  &lt;/Genotype&gt;"</f>
        <v xml:space="preserve">  &lt;/Genotype&gt;</v>
      </c>
    </row>
    <row r="648" spans="1:3" ht="15.75" x14ac:dyDescent="0.25">
      <c r="A648" s="15"/>
      <c r="C648" s="3" t="str">
        <f>C89</f>
        <v>&lt;# A70605775G #&gt;</v>
      </c>
    </row>
    <row r="649" spans="1:3" ht="15.75" x14ac:dyDescent="0.25">
      <c r="A649" s="15" t="s">
        <v>69</v>
      </c>
      <c r="B649" s="21">
        <f>T11</f>
        <v>0</v>
      </c>
      <c r="C649" s="3" t="str">
        <f>CONCATENATE("  &lt;Genotype hgvs=",CHAR(34),B649,B650,";",B651,CHAR(34)," name=",CHAR(34),B471,CHAR(34),"&gt; ")</f>
        <v xml:space="preserve">  &lt;Genotype hgvs="00;0" name=""&gt; </v>
      </c>
    </row>
    <row r="650" spans="1:3" ht="15.75" x14ac:dyDescent="0.25">
      <c r="A650" s="15" t="s">
        <v>47</v>
      </c>
      <c r="B650" s="21">
        <f t="shared" ref="B650:B654" si="34">T12</f>
        <v>0</v>
      </c>
    </row>
    <row r="651" spans="1:3" ht="15.75" x14ac:dyDescent="0.25">
      <c r="A651" s="15" t="s">
        <v>43</v>
      </c>
      <c r="B651" s="21">
        <f t="shared" si="34"/>
        <v>0</v>
      </c>
      <c r="C651" s="3" t="s">
        <v>70</v>
      </c>
    </row>
    <row r="652" spans="1:3" ht="15.75" x14ac:dyDescent="0.25">
      <c r="A652" s="15" t="s">
        <v>71</v>
      </c>
      <c r="B652" s="21">
        <f t="shared" si="34"/>
        <v>0</v>
      </c>
      <c r="C652" s="3" t="s">
        <v>38</v>
      </c>
    </row>
    <row r="653" spans="1:3" ht="15.75" x14ac:dyDescent="0.25">
      <c r="A653" s="8" t="s">
        <v>72</v>
      </c>
      <c r="B653" s="21">
        <f t="shared" si="34"/>
        <v>0</v>
      </c>
      <c r="C653" s="3" t="str">
        <f>CONCATENATE("    ",B652)</f>
        <v xml:space="preserve">    0</v>
      </c>
    </row>
    <row r="654" spans="1:3" ht="15.75" x14ac:dyDescent="0.25">
      <c r="A654" s="8" t="s">
        <v>73</v>
      </c>
      <c r="B654" s="21">
        <f t="shared" si="34"/>
        <v>0</v>
      </c>
    </row>
    <row r="655" spans="1:3" ht="15.75" x14ac:dyDescent="0.25">
      <c r="A655" s="15"/>
      <c r="C655" s="3" t="s">
        <v>74</v>
      </c>
    </row>
    <row r="656" spans="1:3" ht="15.75" x14ac:dyDescent="0.25">
      <c r="A656" s="8"/>
    </row>
    <row r="657" spans="1:3" ht="15.75" x14ac:dyDescent="0.25">
      <c r="A657" s="8"/>
      <c r="C657" s="3" t="str">
        <f>CONCATENATE("    ",B653)</f>
        <v xml:space="preserve">    0</v>
      </c>
    </row>
    <row r="658" spans="1:3" ht="15.75" x14ac:dyDescent="0.25">
      <c r="A658" s="8"/>
    </row>
    <row r="659" spans="1:3" ht="15.75" x14ac:dyDescent="0.25">
      <c r="A659" s="8"/>
      <c r="C659" s="3" t="s">
        <v>75</v>
      </c>
    </row>
    <row r="660" spans="1:3" ht="15.75" x14ac:dyDescent="0.25">
      <c r="A660" s="15"/>
    </row>
    <row r="661" spans="1:3" ht="15.75" x14ac:dyDescent="0.25">
      <c r="A661" s="15"/>
      <c r="C661" s="3" t="str">
        <f>CONCATENATE( "    &lt;piechart percentage=",B654," /&gt;")</f>
        <v xml:space="preserve">    &lt;piechart percentage=0 /&gt;</v>
      </c>
    </row>
    <row r="662" spans="1:3" ht="15.75" x14ac:dyDescent="0.25">
      <c r="A662" s="15"/>
      <c r="C662" s="3" t="str">
        <f>"  &lt;/Genotype&gt;"</f>
        <v xml:space="preserve">  &lt;/Genotype&gt;</v>
      </c>
    </row>
    <row r="663" spans="1:3" ht="15.75" x14ac:dyDescent="0.25">
      <c r="A663" s="15" t="s">
        <v>76</v>
      </c>
      <c r="B663" s="9">
        <f>T17</f>
        <v>0</v>
      </c>
      <c r="C663" s="3" t="str">
        <f>CONCATENATE("  &lt;Genotype hgvs=",CHAR(34),B649,B650,";",B650,CHAR(34)," name=",CHAR(34),B471,CHAR(34),"&gt; ")</f>
        <v xml:space="preserve">  &lt;Genotype hgvs="00;0" name=""&gt; </v>
      </c>
    </row>
    <row r="664" spans="1:3" ht="15.75" x14ac:dyDescent="0.25">
      <c r="A664" s="8" t="s">
        <v>77</v>
      </c>
      <c r="B664" s="9">
        <f t="shared" ref="B664:B665" si="35">T18</f>
        <v>0</v>
      </c>
      <c r="C664" s="3" t="s">
        <v>38</v>
      </c>
    </row>
    <row r="665" spans="1:3" ht="15.75" x14ac:dyDescent="0.25">
      <c r="A665" s="8" t="s">
        <v>73</v>
      </c>
      <c r="B665" s="9">
        <f t="shared" si="35"/>
        <v>0</v>
      </c>
      <c r="C665" s="3" t="s">
        <v>70</v>
      </c>
    </row>
    <row r="666" spans="1:3" ht="15.75" x14ac:dyDescent="0.25">
      <c r="A666" s="8"/>
    </row>
    <row r="667" spans="1:3" ht="15.75" x14ac:dyDescent="0.25">
      <c r="A667" s="15"/>
      <c r="C667" s="3" t="str">
        <f>CONCATENATE("    ",B663)</f>
        <v xml:space="preserve">    0</v>
      </c>
    </row>
    <row r="668" spans="1:3" ht="15.75" x14ac:dyDescent="0.25">
      <c r="A668" s="8"/>
    </row>
    <row r="669" spans="1:3" ht="15.75" x14ac:dyDescent="0.25">
      <c r="A669" s="8"/>
      <c r="C669" s="3" t="s">
        <v>74</v>
      </c>
    </row>
    <row r="670" spans="1:3" ht="15.75" x14ac:dyDescent="0.25">
      <c r="A670" s="8"/>
    </row>
    <row r="671" spans="1:3" ht="15.75" x14ac:dyDescent="0.25">
      <c r="A671" s="8"/>
      <c r="C671" s="3" t="str">
        <f>CONCATENATE("    ",B664)</f>
        <v xml:space="preserve">    0</v>
      </c>
    </row>
    <row r="672" spans="1:3" ht="15.75" x14ac:dyDescent="0.25">
      <c r="A672" s="8"/>
    </row>
    <row r="673" spans="1:3" ht="15.75" x14ac:dyDescent="0.25">
      <c r="A673" s="15"/>
      <c r="C673" s="3" t="s">
        <v>75</v>
      </c>
    </row>
    <row r="674" spans="1:3" ht="15.75" x14ac:dyDescent="0.25">
      <c r="A674" s="15"/>
    </row>
    <row r="675" spans="1:3" ht="15.75" x14ac:dyDescent="0.25">
      <c r="A675" s="15"/>
      <c r="C675" s="3" t="str">
        <f>CONCATENATE( "    &lt;piechart percentage=",B665," /&gt;")</f>
        <v xml:space="preserve">    &lt;piechart percentage=0 /&gt;</v>
      </c>
    </row>
    <row r="676" spans="1:3" ht="15.75" x14ac:dyDescent="0.25">
      <c r="A676" s="15"/>
      <c r="C676" s="3" t="str">
        <f>"  &lt;/Genotype&gt;"</f>
        <v xml:space="preserve">  &lt;/Genotype&gt;</v>
      </c>
    </row>
    <row r="677" spans="1:3" ht="15.75" x14ac:dyDescent="0.25">
      <c r="A677" s="15" t="s">
        <v>78</v>
      </c>
      <c r="B677" s="9">
        <f>T20</f>
        <v>0</v>
      </c>
      <c r="C677" s="3" t="str">
        <f>CONCATENATE("  &lt;Genotype hgvs=",CHAR(34),B649,B651,";",B651,CHAR(34)," name=",CHAR(34),B471,CHAR(34),"&gt; ")</f>
        <v xml:space="preserve">  &lt;Genotype hgvs="00;0" name=""&gt; </v>
      </c>
    </row>
    <row r="678" spans="1:3" ht="15.75" x14ac:dyDescent="0.25">
      <c r="A678" s="8" t="s">
        <v>79</v>
      </c>
      <c r="B678" s="9">
        <f t="shared" ref="B678:B679" si="36">T21</f>
        <v>0</v>
      </c>
      <c r="C678" s="3" t="s">
        <v>38</v>
      </c>
    </row>
    <row r="679" spans="1:3" ht="15.75" x14ac:dyDescent="0.25">
      <c r="A679" s="8" t="s">
        <v>73</v>
      </c>
      <c r="B679" s="9">
        <f t="shared" si="36"/>
        <v>0</v>
      </c>
      <c r="C679" s="3" t="s">
        <v>70</v>
      </c>
    </row>
    <row r="680" spans="1:3" ht="15.75" x14ac:dyDescent="0.25">
      <c r="A680" s="15"/>
    </row>
    <row r="681" spans="1:3" ht="15.75" x14ac:dyDescent="0.25">
      <c r="A681" s="8"/>
      <c r="C681" s="3" t="str">
        <f>CONCATENATE("    ",B677)</f>
        <v xml:space="preserve">    0</v>
      </c>
    </row>
    <row r="682" spans="1:3" ht="15.75" x14ac:dyDescent="0.25">
      <c r="A682" s="8"/>
    </row>
    <row r="683" spans="1:3" ht="15.75" x14ac:dyDescent="0.25">
      <c r="A683" s="8"/>
      <c r="C683" s="3" t="s">
        <v>74</v>
      </c>
    </row>
    <row r="684" spans="1:3" ht="15.75" x14ac:dyDescent="0.25">
      <c r="A684" s="8"/>
    </row>
    <row r="685" spans="1:3" ht="15.75" x14ac:dyDescent="0.25">
      <c r="A685" s="8"/>
      <c r="C685" s="3" t="str">
        <f>CONCATENATE("    ",B678)</f>
        <v xml:space="preserve">    0</v>
      </c>
    </row>
    <row r="686" spans="1:3" ht="15.75" x14ac:dyDescent="0.25">
      <c r="A686" s="15"/>
    </row>
    <row r="687" spans="1:3" ht="15.75" x14ac:dyDescent="0.25">
      <c r="A687" s="15"/>
      <c r="C687" s="3" t="s">
        <v>75</v>
      </c>
    </row>
    <row r="688" spans="1:3" ht="15.75" x14ac:dyDescent="0.25">
      <c r="A688" s="15"/>
    </row>
    <row r="689" spans="1:3" ht="15.75" x14ac:dyDescent="0.25">
      <c r="A689" s="15"/>
      <c r="C689" s="3" t="str">
        <f>CONCATENATE( "    &lt;piechart percentage=",B679," /&gt;")</f>
        <v xml:space="preserve">    &lt;piechart percentage=0 /&gt;</v>
      </c>
    </row>
    <row r="690" spans="1:3" ht="15.75" x14ac:dyDescent="0.25">
      <c r="A690" s="15"/>
      <c r="C690" s="3" t="str">
        <f>"  &lt;/Genotype&gt;"</f>
        <v xml:space="preserve">  &lt;/Genotype&gt;</v>
      </c>
    </row>
    <row r="691" spans="1:3" ht="15.75" x14ac:dyDescent="0.25">
      <c r="A691" s="15"/>
      <c r="C691" s="3" t="str">
        <f>C95</f>
        <v>&lt;# C71403580T #&gt;</v>
      </c>
    </row>
    <row r="692" spans="1:3" ht="15.75" x14ac:dyDescent="0.25">
      <c r="A692" s="15" t="s">
        <v>69</v>
      </c>
      <c r="B692" s="21">
        <f>U11</f>
        <v>0</v>
      </c>
      <c r="C692" s="3" t="str">
        <f>CONCATENATE("  &lt;Genotype hgvs=",CHAR(34),B692,B693,";",B694,CHAR(34)," name=",CHAR(34),B514,CHAR(34),"&gt; ")</f>
        <v xml:space="preserve">  &lt;Genotype hgvs="00;0" name=""&gt; </v>
      </c>
    </row>
    <row r="693" spans="1:3" ht="15.75" x14ac:dyDescent="0.25">
      <c r="A693" s="15" t="s">
        <v>47</v>
      </c>
      <c r="B693" s="21">
        <f t="shared" ref="B693:B697" si="37">U12</f>
        <v>0</v>
      </c>
    </row>
    <row r="694" spans="1:3" ht="15.75" x14ac:dyDescent="0.25">
      <c r="A694" s="15" t="s">
        <v>43</v>
      </c>
      <c r="B694" s="21">
        <f t="shared" si="37"/>
        <v>0</v>
      </c>
      <c r="C694" s="3" t="s">
        <v>70</v>
      </c>
    </row>
    <row r="695" spans="1:3" ht="15.75" x14ac:dyDescent="0.25">
      <c r="A695" s="15" t="s">
        <v>71</v>
      </c>
      <c r="B695" s="21">
        <f t="shared" si="37"/>
        <v>0</v>
      </c>
      <c r="C695" s="3" t="s">
        <v>38</v>
      </c>
    </row>
    <row r="696" spans="1:3" ht="15.75" x14ac:dyDescent="0.25">
      <c r="A696" s="8" t="s">
        <v>72</v>
      </c>
      <c r="B696" s="21">
        <f t="shared" si="37"/>
        <v>0</v>
      </c>
      <c r="C696" s="3" t="str">
        <f>CONCATENATE("    ",B695)</f>
        <v xml:space="preserve">    0</v>
      </c>
    </row>
    <row r="697" spans="1:3" ht="15.75" x14ac:dyDescent="0.25">
      <c r="A697" s="8" t="s">
        <v>73</v>
      </c>
      <c r="B697" s="21">
        <f t="shared" si="37"/>
        <v>0</v>
      </c>
    </row>
    <row r="698" spans="1:3" ht="15.75" x14ac:dyDescent="0.25">
      <c r="A698" s="15"/>
      <c r="C698" s="3" t="s">
        <v>74</v>
      </c>
    </row>
    <row r="699" spans="1:3" ht="15.75" x14ac:dyDescent="0.25">
      <c r="A699" s="8"/>
    </row>
    <row r="700" spans="1:3" ht="15.75" x14ac:dyDescent="0.25">
      <c r="A700" s="8"/>
      <c r="C700" s="3" t="str">
        <f>CONCATENATE("    ",B696)</f>
        <v xml:space="preserve">    0</v>
      </c>
    </row>
    <row r="701" spans="1:3" ht="15.75" x14ac:dyDescent="0.25">
      <c r="A701" s="8"/>
    </row>
    <row r="702" spans="1:3" ht="15.75" x14ac:dyDescent="0.25">
      <c r="A702" s="8"/>
      <c r="C702" s="3" t="s">
        <v>75</v>
      </c>
    </row>
    <row r="703" spans="1:3" ht="15.75" x14ac:dyDescent="0.25">
      <c r="A703" s="15"/>
    </row>
    <row r="704" spans="1:3" ht="15.75" x14ac:dyDescent="0.25">
      <c r="A704" s="15"/>
      <c r="C704" s="3" t="str">
        <f>CONCATENATE( "    &lt;piechart percentage=",B697," /&gt;")</f>
        <v xml:space="preserve">    &lt;piechart percentage=0 /&gt;</v>
      </c>
    </row>
    <row r="705" spans="1:3" ht="15.75" x14ac:dyDescent="0.25">
      <c r="A705" s="15"/>
      <c r="C705" s="3" t="str">
        <f>"  &lt;/Genotype&gt;"</f>
        <v xml:space="preserve">  &lt;/Genotype&gt;</v>
      </c>
    </row>
    <row r="706" spans="1:3" ht="15.75" x14ac:dyDescent="0.25">
      <c r="A706" s="15" t="s">
        <v>76</v>
      </c>
      <c r="B706" s="9">
        <f>U17</f>
        <v>0</v>
      </c>
      <c r="C706" s="3" t="str">
        <f>CONCATENATE("  &lt;Genotype hgvs=",CHAR(34),B692,B693,";",B693,CHAR(34)," name=",CHAR(34),B514,CHAR(34),"&gt; ")</f>
        <v xml:space="preserve">  &lt;Genotype hgvs="00;0" name=""&gt; </v>
      </c>
    </row>
    <row r="707" spans="1:3" ht="15.75" x14ac:dyDescent="0.25">
      <c r="A707" s="8" t="s">
        <v>77</v>
      </c>
      <c r="B707" s="9">
        <f t="shared" ref="B707:B708" si="38">U18</f>
        <v>0</v>
      </c>
      <c r="C707" s="3" t="s">
        <v>38</v>
      </c>
    </row>
    <row r="708" spans="1:3" ht="15.75" x14ac:dyDescent="0.25">
      <c r="A708" s="8" t="s">
        <v>73</v>
      </c>
      <c r="B708" s="9">
        <f t="shared" si="38"/>
        <v>0</v>
      </c>
      <c r="C708" s="3" t="s">
        <v>70</v>
      </c>
    </row>
    <row r="709" spans="1:3" ht="15.75" x14ac:dyDescent="0.25">
      <c r="A709" s="8"/>
    </row>
    <row r="710" spans="1:3" ht="15.75" x14ac:dyDescent="0.25">
      <c r="A710" s="15"/>
      <c r="C710" s="3" t="str">
        <f>CONCATENATE("    ",B706)</f>
        <v xml:space="preserve">    0</v>
      </c>
    </row>
    <row r="711" spans="1:3" ht="15.75" x14ac:dyDescent="0.25">
      <c r="A711" s="8"/>
    </row>
    <row r="712" spans="1:3" ht="15.75" x14ac:dyDescent="0.25">
      <c r="A712" s="8"/>
      <c r="C712" s="3" t="s">
        <v>74</v>
      </c>
    </row>
    <row r="713" spans="1:3" ht="15.75" x14ac:dyDescent="0.25">
      <c r="A713" s="8"/>
    </row>
    <row r="714" spans="1:3" ht="15.75" x14ac:dyDescent="0.25">
      <c r="A714" s="8"/>
      <c r="C714" s="3" t="str">
        <f>CONCATENATE("    ",B707)</f>
        <v xml:space="preserve">    0</v>
      </c>
    </row>
    <row r="715" spans="1:3" ht="15.75" x14ac:dyDescent="0.25">
      <c r="A715" s="8"/>
    </row>
    <row r="716" spans="1:3" ht="15.75" x14ac:dyDescent="0.25">
      <c r="A716" s="15"/>
      <c r="C716" s="3" t="s">
        <v>75</v>
      </c>
    </row>
    <row r="717" spans="1:3" ht="15.75" x14ac:dyDescent="0.25">
      <c r="A717" s="15"/>
    </row>
    <row r="718" spans="1:3" ht="15.75" x14ac:dyDescent="0.25">
      <c r="A718" s="15"/>
      <c r="C718" s="3" t="str">
        <f>CONCATENATE( "    &lt;piechart percentage=",B708," /&gt;")</f>
        <v xml:space="preserve">    &lt;piechart percentage=0 /&gt;</v>
      </c>
    </row>
    <row r="719" spans="1:3" ht="15.75" x14ac:dyDescent="0.25">
      <c r="A719" s="15"/>
      <c r="C719" s="3" t="str">
        <f>"  &lt;/Genotype&gt;"</f>
        <v xml:space="preserve">  &lt;/Genotype&gt;</v>
      </c>
    </row>
    <row r="720" spans="1:3" ht="15.75" x14ac:dyDescent="0.25">
      <c r="A720" s="15" t="s">
        <v>78</v>
      </c>
      <c r="B720" s="9">
        <f>U20</f>
        <v>0</v>
      </c>
      <c r="C720" s="3" t="str">
        <f>CONCATENATE("  &lt;Genotype hgvs=",CHAR(34),B692,B694,";",B694,CHAR(34)," name=",CHAR(34),B514,CHAR(34),"&gt; ")</f>
        <v xml:space="preserve">  &lt;Genotype hgvs="00;0" name=""&gt; </v>
      </c>
    </row>
    <row r="721" spans="1:3" ht="15.75" x14ac:dyDescent="0.25">
      <c r="A721" s="8" t="s">
        <v>79</v>
      </c>
      <c r="B721" s="9">
        <f t="shared" ref="B721:B722" si="39">U21</f>
        <v>0</v>
      </c>
      <c r="C721" s="3" t="s">
        <v>38</v>
      </c>
    </row>
    <row r="722" spans="1:3" ht="15.75" x14ac:dyDescent="0.25">
      <c r="A722" s="8" t="s">
        <v>73</v>
      </c>
      <c r="B722" s="9">
        <f t="shared" si="39"/>
        <v>0</v>
      </c>
      <c r="C722" s="3" t="s">
        <v>70</v>
      </c>
    </row>
    <row r="723" spans="1:3" ht="15.75" x14ac:dyDescent="0.25">
      <c r="A723" s="15"/>
    </row>
    <row r="724" spans="1:3" ht="15.75" x14ac:dyDescent="0.25">
      <c r="A724" s="8"/>
      <c r="C724" s="3" t="str">
        <f>CONCATENATE("    ",B720)</f>
        <v xml:space="preserve">    0</v>
      </c>
    </row>
    <row r="725" spans="1:3" ht="15.75" x14ac:dyDescent="0.25">
      <c r="A725" s="8"/>
    </row>
    <row r="726" spans="1:3" ht="15.75" x14ac:dyDescent="0.25">
      <c r="A726" s="8"/>
      <c r="C726" s="3" t="s">
        <v>74</v>
      </c>
    </row>
    <row r="727" spans="1:3" ht="15.75" x14ac:dyDescent="0.25">
      <c r="A727" s="8"/>
    </row>
    <row r="728" spans="1:3" ht="15.75" x14ac:dyDescent="0.25">
      <c r="A728" s="8"/>
      <c r="C728" s="3" t="str">
        <f>CONCATENATE("    ",B721)</f>
        <v xml:space="preserve">    0</v>
      </c>
    </row>
    <row r="729" spans="1:3" ht="15.75" x14ac:dyDescent="0.25">
      <c r="A729" s="15"/>
    </row>
    <row r="730" spans="1:3" ht="15.75" x14ac:dyDescent="0.25">
      <c r="A730" s="15"/>
      <c r="C730" s="3" t="s">
        <v>75</v>
      </c>
    </row>
    <row r="731" spans="1:3" ht="15.75" x14ac:dyDescent="0.25">
      <c r="A731" s="15"/>
    </row>
    <row r="732" spans="1:3" ht="15.75" x14ac:dyDescent="0.25">
      <c r="A732" s="15"/>
      <c r="C732" s="3" t="str">
        <f>CONCATENATE( "    &lt;piechart percentage=",B722," /&gt;")</f>
        <v xml:space="preserve">    &lt;piechart percentage=0 /&gt;</v>
      </c>
    </row>
    <row r="733" spans="1:3" ht="15.75" x14ac:dyDescent="0.25">
      <c r="A733" s="15"/>
      <c r="C733" s="3" t="str">
        <f>"  &lt;/Genotype&gt;"</f>
        <v xml:space="preserve">  &lt;/Genotype&gt;</v>
      </c>
    </row>
    <row r="734" spans="1:3" ht="15.75" x14ac:dyDescent="0.25">
      <c r="A734" s="15"/>
      <c r="C734" s="3" t="str">
        <f>C101</f>
        <v>&lt;# T70610886A #&gt;</v>
      </c>
    </row>
    <row r="735" spans="1:3" ht="15.75" x14ac:dyDescent="0.25">
      <c r="A735" s="15" t="s">
        <v>69</v>
      </c>
      <c r="B735" s="21">
        <f>V11</f>
        <v>0</v>
      </c>
      <c r="C735" s="3" t="str">
        <f>CONCATENATE("  &lt;Genotype hgvs=",CHAR(34),B735,B736,";",B737,CHAR(34)," name=",CHAR(34),B514,CHAR(34),"&gt; ")</f>
        <v xml:space="preserve">  &lt;Genotype hgvs="00;0" name=""&gt; </v>
      </c>
    </row>
    <row r="736" spans="1:3" ht="15.75" x14ac:dyDescent="0.25">
      <c r="A736" s="15" t="s">
        <v>47</v>
      </c>
      <c r="B736" s="21">
        <f t="shared" ref="B736:B740" si="40">V12</f>
        <v>0</v>
      </c>
    </row>
    <row r="737" spans="1:3" ht="15.75" x14ac:dyDescent="0.25">
      <c r="A737" s="15" t="s">
        <v>43</v>
      </c>
      <c r="B737" s="21">
        <f t="shared" si="40"/>
        <v>0</v>
      </c>
      <c r="C737" s="3" t="s">
        <v>70</v>
      </c>
    </row>
    <row r="738" spans="1:3" ht="15.75" x14ac:dyDescent="0.25">
      <c r="A738" s="15" t="s">
        <v>71</v>
      </c>
      <c r="B738" s="21">
        <f t="shared" si="40"/>
        <v>0</v>
      </c>
      <c r="C738" s="3" t="s">
        <v>38</v>
      </c>
    </row>
    <row r="739" spans="1:3" ht="15.75" x14ac:dyDescent="0.25">
      <c r="A739" s="8" t="s">
        <v>72</v>
      </c>
      <c r="B739" s="21">
        <f t="shared" si="40"/>
        <v>0</v>
      </c>
      <c r="C739" s="3" t="str">
        <f>CONCATENATE("    ",B738)</f>
        <v xml:space="preserve">    0</v>
      </c>
    </row>
    <row r="740" spans="1:3" ht="15.75" x14ac:dyDescent="0.25">
      <c r="A740" s="8" t="s">
        <v>73</v>
      </c>
      <c r="B740" s="21">
        <f t="shared" si="40"/>
        <v>0</v>
      </c>
    </row>
    <row r="741" spans="1:3" ht="15.75" x14ac:dyDescent="0.25">
      <c r="A741" s="15"/>
      <c r="C741" s="3" t="s">
        <v>74</v>
      </c>
    </row>
    <row r="742" spans="1:3" ht="15.75" x14ac:dyDescent="0.25">
      <c r="A742" s="8"/>
    </row>
    <row r="743" spans="1:3" ht="15.75" x14ac:dyDescent="0.25">
      <c r="A743" s="8"/>
      <c r="C743" s="3" t="str">
        <f>CONCATENATE("    ",B739)</f>
        <v xml:space="preserve">    0</v>
      </c>
    </row>
    <row r="744" spans="1:3" ht="15.75" x14ac:dyDescent="0.25">
      <c r="A744" s="8"/>
    </row>
    <row r="745" spans="1:3" ht="15.75" x14ac:dyDescent="0.25">
      <c r="A745" s="8"/>
      <c r="C745" s="3" t="s">
        <v>75</v>
      </c>
    </row>
    <row r="746" spans="1:3" ht="15.75" x14ac:dyDescent="0.25">
      <c r="A746" s="15"/>
    </row>
    <row r="747" spans="1:3" ht="15.75" x14ac:dyDescent="0.25">
      <c r="A747" s="15"/>
      <c r="C747" s="3" t="str">
        <f>CONCATENATE( "    &lt;piechart percentage=",B740," /&gt;")</f>
        <v xml:space="preserve">    &lt;piechart percentage=0 /&gt;</v>
      </c>
    </row>
    <row r="748" spans="1:3" ht="15.75" x14ac:dyDescent="0.25">
      <c r="A748" s="15"/>
      <c r="C748" s="3" t="str">
        <f>"  &lt;/Genotype&gt;"</f>
        <v xml:space="preserve">  &lt;/Genotype&gt;</v>
      </c>
    </row>
    <row r="749" spans="1:3" ht="15.75" x14ac:dyDescent="0.25">
      <c r="A749" s="15" t="s">
        <v>76</v>
      </c>
      <c r="B749" s="9">
        <f>V17</f>
        <v>0</v>
      </c>
      <c r="C749" s="3" t="str">
        <f>CONCATENATE("  &lt;Genotype hgvs=",CHAR(34),B735,B736,";",B736,CHAR(34)," name=",CHAR(34),B514,CHAR(34),"&gt; ")</f>
        <v xml:space="preserve">  &lt;Genotype hgvs="00;0" name=""&gt; </v>
      </c>
    </row>
    <row r="750" spans="1:3" ht="15.75" x14ac:dyDescent="0.25">
      <c r="A750" s="8" t="s">
        <v>77</v>
      </c>
      <c r="B750" s="9">
        <f t="shared" ref="B750:B751" si="41">V18</f>
        <v>0</v>
      </c>
      <c r="C750" s="3" t="s">
        <v>38</v>
      </c>
    </row>
    <row r="751" spans="1:3" ht="15.75" x14ac:dyDescent="0.25">
      <c r="A751" s="8" t="s">
        <v>73</v>
      </c>
      <c r="B751" s="9">
        <f t="shared" si="41"/>
        <v>0</v>
      </c>
      <c r="C751" s="3" t="s">
        <v>70</v>
      </c>
    </row>
    <row r="752" spans="1:3" ht="15.75" x14ac:dyDescent="0.25">
      <c r="A752" s="8"/>
    </row>
    <row r="753" spans="1:3" ht="15.75" x14ac:dyDescent="0.25">
      <c r="A753" s="15"/>
      <c r="C753" s="3" t="str">
        <f>CONCATENATE("    ",B749)</f>
        <v xml:space="preserve">    0</v>
      </c>
    </row>
    <row r="754" spans="1:3" ht="15.75" x14ac:dyDescent="0.25">
      <c r="A754" s="8"/>
    </row>
    <row r="755" spans="1:3" ht="15.75" x14ac:dyDescent="0.25">
      <c r="A755" s="8"/>
      <c r="C755" s="3" t="s">
        <v>74</v>
      </c>
    </row>
    <row r="756" spans="1:3" ht="15.75" x14ac:dyDescent="0.25">
      <c r="A756" s="8"/>
    </row>
    <row r="757" spans="1:3" ht="15.75" x14ac:dyDescent="0.25">
      <c r="A757" s="8"/>
      <c r="C757" s="3" t="str">
        <f>CONCATENATE("    ",B750)</f>
        <v xml:space="preserve">    0</v>
      </c>
    </row>
    <row r="758" spans="1:3" ht="15.75" x14ac:dyDescent="0.25">
      <c r="A758" s="8"/>
    </row>
    <row r="759" spans="1:3" ht="15.75" x14ac:dyDescent="0.25">
      <c r="A759" s="15"/>
      <c r="C759" s="3" t="s">
        <v>75</v>
      </c>
    </row>
    <row r="760" spans="1:3" ht="15.75" x14ac:dyDescent="0.25">
      <c r="A760" s="15"/>
    </row>
    <row r="761" spans="1:3" ht="15.75" x14ac:dyDescent="0.25">
      <c r="A761" s="15"/>
      <c r="C761" s="3" t="str">
        <f>CONCATENATE( "    &lt;piechart percentage=",B751," /&gt;")</f>
        <v xml:space="preserve">    &lt;piechart percentage=0 /&gt;</v>
      </c>
    </row>
    <row r="762" spans="1:3" ht="15.75" x14ac:dyDescent="0.25">
      <c r="A762" s="15"/>
      <c r="C762" s="3" t="str">
        <f>"  &lt;/Genotype&gt;"</f>
        <v xml:space="preserve">  &lt;/Genotype&gt;</v>
      </c>
    </row>
    <row r="763" spans="1:3" ht="15.75" x14ac:dyDescent="0.25">
      <c r="A763" s="15" t="s">
        <v>78</v>
      </c>
      <c r="B763" s="9">
        <f>V20</f>
        <v>0</v>
      </c>
      <c r="C763" s="3" t="str">
        <f>CONCATENATE("  &lt;Genotype hgvs=",CHAR(34),B735,B737,";",B737,CHAR(34)," name=",CHAR(34),B514,CHAR(34),"&gt; ")</f>
        <v xml:space="preserve">  &lt;Genotype hgvs="00;0" name=""&gt; </v>
      </c>
    </row>
    <row r="764" spans="1:3" ht="15.75" x14ac:dyDescent="0.25">
      <c r="A764" s="8" t="s">
        <v>79</v>
      </c>
      <c r="B764" s="9">
        <f t="shared" ref="B764:B765" si="42">V21</f>
        <v>0</v>
      </c>
      <c r="C764" s="3" t="s">
        <v>38</v>
      </c>
    </row>
    <row r="765" spans="1:3" ht="15.75" x14ac:dyDescent="0.25">
      <c r="A765" s="8" t="s">
        <v>73</v>
      </c>
      <c r="B765" s="9">
        <f t="shared" si="42"/>
        <v>0</v>
      </c>
      <c r="C765" s="3" t="s">
        <v>70</v>
      </c>
    </row>
    <row r="766" spans="1:3" ht="15.75" x14ac:dyDescent="0.25">
      <c r="A766" s="15"/>
    </row>
    <row r="767" spans="1:3" ht="15.75" x14ac:dyDescent="0.25">
      <c r="A767" s="8"/>
      <c r="C767" s="3" t="str">
        <f>CONCATENATE("    ",B763)</f>
        <v xml:space="preserve">    0</v>
      </c>
    </row>
    <row r="768" spans="1:3" ht="15.75" x14ac:dyDescent="0.25">
      <c r="A768" s="8"/>
    </row>
    <row r="769" spans="1:3" ht="15.75" x14ac:dyDescent="0.25">
      <c r="A769" s="8"/>
      <c r="C769" s="3" t="s">
        <v>74</v>
      </c>
    </row>
    <row r="770" spans="1:3" ht="15.75" x14ac:dyDescent="0.25">
      <c r="A770" s="8"/>
    </row>
    <row r="771" spans="1:3" ht="15.75" x14ac:dyDescent="0.25">
      <c r="A771" s="8"/>
      <c r="C771" s="3" t="str">
        <f>CONCATENATE("    ",B764)</f>
        <v xml:space="preserve">    0</v>
      </c>
    </row>
    <row r="772" spans="1:3" ht="15.75" x14ac:dyDescent="0.25">
      <c r="A772" s="15"/>
    </row>
    <row r="773" spans="1:3" ht="15.75" x14ac:dyDescent="0.25">
      <c r="A773" s="15"/>
      <c r="C773" s="3" t="s">
        <v>75</v>
      </c>
    </row>
    <row r="774" spans="1:3" ht="15.75" x14ac:dyDescent="0.25">
      <c r="A774" s="15"/>
    </row>
    <row r="775" spans="1:3" ht="15.75" x14ac:dyDescent="0.25">
      <c r="A775" s="15"/>
      <c r="C775" s="3" t="str">
        <f>CONCATENATE( "    &lt;piechart percentage=",B765," /&gt;")</f>
        <v xml:space="preserve">    &lt;piechart percentage=0 /&gt;</v>
      </c>
    </row>
    <row r="776" spans="1:3" ht="15.75" x14ac:dyDescent="0.25">
      <c r="A776" s="15"/>
      <c r="C776" s="3" t="str">
        <f>"  &lt;/Genotype&gt;"</f>
        <v xml:space="preserve">  &lt;/Genotype&gt;</v>
      </c>
    </row>
    <row r="777" spans="1:3" ht="15.75" x14ac:dyDescent="0.25">
      <c r="A777" s="15"/>
      <c r="C777" s="3" t="str">
        <f>C107</f>
        <v>&lt;# T71365306C #&gt;</v>
      </c>
    </row>
    <row r="778" spans="1:3" ht="15.75" x14ac:dyDescent="0.25">
      <c r="A778" s="15" t="s">
        <v>69</v>
      </c>
      <c r="B778" s="21">
        <f>W11</f>
        <v>0</v>
      </c>
      <c r="C778" s="3" t="str">
        <f>CONCATENATE("  &lt;Genotype hgvs=",CHAR(34),B778,B779,";",B780,CHAR(34)," name=",CHAR(34),B514,CHAR(34),"&gt; ")</f>
        <v xml:space="preserve">  &lt;Genotype hgvs="00;0" name=""&gt; </v>
      </c>
    </row>
    <row r="779" spans="1:3" ht="15.75" x14ac:dyDescent="0.25">
      <c r="A779" s="15" t="s">
        <v>47</v>
      </c>
      <c r="B779" s="21">
        <f t="shared" ref="B779:B783" si="43">W12</f>
        <v>0</v>
      </c>
    </row>
    <row r="780" spans="1:3" ht="15.75" x14ac:dyDescent="0.25">
      <c r="A780" s="15" t="s">
        <v>43</v>
      </c>
      <c r="B780" s="21">
        <f t="shared" si="43"/>
        <v>0</v>
      </c>
      <c r="C780" s="3" t="s">
        <v>70</v>
      </c>
    </row>
    <row r="781" spans="1:3" ht="15.75" x14ac:dyDescent="0.25">
      <c r="A781" s="15" t="s">
        <v>71</v>
      </c>
      <c r="B781" s="21">
        <f t="shared" si="43"/>
        <v>0</v>
      </c>
      <c r="C781" s="3" t="s">
        <v>38</v>
      </c>
    </row>
    <row r="782" spans="1:3" ht="15.75" x14ac:dyDescent="0.25">
      <c r="A782" s="8" t="s">
        <v>72</v>
      </c>
      <c r="B782" s="21">
        <f t="shared" si="43"/>
        <v>0</v>
      </c>
      <c r="C782" s="3" t="str">
        <f>CONCATENATE("    ",B781)</f>
        <v xml:space="preserve">    0</v>
      </c>
    </row>
    <row r="783" spans="1:3" ht="15.75" x14ac:dyDescent="0.25">
      <c r="A783" s="8" t="s">
        <v>73</v>
      </c>
      <c r="B783" s="21">
        <f t="shared" si="43"/>
        <v>0</v>
      </c>
    </row>
    <row r="784" spans="1:3" ht="15.75" x14ac:dyDescent="0.25">
      <c r="A784" s="15"/>
      <c r="C784" s="3" t="s">
        <v>74</v>
      </c>
    </row>
    <row r="785" spans="1:3" ht="15.75" x14ac:dyDescent="0.25">
      <c r="A785" s="8"/>
    </row>
    <row r="786" spans="1:3" ht="15.75" x14ac:dyDescent="0.25">
      <c r="A786" s="8"/>
      <c r="C786" s="3" t="str">
        <f>CONCATENATE("    ",B782)</f>
        <v xml:space="preserve">    0</v>
      </c>
    </row>
    <row r="787" spans="1:3" ht="15.75" x14ac:dyDescent="0.25">
      <c r="A787" s="8"/>
    </row>
    <row r="788" spans="1:3" ht="15.75" x14ac:dyDescent="0.25">
      <c r="A788" s="8"/>
      <c r="C788" s="3" t="s">
        <v>75</v>
      </c>
    </row>
    <row r="789" spans="1:3" ht="15.75" x14ac:dyDescent="0.25">
      <c r="A789" s="15"/>
    </row>
    <row r="790" spans="1:3" ht="15.75" x14ac:dyDescent="0.25">
      <c r="A790" s="15"/>
      <c r="C790" s="3" t="str">
        <f>CONCATENATE( "    &lt;piechart percentage=",B783," /&gt;")</f>
        <v xml:space="preserve">    &lt;piechart percentage=0 /&gt;</v>
      </c>
    </row>
    <row r="791" spans="1:3" ht="15.75" x14ac:dyDescent="0.25">
      <c r="A791" s="15"/>
      <c r="C791" s="3" t="str">
        <f>"  &lt;/Genotype&gt;"</f>
        <v xml:space="preserve">  &lt;/Genotype&gt;</v>
      </c>
    </row>
    <row r="792" spans="1:3" ht="15.75" x14ac:dyDescent="0.25">
      <c r="A792" s="15" t="s">
        <v>76</v>
      </c>
      <c r="B792" s="9">
        <f>W17</f>
        <v>0</v>
      </c>
      <c r="C792" s="3" t="str">
        <f>CONCATENATE("  &lt;Genotype hgvs=",CHAR(34),B778,B779,";",B779,CHAR(34)," name=",CHAR(34),B514,CHAR(34),"&gt; ")</f>
        <v xml:space="preserve">  &lt;Genotype hgvs="00;0" name=""&gt; </v>
      </c>
    </row>
    <row r="793" spans="1:3" ht="15.75" x14ac:dyDescent="0.25">
      <c r="A793" s="8" t="s">
        <v>77</v>
      </c>
      <c r="B793" s="9">
        <f t="shared" ref="B793:B794" si="44">W18</f>
        <v>0</v>
      </c>
      <c r="C793" s="3" t="s">
        <v>38</v>
      </c>
    </row>
    <row r="794" spans="1:3" ht="15.75" x14ac:dyDescent="0.25">
      <c r="A794" s="8" t="s">
        <v>73</v>
      </c>
      <c r="B794" s="9">
        <f t="shared" si="44"/>
        <v>0</v>
      </c>
      <c r="C794" s="3" t="s">
        <v>70</v>
      </c>
    </row>
    <row r="795" spans="1:3" ht="15.75" x14ac:dyDescent="0.25">
      <c r="A795" s="8"/>
    </row>
    <row r="796" spans="1:3" ht="15.75" x14ac:dyDescent="0.25">
      <c r="A796" s="15"/>
      <c r="C796" s="3" t="str">
        <f>CONCATENATE("    ",B792)</f>
        <v xml:space="preserve">    0</v>
      </c>
    </row>
    <row r="797" spans="1:3" ht="15.75" x14ac:dyDescent="0.25">
      <c r="A797" s="8"/>
    </row>
    <row r="798" spans="1:3" ht="15.75" x14ac:dyDescent="0.25">
      <c r="A798" s="8"/>
      <c r="C798" s="3" t="s">
        <v>74</v>
      </c>
    </row>
    <row r="799" spans="1:3" ht="15.75" x14ac:dyDescent="0.25">
      <c r="A799" s="8"/>
    </row>
    <row r="800" spans="1:3" ht="15.75" x14ac:dyDescent="0.25">
      <c r="A800" s="8"/>
      <c r="C800" s="3" t="str">
        <f>CONCATENATE("    ",B793)</f>
        <v xml:space="preserve">    0</v>
      </c>
    </row>
    <row r="801" spans="1:3" ht="15.75" x14ac:dyDescent="0.25">
      <c r="A801" s="8"/>
    </row>
    <row r="802" spans="1:3" ht="15.75" x14ac:dyDescent="0.25">
      <c r="A802" s="15"/>
      <c r="C802" s="3" t="s">
        <v>75</v>
      </c>
    </row>
    <row r="803" spans="1:3" ht="15.75" x14ac:dyDescent="0.25">
      <c r="A803" s="15"/>
    </row>
    <row r="804" spans="1:3" ht="15.75" x14ac:dyDescent="0.25">
      <c r="A804" s="15"/>
      <c r="C804" s="3" t="str">
        <f>CONCATENATE( "    &lt;piechart percentage=",B794," /&gt;")</f>
        <v xml:space="preserve">    &lt;piechart percentage=0 /&gt;</v>
      </c>
    </row>
    <row r="805" spans="1:3" ht="15.75" x14ac:dyDescent="0.25">
      <c r="A805" s="15"/>
      <c r="C805" s="3" t="str">
        <f>"  &lt;/Genotype&gt;"</f>
        <v xml:space="preserve">  &lt;/Genotype&gt;</v>
      </c>
    </row>
    <row r="806" spans="1:3" ht="15.75" x14ac:dyDescent="0.25">
      <c r="A806" s="15" t="s">
        <v>78</v>
      </c>
      <c r="B806" s="9">
        <f>W20</f>
        <v>0</v>
      </c>
      <c r="C806" s="3" t="str">
        <f>CONCATENATE("  &lt;Genotype hgvs=",CHAR(34),B778,B780,";",B780,CHAR(34)," name=",CHAR(34),B514,CHAR(34),"&gt; ")</f>
        <v xml:space="preserve">  &lt;Genotype hgvs="00;0" name=""&gt; </v>
      </c>
    </row>
    <row r="807" spans="1:3" ht="15.75" x14ac:dyDescent="0.25">
      <c r="A807" s="8" t="s">
        <v>79</v>
      </c>
      <c r="B807" s="9">
        <f t="shared" ref="B807:B808" si="45">W21</f>
        <v>0</v>
      </c>
      <c r="C807" s="3" t="s">
        <v>38</v>
      </c>
    </row>
    <row r="808" spans="1:3" ht="15.75" x14ac:dyDescent="0.25">
      <c r="A808" s="8" t="s">
        <v>73</v>
      </c>
      <c r="B808" s="9">
        <f t="shared" si="45"/>
        <v>0</v>
      </c>
      <c r="C808" s="3" t="s">
        <v>70</v>
      </c>
    </row>
    <row r="809" spans="1:3" ht="15.75" x14ac:dyDescent="0.25">
      <c r="A809" s="15"/>
    </row>
    <row r="810" spans="1:3" ht="15.75" x14ac:dyDescent="0.25">
      <c r="A810" s="8"/>
      <c r="C810" s="3" t="str">
        <f>CONCATENATE("    ",B806)</f>
        <v xml:space="preserve">    0</v>
      </c>
    </row>
    <row r="811" spans="1:3" ht="15.75" x14ac:dyDescent="0.25">
      <c r="A811" s="8"/>
    </row>
    <row r="812" spans="1:3" ht="15.75" x14ac:dyDescent="0.25">
      <c r="A812" s="8"/>
      <c r="C812" s="3" t="s">
        <v>74</v>
      </c>
    </row>
    <row r="813" spans="1:3" ht="15.75" x14ac:dyDescent="0.25">
      <c r="A813" s="8"/>
    </row>
    <row r="814" spans="1:3" ht="15.75" x14ac:dyDescent="0.25">
      <c r="A814" s="8"/>
      <c r="C814" s="3" t="str">
        <f>CONCATENATE("    ",B807)</f>
        <v xml:space="preserve">    0</v>
      </c>
    </row>
    <row r="815" spans="1:3" ht="15.75" x14ac:dyDescent="0.25">
      <c r="A815" s="15"/>
    </row>
    <row r="816" spans="1:3" ht="15.75" x14ac:dyDescent="0.25">
      <c r="A816" s="15"/>
      <c r="C816" s="3" t="s">
        <v>75</v>
      </c>
    </row>
    <row r="817" spans="1:3" ht="15.75" x14ac:dyDescent="0.25">
      <c r="A817" s="15"/>
    </row>
    <row r="818" spans="1:3" ht="15.75" x14ac:dyDescent="0.25">
      <c r="A818" s="15"/>
      <c r="C818" s="3" t="str">
        <f>CONCATENATE( "    &lt;piechart percentage=",B808," /&gt;")</f>
        <v xml:space="preserve">    &lt;piechart percentage=0 /&gt;</v>
      </c>
    </row>
    <row r="819" spans="1:3" ht="15.75" x14ac:dyDescent="0.25">
      <c r="A819" s="15"/>
      <c r="C819" s="3" t="str">
        <f>"  &lt;/Genotype&gt;"</f>
        <v xml:space="preserve">  &lt;/Genotype&gt;</v>
      </c>
    </row>
    <row r="820" spans="1:3" ht="15.75" x14ac:dyDescent="0.25">
      <c r="A820" s="15"/>
      <c r="C820" s="3" t="str">
        <f>C113</f>
        <v>&lt;# G70820112A #&gt;</v>
      </c>
    </row>
    <row r="821" spans="1:3" ht="15.75" x14ac:dyDescent="0.25">
      <c r="A821" s="15" t="s">
        <v>69</v>
      </c>
      <c r="B821" s="21">
        <f>X11</f>
        <v>0</v>
      </c>
      <c r="C821" s="3" t="str">
        <f>CONCATENATE("  &lt;Genotype hgvs=",CHAR(34),B821,B822,";",B823,CHAR(34)," name=",CHAR(34),B514,CHAR(34),"&gt; ")</f>
        <v xml:space="preserve">  &lt;Genotype hgvs="00;0" name=""&gt; </v>
      </c>
    </row>
    <row r="822" spans="1:3" ht="15.75" x14ac:dyDescent="0.25">
      <c r="A822" s="15" t="s">
        <v>47</v>
      </c>
      <c r="B822" s="21">
        <f t="shared" ref="B822:B826" si="46">X12</f>
        <v>0</v>
      </c>
    </row>
    <row r="823" spans="1:3" ht="15.75" x14ac:dyDescent="0.25">
      <c r="A823" s="15" t="s">
        <v>43</v>
      </c>
      <c r="B823" s="21">
        <f t="shared" si="46"/>
        <v>0</v>
      </c>
      <c r="C823" s="3" t="s">
        <v>70</v>
      </c>
    </row>
    <row r="824" spans="1:3" ht="15.75" x14ac:dyDescent="0.25">
      <c r="A824" s="15" t="s">
        <v>71</v>
      </c>
      <c r="B824" s="21">
        <f t="shared" si="46"/>
        <v>0</v>
      </c>
      <c r="C824" s="3" t="s">
        <v>38</v>
      </c>
    </row>
    <row r="825" spans="1:3" ht="15.75" x14ac:dyDescent="0.25">
      <c r="A825" s="8" t="s">
        <v>72</v>
      </c>
      <c r="B825" s="21">
        <f t="shared" si="46"/>
        <v>0</v>
      </c>
      <c r="C825" s="3" t="str">
        <f>CONCATENATE("    ",B824)</f>
        <v xml:space="preserve">    0</v>
      </c>
    </row>
    <row r="826" spans="1:3" ht="15.75" x14ac:dyDescent="0.25">
      <c r="A826" s="8" t="s">
        <v>73</v>
      </c>
      <c r="B826" s="21">
        <f t="shared" si="46"/>
        <v>0</v>
      </c>
    </row>
    <row r="827" spans="1:3" ht="15.75" x14ac:dyDescent="0.25">
      <c r="A827" s="15"/>
      <c r="C827" s="3" t="s">
        <v>74</v>
      </c>
    </row>
    <row r="828" spans="1:3" ht="15.75" x14ac:dyDescent="0.25">
      <c r="A828" s="8"/>
    </row>
    <row r="829" spans="1:3" ht="15.75" x14ac:dyDescent="0.25">
      <c r="A829" s="8"/>
      <c r="C829" s="3" t="str">
        <f>CONCATENATE("    ",B825)</f>
        <v xml:space="preserve">    0</v>
      </c>
    </row>
    <row r="830" spans="1:3" ht="15.75" x14ac:dyDescent="0.25">
      <c r="A830" s="8"/>
    </row>
    <row r="831" spans="1:3" ht="15.75" x14ac:dyDescent="0.25">
      <c r="A831" s="8"/>
      <c r="C831" s="3" t="s">
        <v>75</v>
      </c>
    </row>
    <row r="832" spans="1:3" ht="15.75" x14ac:dyDescent="0.25">
      <c r="A832" s="15"/>
    </row>
    <row r="833" spans="1:3" ht="15.75" x14ac:dyDescent="0.25">
      <c r="A833" s="15"/>
      <c r="C833" s="3" t="str">
        <f>CONCATENATE( "    &lt;piechart percentage=",B826," /&gt;")</f>
        <v xml:space="preserve">    &lt;piechart percentage=0 /&gt;</v>
      </c>
    </row>
    <row r="834" spans="1:3" ht="15.75" x14ac:dyDescent="0.25">
      <c r="A834" s="15"/>
      <c r="C834" s="3" t="str">
        <f>"  &lt;/Genotype&gt;"</f>
        <v xml:space="preserve">  &lt;/Genotype&gt;</v>
      </c>
    </row>
    <row r="835" spans="1:3" ht="15.75" x14ac:dyDescent="0.25">
      <c r="A835" s="15" t="s">
        <v>76</v>
      </c>
      <c r="B835" s="9">
        <f>X17</f>
        <v>0</v>
      </c>
      <c r="C835" s="3" t="str">
        <f>CONCATENATE("  &lt;Genotype hgvs=",CHAR(34),B821,B822,";",B822,CHAR(34)," name=",CHAR(34),B514,CHAR(34),"&gt; ")</f>
        <v xml:space="preserve">  &lt;Genotype hgvs="00;0" name=""&gt; </v>
      </c>
    </row>
    <row r="836" spans="1:3" ht="15.75" x14ac:dyDescent="0.25">
      <c r="A836" s="8" t="s">
        <v>77</v>
      </c>
      <c r="B836" s="9">
        <f t="shared" ref="B836:B837" si="47">X18</f>
        <v>0</v>
      </c>
      <c r="C836" s="3" t="s">
        <v>38</v>
      </c>
    </row>
    <row r="837" spans="1:3" ht="15.75" x14ac:dyDescent="0.25">
      <c r="A837" s="8" t="s">
        <v>73</v>
      </c>
      <c r="B837" s="9">
        <f t="shared" si="47"/>
        <v>0</v>
      </c>
      <c r="C837" s="3" t="s">
        <v>70</v>
      </c>
    </row>
    <row r="838" spans="1:3" ht="15.75" x14ac:dyDescent="0.25">
      <c r="A838" s="8"/>
    </row>
    <row r="839" spans="1:3" ht="15.75" x14ac:dyDescent="0.25">
      <c r="A839" s="15"/>
      <c r="C839" s="3" t="str">
        <f>CONCATENATE("    ",B835)</f>
        <v xml:space="preserve">    0</v>
      </c>
    </row>
    <row r="840" spans="1:3" ht="15.75" x14ac:dyDescent="0.25">
      <c r="A840" s="8"/>
    </row>
    <row r="841" spans="1:3" ht="15.75" x14ac:dyDescent="0.25">
      <c r="A841" s="8"/>
      <c r="C841" s="3" t="s">
        <v>74</v>
      </c>
    </row>
    <row r="842" spans="1:3" ht="15.75" x14ac:dyDescent="0.25">
      <c r="A842" s="8"/>
    </row>
    <row r="843" spans="1:3" ht="15.75" x14ac:dyDescent="0.25">
      <c r="A843" s="8"/>
      <c r="C843" s="3" t="str">
        <f>CONCATENATE("    ",B836)</f>
        <v xml:space="preserve">    0</v>
      </c>
    </row>
    <row r="844" spans="1:3" ht="15.75" x14ac:dyDescent="0.25">
      <c r="A844" s="8"/>
    </row>
    <row r="845" spans="1:3" ht="15.75" x14ac:dyDescent="0.25">
      <c r="A845" s="15"/>
      <c r="C845" s="3" t="s">
        <v>75</v>
      </c>
    </row>
    <row r="846" spans="1:3" ht="15.75" x14ac:dyDescent="0.25">
      <c r="A846" s="15"/>
    </row>
    <row r="847" spans="1:3" ht="15.75" x14ac:dyDescent="0.25">
      <c r="A847" s="15"/>
      <c r="C847" s="3" t="str">
        <f>CONCATENATE( "    &lt;piechart percentage=",B837," /&gt;")</f>
        <v xml:space="preserve">    &lt;piechart percentage=0 /&gt;</v>
      </c>
    </row>
    <row r="848" spans="1:3" ht="15.75" x14ac:dyDescent="0.25">
      <c r="A848" s="15"/>
      <c r="C848" s="3" t="str">
        <f>"  &lt;/Genotype&gt;"</f>
        <v xml:space="preserve">  &lt;/Genotype&gt;</v>
      </c>
    </row>
    <row r="849" spans="1:3" ht="15.75" x14ac:dyDescent="0.25">
      <c r="A849" s="15" t="s">
        <v>78</v>
      </c>
      <c r="B849" s="9">
        <f>X20</f>
        <v>0</v>
      </c>
      <c r="C849" s="3" t="str">
        <f>CONCATENATE("  &lt;Genotype hgvs=",CHAR(34),B821,B823,";",B823,CHAR(34)," name=",CHAR(34),B514,CHAR(34),"&gt; ")</f>
        <v xml:space="preserve">  &lt;Genotype hgvs="00;0" name=""&gt; </v>
      </c>
    </row>
    <row r="850" spans="1:3" ht="15.75" x14ac:dyDescent="0.25">
      <c r="A850" s="8" t="s">
        <v>79</v>
      </c>
      <c r="B850" s="9">
        <f t="shared" ref="B850:B851" si="48">X21</f>
        <v>0</v>
      </c>
      <c r="C850" s="3" t="s">
        <v>38</v>
      </c>
    </row>
    <row r="851" spans="1:3" ht="15.75" x14ac:dyDescent="0.25">
      <c r="A851" s="8" t="s">
        <v>73</v>
      </c>
      <c r="B851" s="9">
        <f t="shared" si="48"/>
        <v>0</v>
      </c>
      <c r="C851" s="3" t="s">
        <v>70</v>
      </c>
    </row>
    <row r="852" spans="1:3" ht="15.75" x14ac:dyDescent="0.25">
      <c r="A852" s="15"/>
    </row>
    <row r="853" spans="1:3" ht="15.75" x14ac:dyDescent="0.25">
      <c r="A853" s="8"/>
      <c r="C853" s="3" t="str">
        <f>CONCATENATE("    ",B849)</f>
        <v xml:space="preserve">    0</v>
      </c>
    </row>
    <row r="854" spans="1:3" ht="15.75" x14ac:dyDescent="0.25">
      <c r="A854" s="8"/>
    </row>
    <row r="855" spans="1:3" ht="15.75" x14ac:dyDescent="0.25">
      <c r="A855" s="8"/>
      <c r="C855" s="3" t="s">
        <v>74</v>
      </c>
    </row>
    <row r="856" spans="1:3" ht="15.75" x14ac:dyDescent="0.25">
      <c r="A856" s="8"/>
    </row>
    <row r="857" spans="1:3" ht="15.75" x14ac:dyDescent="0.25">
      <c r="A857" s="8"/>
      <c r="C857" s="3" t="str">
        <f>CONCATENATE("    ",B850)</f>
        <v xml:space="preserve">    0</v>
      </c>
    </row>
    <row r="858" spans="1:3" ht="15.75" x14ac:dyDescent="0.25">
      <c r="A858" s="15"/>
    </row>
    <row r="859" spans="1:3" ht="15.75" x14ac:dyDescent="0.25">
      <c r="A859" s="15"/>
      <c r="C859" s="3" t="s">
        <v>75</v>
      </c>
    </row>
    <row r="860" spans="1:3" ht="15.75" x14ac:dyDescent="0.25">
      <c r="A860" s="15"/>
    </row>
    <row r="861" spans="1:3" ht="15.75" x14ac:dyDescent="0.25">
      <c r="A861" s="15"/>
      <c r="C861" s="3" t="str">
        <f>CONCATENATE( "    &lt;piechart percentage=",B851," /&gt;")</f>
        <v xml:space="preserve">    &lt;piechart percentage=0 /&gt;</v>
      </c>
    </row>
    <row r="862" spans="1:3" ht="15.75" x14ac:dyDescent="0.25">
      <c r="A862" s="15"/>
      <c r="C862" s="3" t="str">
        <f>"  &lt;/Genotype&gt;"</f>
        <v xml:space="preserve">  &lt;/Genotype&gt;</v>
      </c>
    </row>
    <row r="863" spans="1:3" ht="15.75" x14ac:dyDescent="0.25">
      <c r="A863" s="15"/>
      <c r="C863" s="3" t="str">
        <f>C119</f>
        <v>&lt;# A70822908G #&gt;</v>
      </c>
    </row>
    <row r="864" spans="1:3" ht="15.75" x14ac:dyDescent="0.25">
      <c r="A864" s="15" t="s">
        <v>69</v>
      </c>
      <c r="B864" s="21">
        <f>Y11</f>
        <v>0</v>
      </c>
      <c r="C864" s="3" t="str">
        <f>CONCATENATE("  &lt;Genotype hgvs=",CHAR(34),B864,B865,";",B866,CHAR(34)," name=",CHAR(34),B558,CHAR(34),"&gt; ")</f>
        <v xml:space="preserve">  &lt;Genotype hgvs="00;0" name=""&gt; </v>
      </c>
    </row>
    <row r="865" spans="1:3" ht="15.75" x14ac:dyDescent="0.25">
      <c r="A865" s="15" t="s">
        <v>47</v>
      </c>
      <c r="B865" s="21">
        <f t="shared" ref="B865:B869" si="49">Y12</f>
        <v>0</v>
      </c>
    </row>
    <row r="866" spans="1:3" ht="15.75" x14ac:dyDescent="0.25">
      <c r="A866" s="15" t="s">
        <v>43</v>
      </c>
      <c r="B866" s="21">
        <f t="shared" si="49"/>
        <v>0</v>
      </c>
      <c r="C866" s="3" t="s">
        <v>70</v>
      </c>
    </row>
    <row r="867" spans="1:3" ht="15.75" x14ac:dyDescent="0.25">
      <c r="A867" s="15" t="s">
        <v>71</v>
      </c>
      <c r="B867" s="21">
        <f t="shared" si="49"/>
        <v>0</v>
      </c>
      <c r="C867" s="3" t="s">
        <v>38</v>
      </c>
    </row>
    <row r="868" spans="1:3" ht="15.75" x14ac:dyDescent="0.25">
      <c r="A868" s="8" t="s">
        <v>72</v>
      </c>
      <c r="B868" s="21">
        <f t="shared" si="49"/>
        <v>0</v>
      </c>
      <c r="C868" s="3" t="str">
        <f>CONCATENATE("    ",B867)</f>
        <v xml:space="preserve">    0</v>
      </c>
    </row>
    <row r="869" spans="1:3" ht="15.75" x14ac:dyDescent="0.25">
      <c r="A869" s="8" t="s">
        <v>73</v>
      </c>
      <c r="B869" s="21">
        <f t="shared" si="49"/>
        <v>0</v>
      </c>
    </row>
    <row r="870" spans="1:3" ht="15.75" x14ac:dyDescent="0.25">
      <c r="A870" s="15"/>
      <c r="C870" s="3" t="s">
        <v>74</v>
      </c>
    </row>
    <row r="871" spans="1:3" ht="15.75" x14ac:dyDescent="0.25">
      <c r="A871" s="8"/>
    </row>
    <row r="872" spans="1:3" ht="15.75" x14ac:dyDescent="0.25">
      <c r="A872" s="8"/>
      <c r="C872" s="3" t="str">
        <f>CONCATENATE("    ",B868)</f>
        <v xml:space="preserve">    0</v>
      </c>
    </row>
    <row r="873" spans="1:3" ht="15.75" x14ac:dyDescent="0.25">
      <c r="A873" s="8"/>
    </row>
    <row r="874" spans="1:3" ht="15.75" x14ac:dyDescent="0.25">
      <c r="A874" s="8"/>
      <c r="C874" s="3" t="s">
        <v>75</v>
      </c>
    </row>
    <row r="875" spans="1:3" ht="15.75" x14ac:dyDescent="0.25">
      <c r="A875" s="15"/>
    </row>
    <row r="876" spans="1:3" ht="15.75" x14ac:dyDescent="0.25">
      <c r="A876" s="15"/>
      <c r="C876" s="3" t="str">
        <f>CONCATENATE( "    &lt;piechart percentage=",B869," /&gt;")</f>
        <v xml:space="preserve">    &lt;piechart percentage=0 /&gt;</v>
      </c>
    </row>
    <row r="877" spans="1:3" ht="15.75" x14ac:dyDescent="0.25">
      <c r="A877" s="15"/>
      <c r="C877" s="3" t="str">
        <f>"  &lt;/Genotype&gt;"</f>
        <v xml:space="preserve">  &lt;/Genotype&gt;</v>
      </c>
    </row>
    <row r="878" spans="1:3" ht="15.75" x14ac:dyDescent="0.25">
      <c r="A878" s="15" t="s">
        <v>76</v>
      </c>
      <c r="B878" s="9">
        <f>Y17</f>
        <v>0</v>
      </c>
      <c r="C878" s="3" t="str">
        <f>CONCATENATE("  &lt;Genotype hgvs=",CHAR(34),B864,B865,";",B865,CHAR(34)," name=",CHAR(34),B558,CHAR(34),"&gt; ")</f>
        <v xml:space="preserve">  &lt;Genotype hgvs="00;0" name=""&gt; </v>
      </c>
    </row>
    <row r="879" spans="1:3" ht="15.75" x14ac:dyDescent="0.25">
      <c r="A879" s="8" t="s">
        <v>77</v>
      </c>
      <c r="B879" s="9">
        <f t="shared" ref="B879:B880" si="50">Y18</f>
        <v>0</v>
      </c>
      <c r="C879" s="3" t="s">
        <v>38</v>
      </c>
    </row>
    <row r="880" spans="1:3" ht="15.75" x14ac:dyDescent="0.25">
      <c r="A880" s="8" t="s">
        <v>73</v>
      </c>
      <c r="B880" s="9">
        <f t="shared" si="50"/>
        <v>0</v>
      </c>
      <c r="C880" s="3" t="s">
        <v>70</v>
      </c>
    </row>
    <row r="881" spans="1:3" ht="15.75" x14ac:dyDescent="0.25">
      <c r="A881" s="8"/>
    </row>
    <row r="882" spans="1:3" ht="15.75" x14ac:dyDescent="0.25">
      <c r="A882" s="15"/>
      <c r="C882" s="3" t="str">
        <f>CONCATENATE("    ",B878)</f>
        <v xml:space="preserve">    0</v>
      </c>
    </row>
    <row r="883" spans="1:3" ht="15.75" x14ac:dyDescent="0.25">
      <c r="A883" s="8"/>
    </row>
    <row r="884" spans="1:3" ht="15.75" x14ac:dyDescent="0.25">
      <c r="A884" s="8"/>
      <c r="C884" s="3" t="s">
        <v>74</v>
      </c>
    </row>
    <row r="885" spans="1:3" ht="15.75" x14ac:dyDescent="0.25">
      <c r="A885" s="8"/>
    </row>
    <row r="886" spans="1:3" ht="15.75" x14ac:dyDescent="0.25">
      <c r="A886" s="8"/>
      <c r="C886" s="3" t="str">
        <f>CONCATENATE("    ",B879)</f>
        <v xml:space="preserve">    0</v>
      </c>
    </row>
    <row r="887" spans="1:3" ht="15.75" x14ac:dyDescent="0.25">
      <c r="A887" s="8"/>
    </row>
    <row r="888" spans="1:3" ht="15.75" x14ac:dyDescent="0.25">
      <c r="A888" s="15"/>
      <c r="C888" s="3" t="s">
        <v>75</v>
      </c>
    </row>
    <row r="889" spans="1:3" ht="15.75" x14ac:dyDescent="0.25">
      <c r="A889" s="15"/>
    </row>
    <row r="890" spans="1:3" ht="15.75" x14ac:dyDescent="0.25">
      <c r="A890" s="15"/>
      <c r="C890" s="3" t="str">
        <f>CONCATENATE( "    &lt;piechart percentage=",B880," /&gt;")</f>
        <v xml:space="preserve">    &lt;piechart percentage=0 /&gt;</v>
      </c>
    </row>
    <row r="891" spans="1:3" ht="15.75" x14ac:dyDescent="0.25">
      <c r="A891" s="15"/>
      <c r="C891" s="3" t="str">
        <f>"  &lt;/Genotype&gt;"</f>
        <v xml:space="preserve">  &lt;/Genotype&gt;</v>
      </c>
    </row>
    <row r="892" spans="1:3" ht="15.75" x14ac:dyDescent="0.25">
      <c r="A892" s="15" t="s">
        <v>78</v>
      </c>
      <c r="B892" s="9">
        <f>Y20</f>
        <v>0</v>
      </c>
      <c r="C892" s="3" t="str">
        <f>CONCATENATE("  &lt;Genotype hgvs=",CHAR(34),B864,B866,";",B866,CHAR(34)," name=",CHAR(34),B558,CHAR(34),"&gt; ")</f>
        <v xml:space="preserve">  &lt;Genotype hgvs="00;0" name=""&gt; </v>
      </c>
    </row>
    <row r="893" spans="1:3" ht="15.75" x14ac:dyDescent="0.25">
      <c r="A893" s="8" t="s">
        <v>79</v>
      </c>
      <c r="B893" s="9">
        <f t="shared" ref="B893:B894" si="51">Y21</f>
        <v>0</v>
      </c>
      <c r="C893" s="3" t="s">
        <v>38</v>
      </c>
    </row>
    <row r="894" spans="1:3" ht="15.75" x14ac:dyDescent="0.25">
      <c r="A894" s="8" t="s">
        <v>73</v>
      </c>
      <c r="B894" s="9">
        <f t="shared" si="51"/>
        <v>0</v>
      </c>
      <c r="C894" s="3" t="s">
        <v>70</v>
      </c>
    </row>
    <row r="895" spans="1:3" ht="15.75" x14ac:dyDescent="0.25">
      <c r="A895" s="15"/>
    </row>
    <row r="896" spans="1:3" ht="15.75" x14ac:dyDescent="0.25">
      <c r="A896" s="8"/>
      <c r="C896" s="3" t="str">
        <f>CONCATENATE("    ",B892)</f>
        <v xml:space="preserve">    0</v>
      </c>
    </row>
    <row r="897" spans="1:3" ht="15.75" x14ac:dyDescent="0.25">
      <c r="A897" s="8"/>
    </row>
    <row r="898" spans="1:3" ht="15.75" x14ac:dyDescent="0.25">
      <c r="A898" s="8"/>
      <c r="C898" s="3" t="s">
        <v>74</v>
      </c>
    </row>
    <row r="899" spans="1:3" ht="15.75" x14ac:dyDescent="0.25">
      <c r="A899" s="8"/>
    </row>
    <row r="900" spans="1:3" ht="15.75" x14ac:dyDescent="0.25">
      <c r="A900" s="8"/>
      <c r="C900" s="3" t="str">
        <f>CONCATENATE("    ",B893)</f>
        <v xml:space="preserve">    0</v>
      </c>
    </row>
    <row r="901" spans="1:3" ht="15.75" x14ac:dyDescent="0.25">
      <c r="A901" s="15"/>
    </row>
    <row r="902" spans="1:3" ht="15.75" x14ac:dyDescent="0.25">
      <c r="A902" s="15"/>
      <c r="C902" s="3" t="s">
        <v>75</v>
      </c>
    </row>
    <row r="903" spans="1:3" ht="15.75" x14ac:dyDescent="0.25">
      <c r="A903" s="15"/>
    </row>
    <row r="904" spans="1:3" ht="15.75" x14ac:dyDescent="0.25">
      <c r="A904" s="15"/>
      <c r="C904" s="3" t="str">
        <f>CONCATENATE( "    &lt;piechart percentage=",B894," /&gt;")</f>
        <v xml:space="preserve">    &lt;piechart percentage=0 /&gt;</v>
      </c>
    </row>
    <row r="905" spans="1:3" ht="15.75" x14ac:dyDescent="0.25">
      <c r="A905" s="15"/>
      <c r="C905" s="3" t="str">
        <f>"  &lt;/Genotype&gt;"</f>
        <v xml:space="preserve">  &lt;/Genotype&gt;</v>
      </c>
    </row>
    <row r="906" spans="1:3" ht="15.75" x14ac:dyDescent="0.25">
      <c r="A906" s="15"/>
      <c r="C906" s="3" t="str">
        <f>C125</f>
        <v>&lt;# C37T #&gt;</v>
      </c>
    </row>
    <row r="907" spans="1:3" ht="15.75" x14ac:dyDescent="0.25">
      <c r="A907" s="15" t="s">
        <v>69</v>
      </c>
      <c r="B907" s="21">
        <f>Z11</f>
        <v>0</v>
      </c>
      <c r="C907" s="3" t="str">
        <f>CONCATENATE("  &lt;Genotype hgvs=",CHAR(34),B907,B908,";",B909,CHAR(34)," name=",CHAR(34),B558,CHAR(34),"&gt; ")</f>
        <v xml:space="preserve">  &lt;Genotype hgvs="00;0" name=""&gt; </v>
      </c>
    </row>
    <row r="908" spans="1:3" ht="15.75" x14ac:dyDescent="0.25">
      <c r="A908" s="15" t="s">
        <v>47</v>
      </c>
      <c r="B908" s="21">
        <f t="shared" ref="B908:B912" si="52">Z12</f>
        <v>0</v>
      </c>
    </row>
    <row r="909" spans="1:3" ht="15.75" x14ac:dyDescent="0.25">
      <c r="A909" s="15" t="s">
        <v>43</v>
      </c>
      <c r="B909" s="21">
        <f t="shared" si="52"/>
        <v>0</v>
      </c>
      <c r="C909" s="3" t="s">
        <v>70</v>
      </c>
    </row>
    <row r="910" spans="1:3" ht="15.75" x14ac:dyDescent="0.25">
      <c r="A910" s="15" t="s">
        <v>71</v>
      </c>
      <c r="B910" s="21">
        <f t="shared" si="52"/>
        <v>0</v>
      </c>
      <c r="C910" s="3" t="s">
        <v>38</v>
      </c>
    </row>
    <row r="911" spans="1:3" ht="15.75" x14ac:dyDescent="0.25">
      <c r="A911" s="8" t="s">
        <v>72</v>
      </c>
      <c r="B911" s="21">
        <f t="shared" si="52"/>
        <v>0</v>
      </c>
      <c r="C911" s="3" t="str">
        <f>CONCATENATE("    ",B910)</f>
        <v xml:space="preserve">    0</v>
      </c>
    </row>
    <row r="912" spans="1:3" ht="15.75" x14ac:dyDescent="0.25">
      <c r="A912" s="8" t="s">
        <v>73</v>
      </c>
      <c r="B912" s="21">
        <f t="shared" si="52"/>
        <v>0</v>
      </c>
    </row>
    <row r="913" spans="1:3" ht="15.75" x14ac:dyDescent="0.25">
      <c r="A913" s="15"/>
      <c r="C913" s="3" t="s">
        <v>74</v>
      </c>
    </row>
    <row r="914" spans="1:3" ht="15.75" x14ac:dyDescent="0.25">
      <c r="A914" s="8"/>
    </row>
    <row r="915" spans="1:3" ht="15.75" x14ac:dyDescent="0.25">
      <c r="A915" s="8"/>
      <c r="C915" s="3" t="str">
        <f>CONCATENATE("    ",B911)</f>
        <v xml:space="preserve">    0</v>
      </c>
    </row>
    <row r="916" spans="1:3" ht="15.75" x14ac:dyDescent="0.25">
      <c r="A916" s="8"/>
    </row>
    <row r="917" spans="1:3" ht="15.75" x14ac:dyDescent="0.25">
      <c r="A917" s="8"/>
      <c r="C917" s="3" t="s">
        <v>75</v>
      </c>
    </row>
    <row r="918" spans="1:3" ht="15.75" x14ac:dyDescent="0.25">
      <c r="A918" s="15"/>
    </row>
    <row r="919" spans="1:3" ht="15.75" x14ac:dyDescent="0.25">
      <c r="A919" s="15"/>
      <c r="C919" s="3" t="str">
        <f>CONCATENATE( "    &lt;piechart percentage=",B912," /&gt;")</f>
        <v xml:space="preserve">    &lt;piechart percentage=0 /&gt;</v>
      </c>
    </row>
    <row r="920" spans="1:3" ht="15.75" x14ac:dyDescent="0.25">
      <c r="A920" s="15"/>
      <c r="C920" s="3" t="str">
        <f>"  &lt;/Genotype&gt;"</f>
        <v xml:space="preserve">  &lt;/Genotype&gt;</v>
      </c>
    </row>
    <row r="921" spans="1:3" ht="15.75" x14ac:dyDescent="0.25">
      <c r="A921" s="15" t="s">
        <v>76</v>
      </c>
      <c r="B921" s="9">
        <f>Z17</f>
        <v>0</v>
      </c>
      <c r="C921" s="3" t="str">
        <f>CONCATENATE("  &lt;Genotype hgvs=",CHAR(34),B907,B908,";",B908,CHAR(34)," name=",CHAR(34),B558,CHAR(34),"&gt; ")</f>
        <v xml:space="preserve">  &lt;Genotype hgvs="00;0" name=""&gt; </v>
      </c>
    </row>
    <row r="922" spans="1:3" ht="15.75" x14ac:dyDescent="0.25">
      <c r="A922" s="8" t="s">
        <v>77</v>
      </c>
      <c r="B922" s="9">
        <f t="shared" ref="B922:B923" si="53">Z18</f>
        <v>0</v>
      </c>
      <c r="C922" s="3" t="s">
        <v>38</v>
      </c>
    </row>
    <row r="923" spans="1:3" ht="15.75" x14ac:dyDescent="0.25">
      <c r="A923" s="8" t="s">
        <v>73</v>
      </c>
      <c r="B923" s="9">
        <f t="shared" si="53"/>
        <v>0</v>
      </c>
      <c r="C923" s="3" t="s">
        <v>70</v>
      </c>
    </row>
    <row r="924" spans="1:3" ht="15.75" x14ac:dyDescent="0.25">
      <c r="A924" s="8"/>
    </row>
    <row r="925" spans="1:3" ht="15.75" x14ac:dyDescent="0.25">
      <c r="A925" s="15"/>
      <c r="C925" s="3" t="str">
        <f>CONCATENATE("    ",B921)</f>
        <v xml:space="preserve">    0</v>
      </c>
    </row>
    <row r="926" spans="1:3" ht="15.75" x14ac:dyDescent="0.25">
      <c r="A926" s="8"/>
    </row>
    <row r="927" spans="1:3" ht="15.75" x14ac:dyDescent="0.25">
      <c r="A927" s="8"/>
      <c r="C927" s="3" t="s">
        <v>74</v>
      </c>
    </row>
    <row r="928" spans="1:3" ht="15.75" x14ac:dyDescent="0.25">
      <c r="A928" s="8"/>
    </row>
    <row r="929" spans="1:3" ht="15.75" x14ac:dyDescent="0.25">
      <c r="A929" s="8"/>
      <c r="C929" s="3" t="str">
        <f>CONCATENATE("    ",B922)</f>
        <v xml:space="preserve">    0</v>
      </c>
    </row>
    <row r="930" spans="1:3" ht="15.75" x14ac:dyDescent="0.25">
      <c r="A930" s="8"/>
    </row>
    <row r="931" spans="1:3" ht="15.75" x14ac:dyDescent="0.25">
      <c r="A931" s="15"/>
      <c r="C931" s="3" t="s">
        <v>75</v>
      </c>
    </row>
    <row r="932" spans="1:3" ht="15.75" x14ac:dyDescent="0.25">
      <c r="A932" s="15"/>
    </row>
    <row r="933" spans="1:3" ht="15.75" x14ac:dyDescent="0.25">
      <c r="A933" s="15"/>
      <c r="C933" s="3" t="str">
        <f>CONCATENATE( "    &lt;piechart percentage=",B923," /&gt;")</f>
        <v xml:space="preserve">    &lt;piechart percentage=0 /&gt;</v>
      </c>
    </row>
    <row r="934" spans="1:3" ht="15.75" x14ac:dyDescent="0.25">
      <c r="A934" s="15"/>
      <c r="C934" s="3" t="str">
        <f>"  &lt;/Genotype&gt;"</f>
        <v xml:space="preserve">  &lt;/Genotype&gt;</v>
      </c>
    </row>
    <row r="935" spans="1:3" ht="15.75" x14ac:dyDescent="0.25">
      <c r="A935" s="15" t="s">
        <v>78</v>
      </c>
      <c r="B935" s="9">
        <f>Z20</f>
        <v>0</v>
      </c>
      <c r="C935" s="3" t="str">
        <f>CONCATENATE("  &lt;Genotype hgvs=",CHAR(34),B907,B909,";",B909,CHAR(34)," name=",CHAR(34),B558,CHAR(34),"&gt; ")</f>
        <v xml:space="preserve">  &lt;Genotype hgvs="00;0" name=""&gt; </v>
      </c>
    </row>
    <row r="936" spans="1:3" ht="15.75" x14ac:dyDescent="0.25">
      <c r="A936" s="8" t="s">
        <v>79</v>
      </c>
      <c r="B936" s="9">
        <f t="shared" ref="B936:B937" si="54">Z21</f>
        <v>0</v>
      </c>
      <c r="C936" s="3" t="s">
        <v>38</v>
      </c>
    </row>
    <row r="937" spans="1:3" ht="15.75" x14ac:dyDescent="0.25">
      <c r="A937" s="8" t="s">
        <v>73</v>
      </c>
      <c r="B937" s="9">
        <f t="shared" si="54"/>
        <v>0</v>
      </c>
      <c r="C937" s="3" t="s">
        <v>70</v>
      </c>
    </row>
    <row r="938" spans="1:3" ht="15.75" x14ac:dyDescent="0.25">
      <c r="A938" s="15"/>
    </row>
    <row r="939" spans="1:3" ht="15.75" x14ac:dyDescent="0.25">
      <c r="A939" s="8"/>
      <c r="C939" s="3" t="str">
        <f>CONCATENATE("    ",B935)</f>
        <v xml:space="preserve">    0</v>
      </c>
    </row>
    <row r="940" spans="1:3" ht="15.75" x14ac:dyDescent="0.25">
      <c r="A940" s="8"/>
    </row>
    <row r="941" spans="1:3" ht="15.75" x14ac:dyDescent="0.25">
      <c r="A941" s="8"/>
      <c r="C941" s="3" t="s">
        <v>74</v>
      </c>
    </row>
    <row r="942" spans="1:3" ht="15.75" x14ac:dyDescent="0.25">
      <c r="A942" s="8"/>
    </row>
    <row r="943" spans="1:3" ht="15.75" x14ac:dyDescent="0.25">
      <c r="A943" s="8"/>
      <c r="C943" s="3" t="str">
        <f>CONCATENATE("    ",B936)</f>
        <v xml:space="preserve">    0</v>
      </c>
    </row>
    <row r="944" spans="1:3" ht="15.75" x14ac:dyDescent="0.25">
      <c r="A944" s="15"/>
    </row>
    <row r="945" spans="1:3" ht="15.75" x14ac:dyDescent="0.25">
      <c r="A945" s="15"/>
      <c r="C945" s="3" t="s">
        <v>75</v>
      </c>
    </row>
    <row r="946" spans="1:3" ht="15.75" x14ac:dyDescent="0.25">
      <c r="A946" s="15"/>
    </row>
    <row r="947" spans="1:3" ht="15.75" x14ac:dyDescent="0.25">
      <c r="A947" s="15"/>
      <c r="C947" s="3" t="str">
        <f>CONCATENATE( "    &lt;piechart percentage=",B937," /&gt;")</f>
        <v xml:space="preserve">    &lt;piechart percentage=0 /&gt;</v>
      </c>
    </row>
    <row r="948" spans="1:3" ht="15.75" x14ac:dyDescent="0.25">
      <c r="A948" s="15"/>
      <c r="C948" s="3" t="str">
        <f>"  &lt;/Genotype&gt;"</f>
        <v xml:space="preserve">  &lt;/Genotype&gt;</v>
      </c>
    </row>
    <row r="949" spans="1:3" ht="15.75" x14ac:dyDescent="0.25">
      <c r="A949" s="15"/>
      <c r="C949" s="3" t="s">
        <v>80</v>
      </c>
    </row>
    <row r="950" spans="1:3" ht="15.75" x14ac:dyDescent="0.25">
      <c r="A950" s="15" t="s">
        <v>81</v>
      </c>
      <c r="B950" s="9" t="str">
        <f>CONCATENATE("Your ",B11," gene has an unknown variant.")</f>
        <v>Your HTR2A gene has an unknown variant.</v>
      </c>
      <c r="C950" s="3" t="str">
        <f>CONCATENATE("  &lt;Genotype hgvs=",CHAR(34),"unknown",CHAR(34),"&gt; ")</f>
        <v xml:space="preserve">  &lt;Genotype hgvs="unknown"&gt; </v>
      </c>
    </row>
    <row r="951" spans="1:3" ht="15.75" x14ac:dyDescent="0.25">
      <c r="A951" s="8" t="s">
        <v>81</v>
      </c>
      <c r="B951" s="9" t="s">
        <v>82</v>
      </c>
      <c r="C951" s="3" t="s">
        <v>38</v>
      </c>
    </row>
    <row r="952" spans="1:3" ht="15.75" x14ac:dyDescent="0.25">
      <c r="A952" s="8" t="s">
        <v>73</v>
      </c>
      <c r="C952" s="3" t="s">
        <v>70</v>
      </c>
    </row>
    <row r="953" spans="1:3" ht="15.75" x14ac:dyDescent="0.25">
      <c r="A953" s="8"/>
    </row>
    <row r="954" spans="1:3" ht="15.75" x14ac:dyDescent="0.25">
      <c r="A954" s="8"/>
      <c r="C954" s="3" t="str">
        <f>CONCATENATE("    ",B950)</f>
        <v xml:space="preserve">    Your HTR2A gene has an unknown variant.</v>
      </c>
    </row>
    <row r="955" spans="1:3" ht="15.75" x14ac:dyDescent="0.25">
      <c r="A955" s="8"/>
    </row>
    <row r="956" spans="1:3" ht="15.75" x14ac:dyDescent="0.25">
      <c r="A956" s="8"/>
      <c r="C956" s="3" t="s">
        <v>74</v>
      </c>
    </row>
    <row r="957" spans="1:3" ht="15.75" x14ac:dyDescent="0.25">
      <c r="A957" s="8"/>
    </row>
    <row r="958" spans="1:3" ht="15.75" x14ac:dyDescent="0.25">
      <c r="A958" s="15"/>
      <c r="C958" s="3" t="str">
        <f>CONCATENATE("    ",B951)</f>
        <v xml:space="preserve">    The effect is unknown.</v>
      </c>
    </row>
    <row r="959" spans="1:3" ht="15.75" x14ac:dyDescent="0.25">
      <c r="A959" s="8"/>
    </row>
    <row r="960" spans="1:3" ht="15.75" x14ac:dyDescent="0.25">
      <c r="A960" s="15"/>
      <c r="C960" s="3" t="s">
        <v>75</v>
      </c>
    </row>
    <row r="961" spans="1:3" ht="15.75" x14ac:dyDescent="0.25">
      <c r="A961" s="15"/>
    </row>
    <row r="962" spans="1:3" ht="15.75" x14ac:dyDescent="0.25">
      <c r="A962" s="15"/>
      <c r="C962" s="3" t="str">
        <f>CONCATENATE( "    &lt;piechart percentage=",B952," /&gt;")</f>
        <v xml:space="preserve">    &lt;piechart percentage= /&gt;</v>
      </c>
    </row>
    <row r="963" spans="1:3" ht="15.75" x14ac:dyDescent="0.25">
      <c r="A963" s="15"/>
      <c r="C963" s="3" t="str">
        <f>"  &lt;/Genotype&gt;"</f>
        <v xml:space="preserve">  &lt;/Genotype&gt;</v>
      </c>
    </row>
    <row r="964" spans="1:3" ht="15.75" x14ac:dyDescent="0.25">
      <c r="A964" s="15"/>
      <c r="C964" s="3" t="s">
        <v>83</v>
      </c>
    </row>
    <row r="965" spans="1:3" ht="15.75" x14ac:dyDescent="0.25">
      <c r="A965" s="15" t="s">
        <v>78</v>
      </c>
      <c r="B965" s="9" t="str">
        <f>CONCATENATE("Your ",B11," gene has no variants. A normal gene is referred to as a ",CHAR(34),"wild-type",CHAR(34)," gene.")</f>
        <v>Your HTR2A gene has no variants. A normal gene is referred to as a "wild-type" gene.</v>
      </c>
      <c r="C965" s="3" t="str">
        <f>CONCATENATE("  &lt;Genotype hgvs=",CHAR(34),"wildtype",CHAR(34),"&gt;")</f>
        <v xml:space="preserve">  &lt;Genotype hgvs="wildtype"&gt;</v>
      </c>
    </row>
    <row r="966" spans="1:3" ht="15.75" x14ac:dyDescent="0.25">
      <c r="A966" s="8" t="s">
        <v>79</v>
      </c>
      <c r="B966" s="9" t="s">
        <v>84</v>
      </c>
      <c r="C966" s="3" t="s">
        <v>38</v>
      </c>
    </row>
    <row r="967" spans="1:3" ht="15.75" x14ac:dyDescent="0.25">
      <c r="A967" s="8" t="s">
        <v>73</v>
      </c>
      <c r="C967" s="3" t="s">
        <v>70</v>
      </c>
    </row>
    <row r="968" spans="1:3" ht="15.75" x14ac:dyDescent="0.25">
      <c r="A968" s="8"/>
    </row>
    <row r="969" spans="1:3" ht="15.75" x14ac:dyDescent="0.25">
      <c r="A969" s="8"/>
      <c r="C969" s="3" t="str">
        <f>CONCATENATE("    ",B965)</f>
        <v xml:space="preserve">    Your HTR2A gene has no variants. A normal gene is referred to as a "wild-type" gene.</v>
      </c>
    </row>
    <row r="970" spans="1:3" ht="15.75" x14ac:dyDescent="0.25">
      <c r="A970" s="8"/>
    </row>
    <row r="971" spans="1:3" ht="15.75" x14ac:dyDescent="0.25">
      <c r="A971" s="8"/>
      <c r="C971" s="3" t="s">
        <v>74</v>
      </c>
    </row>
    <row r="972" spans="1:3" ht="15.75" x14ac:dyDescent="0.25">
      <c r="A972" s="8"/>
    </row>
    <row r="973" spans="1:3" ht="15.75" x14ac:dyDescent="0.25">
      <c r="A973" s="8"/>
      <c r="C973" s="3" t="str">
        <f>CONCATENATE("    ",B966)</f>
        <v xml:space="preserve">    Your variant is not associated with any loss of function.</v>
      </c>
    </row>
    <row r="974" spans="1:3" ht="15.75" x14ac:dyDescent="0.25">
      <c r="A974" s="8"/>
    </row>
    <row r="975" spans="1:3" ht="15.75" x14ac:dyDescent="0.25">
      <c r="A975" s="8"/>
      <c r="C975" s="3" t="s">
        <v>75</v>
      </c>
    </row>
    <row r="976" spans="1:3" ht="15.75" x14ac:dyDescent="0.25">
      <c r="A976" s="15"/>
    </row>
    <row r="977" spans="1:3" ht="15.75" x14ac:dyDescent="0.25">
      <c r="A977" s="8"/>
      <c r="C977" s="3" t="str">
        <f>CONCATENATE( "    &lt;piechart percentage=",B967," /&gt;")</f>
        <v xml:space="preserve">    &lt;piechart percentage= /&gt;</v>
      </c>
    </row>
    <row r="978" spans="1:3" ht="15.75" x14ac:dyDescent="0.25">
      <c r="A978" s="8"/>
      <c r="C978" s="3" t="str">
        <f>"  &lt;/Genotype&gt;"</f>
        <v xml:space="preserve">  &lt;/Genotype&gt;</v>
      </c>
    </row>
    <row r="979" spans="1:3" ht="15.75" x14ac:dyDescent="0.25">
      <c r="A979" s="8"/>
      <c r="C979" s="3" t="str">
        <f>"&lt;/GeneAnalysis&gt;"</f>
        <v>&lt;/GeneAnalysis&gt;</v>
      </c>
    </row>
    <row r="980" spans="1:3" s="18" customFormat="1" ht="15.75" x14ac:dyDescent="0.25">
      <c r="A980" s="27"/>
      <c r="B980" s="17"/>
    </row>
    <row r="981" spans="1:3" ht="15.75" x14ac:dyDescent="0.25">
      <c r="A981" s="15"/>
      <c r="C981" s="3" t="str">
        <f>CONCATENATE("# How do changes in ",B11," affect people?")</f>
        <v># How do changes in HTR2A affect people?</v>
      </c>
    </row>
    <row r="982" spans="1:3" ht="15.75" x14ac:dyDescent="0.25">
      <c r="A982" s="15"/>
    </row>
    <row r="983" spans="1:3" ht="15.75" x14ac:dyDescent="0.25">
      <c r="A983" s="15" t="s">
        <v>85</v>
      </c>
      <c r="B983"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983" s="3" t="str">
        <f>B983</f>
        <v>For the vast majority of people, the overall risk associated with the common HTR2A variants is small and does not impact treatment. It is possible that variants in this gene interact with other gene variants, which is the reason for our inclusion of this gene.</v>
      </c>
    </row>
    <row r="984" spans="1:3" ht="15.75" x14ac:dyDescent="0.25">
      <c r="A984" s="15"/>
    </row>
    <row r="985" spans="1:3" s="18" customFormat="1" ht="15.75" x14ac:dyDescent="0.25">
      <c r="A985" s="27"/>
      <c r="B985" s="17"/>
      <c r="C985" s="16" t="s">
        <v>86</v>
      </c>
    </row>
    <row r="986" spans="1:3" s="18" customFormat="1" ht="15.75" x14ac:dyDescent="0.25">
      <c r="A986" s="27"/>
      <c r="B986" s="17"/>
      <c r="C986" s="16"/>
    </row>
    <row r="987" spans="1:3" s="18" customFormat="1" ht="15.75" x14ac:dyDescent="0.25">
      <c r="A987" s="16"/>
      <c r="B987" s="17"/>
      <c r="C987" s="16" t="s">
        <v>87</v>
      </c>
    </row>
    <row r="988" spans="1:3" s="18" customFormat="1" ht="15.75" x14ac:dyDescent="0.25">
      <c r="A988" s="16"/>
      <c r="B988" s="17"/>
      <c r="C988" s="16"/>
    </row>
    <row r="989" spans="1:3" ht="15.75" x14ac:dyDescent="0.25">
      <c r="A989" s="15"/>
      <c r="C989" s="3" t="s">
        <v>88</v>
      </c>
    </row>
    <row r="990" spans="1:3" ht="15.75" x14ac:dyDescent="0.25">
      <c r="A990" s="15"/>
    </row>
    <row r="991" spans="1:3" ht="15.75" x14ac:dyDescent="0.25">
      <c r="A991" s="15" t="s">
        <v>38</v>
      </c>
      <c r="B991" s="3" t="s">
        <v>89</v>
      </c>
      <c r="C991" s="3"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ht="15.75" x14ac:dyDescent="0.25">
      <c r="A992" s="15"/>
    </row>
    <row r="993" spans="1:3" ht="15.75" x14ac:dyDescent="0.25">
      <c r="A993" s="15"/>
      <c r="C993" s="3" t="s">
        <v>90</v>
      </c>
    </row>
    <row r="994" spans="1:3" ht="15.75" x14ac:dyDescent="0.25">
      <c r="A994" s="15"/>
    </row>
    <row r="995" spans="1:3" ht="15.75" x14ac:dyDescent="0.25">
      <c r="B995" s="3" t="s">
        <v>91</v>
      </c>
      <c r="C995" s="3"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ht="15.75" x14ac:dyDescent="0.25">
      <c r="A996" s="15"/>
    </row>
    <row r="997" spans="1:3" s="18" customFormat="1" ht="15.75" x14ac:dyDescent="0.25">
      <c r="A997" s="27"/>
      <c r="B997" s="17"/>
      <c r="C997" s="16" t="s">
        <v>92</v>
      </c>
    </row>
    <row r="998" spans="1:3" s="18" customFormat="1" ht="15.75" x14ac:dyDescent="0.25">
      <c r="A998" s="27"/>
      <c r="B998" s="17"/>
      <c r="C998" s="16"/>
    </row>
    <row r="999" spans="1:3" s="18" customFormat="1" ht="15.75" x14ac:dyDescent="0.25">
      <c r="A999" s="16"/>
      <c r="B999" s="17"/>
      <c r="C999" s="16" t="s">
        <v>93</v>
      </c>
    </row>
    <row r="1000" spans="1:3" s="18" customFormat="1" ht="15.75" x14ac:dyDescent="0.25">
      <c r="A1000" s="16"/>
      <c r="B1000" s="17"/>
      <c r="C1000" s="16"/>
    </row>
    <row r="1001" spans="1:3" ht="15.75" x14ac:dyDescent="0.25">
      <c r="A1001" s="15"/>
      <c r="C1001" s="3" t="s">
        <v>88</v>
      </c>
    </row>
    <row r="1002" spans="1:3" ht="15.75" x14ac:dyDescent="0.25">
      <c r="A1002" s="15"/>
    </row>
    <row r="1003" spans="1:3" ht="15.75" x14ac:dyDescent="0.25">
      <c r="A1003" s="15" t="s">
        <v>38</v>
      </c>
      <c r="B1003" s="9" t="s">
        <v>94</v>
      </c>
      <c r="C1003" s="3"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ht="15.75" x14ac:dyDescent="0.25">
      <c r="A1004" s="15"/>
    </row>
    <row r="1005" spans="1:3" ht="15.75" x14ac:dyDescent="0.25">
      <c r="A1005" s="15"/>
      <c r="C1005" s="3" t="s">
        <v>90</v>
      </c>
    </row>
    <row r="1006" spans="1:3" ht="15.75" x14ac:dyDescent="0.25">
      <c r="A1006" s="15"/>
    </row>
    <row r="1007" spans="1:3" ht="15.75" x14ac:dyDescent="0.25">
      <c r="A1007" s="15"/>
      <c r="B1007" s="9" t="s">
        <v>95</v>
      </c>
      <c r="C1007" s="3" t="str">
        <f>B1007</f>
        <v>[Anti-CD20 intervention](https://www.ncbi.nlm.nih.gov/pubmed/27834303) may help CFS patients, and has shown to increase muscarinic antibody positivity and reduced symptoms.</v>
      </c>
    </row>
    <row r="1009" spans="1:3" s="18" customFormat="1" ht="15.75" x14ac:dyDescent="0.25">
      <c r="A1009" s="27"/>
      <c r="B1009" s="17"/>
      <c r="C1009" s="16" t="s">
        <v>96</v>
      </c>
    </row>
    <row r="1010" spans="1:3" s="18" customFormat="1" ht="15.75" x14ac:dyDescent="0.25">
      <c r="A1010" s="27"/>
      <c r="B1010" s="17"/>
      <c r="C1010" s="16"/>
    </row>
    <row r="1011" spans="1:3" s="18" customFormat="1" ht="15.75" x14ac:dyDescent="0.25">
      <c r="A1011" s="16"/>
      <c r="B1011" s="17"/>
      <c r="C1011" s="16" t="s">
        <v>97</v>
      </c>
    </row>
    <row r="1012" spans="1:3" s="18" customFormat="1" ht="15.75" x14ac:dyDescent="0.25">
      <c r="A1012" s="16"/>
      <c r="B1012" s="17"/>
      <c r="C1012" s="16"/>
    </row>
    <row r="1013" spans="1:3" ht="15.75" x14ac:dyDescent="0.25">
      <c r="A1013" s="15"/>
      <c r="C1013" s="3" t="s">
        <v>88</v>
      </c>
    </row>
    <row r="1014" spans="1:3" ht="15.75" x14ac:dyDescent="0.25">
      <c r="A1014" s="15"/>
    </row>
    <row r="1015" spans="1:3" ht="15.75" x14ac:dyDescent="0.25">
      <c r="A1015" s="15" t="s">
        <v>38</v>
      </c>
      <c r="B1015" s="3" t="s">
        <v>98</v>
      </c>
      <c r="C1015" s="3"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ht="15.75" x14ac:dyDescent="0.25">
      <c r="A1016" s="15"/>
    </row>
    <row r="1017" spans="1:3" ht="15.75" x14ac:dyDescent="0.25">
      <c r="A1017" s="15"/>
      <c r="C1017" s="3" t="s">
        <v>90</v>
      </c>
    </row>
    <row r="1018" spans="1:3" ht="15.75" x14ac:dyDescent="0.25">
      <c r="A1018" s="15"/>
    </row>
    <row r="1019" spans="1:3" ht="15.75" x14ac:dyDescent="0.25">
      <c r="A1019" s="15"/>
      <c r="B1019" s="3" t="s">
        <v>99</v>
      </c>
      <c r="C1019" s="3"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18" customFormat="1" ht="15.75" x14ac:dyDescent="0.25">
      <c r="A1021" s="27"/>
      <c r="B1021" s="17"/>
      <c r="C1021" s="16" t="s">
        <v>100</v>
      </c>
    </row>
    <row r="1022" spans="1:3" s="18" customFormat="1" ht="15.75" x14ac:dyDescent="0.25">
      <c r="A1022" s="27"/>
      <c r="B1022" s="17"/>
      <c r="C1022" s="16"/>
    </row>
    <row r="1023" spans="1:3" s="18" customFormat="1" ht="15.75" x14ac:dyDescent="0.25">
      <c r="A1023" s="16"/>
      <c r="B1023" s="17"/>
      <c r="C1023" s="16" t="s">
        <v>101</v>
      </c>
    </row>
    <row r="1024" spans="1:3" s="18" customFormat="1" ht="15.75" x14ac:dyDescent="0.25">
      <c r="A1024" s="16"/>
      <c r="B1024" s="17"/>
      <c r="C1024" s="16"/>
    </row>
    <row r="1025" spans="1:3" ht="15.75" x14ac:dyDescent="0.25">
      <c r="A1025" s="15"/>
      <c r="C1025" s="3" t="s">
        <v>102</v>
      </c>
    </row>
    <row r="1026" spans="1:3" ht="15.75" x14ac:dyDescent="0.25">
      <c r="A1026" s="15"/>
    </row>
    <row r="1027" spans="1:3" ht="15.75" x14ac:dyDescent="0.25">
      <c r="A1027" s="15" t="s">
        <v>38</v>
      </c>
      <c r="B1027" s="9" t="s">
        <v>103</v>
      </c>
      <c r="C1027" s="3"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ht="15.75" x14ac:dyDescent="0.25">
      <c r="A1028" s="15"/>
    </row>
    <row r="1029" spans="1:3" ht="15.75" x14ac:dyDescent="0.25">
      <c r="A1029" s="15"/>
      <c r="C1029" s="3" t="s">
        <v>90</v>
      </c>
    </row>
    <row r="1030" spans="1:3" ht="15.75" x14ac:dyDescent="0.25">
      <c r="A1030" s="15"/>
    </row>
    <row r="1031" spans="1:3" ht="15.75" x14ac:dyDescent="0.25">
      <c r="A1031" s="15"/>
      <c r="B1031" s="9" t="s">
        <v>104</v>
      </c>
      <c r="C1031" s="3" t="str">
        <f>B1031</f>
        <v>Symptoms may improve after removal of cataracts, and should be monitored carefully to prevent further lens and iris adhesion due to [incorrect surgery](https://www.ncbi.nlm.nih.gov/pubmed/19246951).</v>
      </c>
    </row>
    <row r="1033" spans="1:3" s="18" customFormat="1" ht="15.75" x14ac:dyDescent="0.25">
      <c r="B1033" s="17"/>
    </row>
    <row r="1035" spans="1:3" ht="15.75" x14ac:dyDescent="0.25">
      <c r="A1035" s="3" t="s">
        <v>105</v>
      </c>
      <c r="B1035" s="9" t="s">
        <v>106</v>
      </c>
      <c r="C1035" s="3" t="str">
        <f>CONCATENATE("&lt;symptoms ",B1035," /&gt;")</f>
        <v>&lt;symptoms  vision problems D014786 pain D010146 chills and night sweats D023341 multiple chemical sensitivity/allergies D018777 inflamation D007249 /&gt;</v>
      </c>
    </row>
    <row r="1707" spans="3:3" ht="15.75" x14ac:dyDescent="0.25">
      <c r="C1707" s="3"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ht="15.75" x14ac:dyDescent="0.25">
      <c r="C1713" s="3"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ht="15.75" x14ac:dyDescent="0.25">
      <c r="C1849" s="3"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ht="15.75" x14ac:dyDescent="0.25">
      <c r="C2257" s="3"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ht="15.75" x14ac:dyDescent="0.25">
      <c r="C2393" s="3"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ht="15.75" x14ac:dyDescent="0.25">
      <c r="C2529" s="3"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ht="15.75" x14ac:dyDescent="0.25">
      <c r="C2659" s="3"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ht="15.75" x14ac:dyDescent="0.25">
      <c r="C2665" s="3"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ht="15.75" x14ac:dyDescent="0.25">
      <c r="C2795" s="3"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ht="15.75" x14ac:dyDescent="0.25">
      <c r="C2801" s="3"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ht="15.75" x14ac:dyDescent="0.25">
      <c r="C2931" s="3"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ht="15.75" x14ac:dyDescent="0.25">
      <c r="C2937" s="3"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ht="15.75" x14ac:dyDescent="0.25">
      <c r="C3067" s="3"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ht="15.75" x14ac:dyDescent="0.25">
      <c r="C3073" s="3"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ht="15.75" x14ac:dyDescent="0.25">
      <c r="C3203" s="3"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ht="15.75" x14ac:dyDescent="0.25">
      <c r="C3209" s="3"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J3209"/>
  <sheetViews>
    <sheetView tabSelected="1" workbookViewId="0">
      <selection activeCell="J23" sqref="J23"/>
    </sheetView>
  </sheetViews>
  <sheetFormatPr defaultRowHeight="1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ht="15.75" x14ac:dyDescent="0.25">
      <c r="A1" s="1" t="s">
        <v>0</v>
      </c>
      <c r="B1" s="2" t="s">
        <v>1</v>
      </c>
      <c r="C1" s="1" t="s">
        <v>2</v>
      </c>
      <c r="H1" s="4"/>
      <c r="I1" s="5"/>
      <c r="J1" s="4"/>
      <c r="K1" s="4"/>
      <c r="L1" s="4"/>
      <c r="Y1" s="6"/>
      <c r="AC1" s="6"/>
      <c r="AF1" s="7"/>
      <c r="AG1" s="7"/>
      <c r="AJ1" s="7"/>
    </row>
    <row r="2" spans="1:36" ht="15.75" x14ac:dyDescent="0.25">
      <c r="A2" s="8" t="s">
        <v>5</v>
      </c>
      <c r="B2" s="11" t="s">
        <v>313</v>
      </c>
      <c r="C2" s="3" t="str">
        <f>CONCATENATE("# What does the ",B2," gene do?")</f>
        <v># What does the IL12B gene do?</v>
      </c>
      <c r="H2" s="4"/>
      <c r="I2" s="5"/>
      <c r="J2" s="4"/>
      <c r="K2" s="4"/>
      <c r="L2" s="4"/>
      <c r="Y2" s="10"/>
      <c r="Z2" s="10"/>
      <c r="AA2" s="10"/>
      <c r="AC2" s="10"/>
      <c r="AF2" s="7"/>
      <c r="AJ2" s="7"/>
    </row>
    <row r="3" spans="1:36" ht="15.75" x14ac:dyDescent="0.25">
      <c r="A3" s="8"/>
      <c r="H3" s="3" t="s">
        <v>8</v>
      </c>
      <c r="I3" s="11" t="s">
        <v>9</v>
      </c>
      <c r="J3" s="3">
        <v>0.47</v>
      </c>
      <c r="K3" s="3">
        <v>0.33300000000000002</v>
      </c>
      <c r="L3" s="3">
        <f t="shared" ref="L3:L9" si="0">J3/K3</f>
        <v>1.4114114114114114</v>
      </c>
      <c r="Y3" s="10"/>
      <c r="Z3" s="10"/>
      <c r="AA3" s="10"/>
      <c r="AC3" s="10"/>
      <c r="AF3" s="7"/>
      <c r="AJ3" s="7"/>
    </row>
    <row r="4" spans="1:36" ht="15.75" x14ac:dyDescent="0.25">
      <c r="A4" s="8" t="s">
        <v>13</v>
      </c>
      <c r="B4" s="12"/>
      <c r="C4" s="3">
        <f>B4</f>
        <v>0</v>
      </c>
      <c r="H4" s="3" t="s">
        <v>14</v>
      </c>
      <c r="I4" s="11" t="s">
        <v>15</v>
      </c>
      <c r="J4" s="3">
        <v>0.24</v>
      </c>
      <c r="K4" s="3">
        <v>0.13700000000000001</v>
      </c>
      <c r="L4" s="3">
        <f t="shared" si="0"/>
        <v>1.751824817518248</v>
      </c>
      <c r="X4" s="13"/>
      <c r="Y4" s="10"/>
      <c r="Z4" s="10"/>
      <c r="AA4" s="10"/>
      <c r="AC4" s="10"/>
    </row>
    <row r="5" spans="1:36" ht="15.75" x14ac:dyDescent="0.25">
      <c r="A5" s="8"/>
      <c r="B5" s="14"/>
      <c r="H5" s="3" t="s">
        <v>17</v>
      </c>
      <c r="I5" s="11" t="s">
        <v>18</v>
      </c>
      <c r="J5" s="3">
        <v>0.24</v>
      </c>
      <c r="K5" s="3">
        <v>0.13700000000000001</v>
      </c>
      <c r="L5" s="3">
        <f t="shared" si="0"/>
        <v>1.751824817518248</v>
      </c>
      <c r="Y5" s="10"/>
      <c r="Z5" s="10"/>
      <c r="AA5" s="10"/>
      <c r="AC5" s="10"/>
    </row>
    <row r="6" spans="1:36" ht="15.75" x14ac:dyDescent="0.25">
      <c r="A6" s="8" t="s">
        <v>20</v>
      </c>
      <c r="B6" s="9">
        <v>5</v>
      </c>
      <c r="C6" s="3" t="str">
        <f>CONCATENATE("This gene is located on chromosome ",B6,". The ",B7," it creates acts in your ",B8)</f>
        <v>This gene is located on chromosome 5. The protein it creates acts in your immune system.</v>
      </c>
      <c r="H6" s="3" t="s">
        <v>21</v>
      </c>
      <c r="I6" s="11" t="s">
        <v>12</v>
      </c>
      <c r="J6" s="3">
        <v>0.44</v>
      </c>
      <c r="K6" s="3">
        <v>0.316</v>
      </c>
      <c r="L6" s="3">
        <f t="shared" si="0"/>
        <v>1.3924050632911393</v>
      </c>
      <c r="Y6" s="10"/>
      <c r="Z6" s="10"/>
      <c r="AA6" s="10"/>
      <c r="AC6" s="10"/>
    </row>
    <row r="7" spans="1:36" ht="15.75" x14ac:dyDescent="0.25">
      <c r="A7" s="8" t="s">
        <v>23</v>
      </c>
      <c r="B7" s="9" t="s">
        <v>24</v>
      </c>
      <c r="H7" s="3" t="s">
        <v>25</v>
      </c>
      <c r="I7" s="11" t="s">
        <v>26</v>
      </c>
      <c r="J7" s="3">
        <v>0.45</v>
      </c>
      <c r="K7" s="3">
        <v>0.33100000000000002</v>
      </c>
      <c r="L7" s="3">
        <f t="shared" si="0"/>
        <v>1.3595166163141994</v>
      </c>
      <c r="Y7" s="6"/>
      <c r="AC7" s="10"/>
    </row>
    <row r="8" spans="1:36" ht="15.75" x14ac:dyDescent="0.25">
      <c r="A8" s="8" t="s">
        <v>28</v>
      </c>
      <c r="B8" s="9" t="s">
        <v>314</v>
      </c>
      <c r="H8" s="3" t="s">
        <v>29</v>
      </c>
      <c r="I8" s="11" t="s">
        <v>30</v>
      </c>
      <c r="J8" s="3">
        <v>0.17299999999999999</v>
      </c>
      <c r="K8" s="3">
        <v>0.1</v>
      </c>
      <c r="L8" s="3">
        <f t="shared" si="0"/>
        <v>1.7299999999999998</v>
      </c>
      <c r="Y8" s="6"/>
      <c r="AC8" s="10"/>
    </row>
    <row r="9" spans="1:36" ht="15.75" x14ac:dyDescent="0.25">
      <c r="A9" s="15" t="s">
        <v>31</v>
      </c>
      <c r="B9" s="9" t="s">
        <v>310</v>
      </c>
      <c r="C9" s="3" t="str">
        <f>CONCATENATE("&lt;TissueList ",B9," /&gt;")</f>
        <v>&lt;TissueList brain D001921 /&gt;</v>
      </c>
      <c r="H9" s="3" t="s">
        <v>32</v>
      </c>
      <c r="I9" s="11" t="s">
        <v>33</v>
      </c>
      <c r="J9" s="3">
        <v>0.435</v>
      </c>
      <c r="K9" s="3">
        <v>0.33500000000000002</v>
      </c>
      <c r="L9" s="3">
        <f t="shared" si="0"/>
        <v>1.2985074626865671</v>
      </c>
      <c r="Y9" s="6"/>
      <c r="AC9" s="10"/>
    </row>
    <row r="10" spans="1:36" s="18" customFormat="1" ht="15.75" x14ac:dyDescent="0.25">
      <c r="A10" s="16"/>
      <c r="B10" s="17"/>
      <c r="H10" s="18" t="str">
        <f>B19</f>
        <v>C1095A</v>
      </c>
      <c r="I10" s="18" t="str">
        <f>B25</f>
        <v>T159323005C</v>
      </c>
      <c r="J10" s="18" t="str">
        <f>B31</f>
        <v>A159C</v>
      </c>
      <c r="K10" s="18">
        <f>B37</f>
        <v>0</v>
      </c>
      <c r="L10" s="18">
        <f>B43</f>
        <v>0</v>
      </c>
      <c r="M10" s="18" t="str">
        <f>B49</f>
        <v>A143307929G</v>
      </c>
      <c r="N10" s="18" t="str">
        <f>B55</f>
        <v>G143316471A</v>
      </c>
    </row>
    <row r="11" spans="1:36" ht="15.75" x14ac:dyDescent="0.25">
      <c r="A11" s="8" t="s">
        <v>5</v>
      </c>
      <c r="B11" s="11" t="s">
        <v>313</v>
      </c>
      <c r="C11" s="3" t="str">
        <f>CONCATENATE("&lt;GeneAnalysis gene=",CHAR(34),B11,CHAR(34)," interval=",CHAR(34),B12,CHAR(34),"&gt; ")</f>
        <v xml:space="preserve">&lt;GeneAnalysis gene="IL12B" interval="NC_000005.10:g.159314783_159330473"&gt; </v>
      </c>
      <c r="H11" s="29" t="s">
        <v>110</v>
      </c>
      <c r="I11" s="19" t="s">
        <v>110</v>
      </c>
      <c r="J11" s="19" t="s">
        <v>322</v>
      </c>
      <c r="K11" s="19" t="s">
        <v>110</v>
      </c>
      <c r="L11" s="19" t="s">
        <v>110</v>
      </c>
      <c r="M11" s="19" t="s">
        <v>110</v>
      </c>
      <c r="N11" s="19" t="s">
        <v>110</v>
      </c>
      <c r="O11" s="20"/>
      <c r="P11" s="20"/>
      <c r="Q11" s="20"/>
      <c r="R11" s="20"/>
      <c r="S11" s="20"/>
      <c r="T11" s="20"/>
      <c r="U11" s="20"/>
      <c r="V11" s="20"/>
      <c r="W11" s="20"/>
      <c r="X11" s="20"/>
      <c r="Y11" s="20"/>
      <c r="Z11" s="20"/>
    </row>
    <row r="12" spans="1:36" ht="15.75" x14ac:dyDescent="0.25">
      <c r="A12" s="8" t="s">
        <v>36</v>
      </c>
      <c r="B12" s="9" t="s">
        <v>315</v>
      </c>
      <c r="H12" s="9" t="s">
        <v>317</v>
      </c>
      <c r="I12" s="9" t="s">
        <v>320</v>
      </c>
      <c r="J12" s="9" t="s">
        <v>265</v>
      </c>
      <c r="K12" s="9" t="s">
        <v>123</v>
      </c>
      <c r="L12" s="9" t="s">
        <v>121</v>
      </c>
      <c r="M12" s="9" t="s">
        <v>119</v>
      </c>
      <c r="N12" s="9" t="s">
        <v>117</v>
      </c>
      <c r="O12" s="9"/>
      <c r="P12" s="9"/>
      <c r="Q12" s="9"/>
      <c r="R12" s="9"/>
      <c r="S12" s="9"/>
      <c r="T12" s="9"/>
      <c r="U12" s="9"/>
      <c r="V12" s="9"/>
      <c r="W12" s="9"/>
      <c r="X12" s="9"/>
      <c r="Y12" s="9"/>
      <c r="Z12" s="9"/>
    </row>
    <row r="13" spans="1:36" ht="15.75" x14ac:dyDescent="0.25">
      <c r="A13" s="8" t="s">
        <v>37</v>
      </c>
      <c r="B13" s="9" t="s">
        <v>161</v>
      </c>
      <c r="C13" s="3" t="str">
        <f>CONCATENATE("# What are some common mutations of ",B11,"?")</f>
        <v># What are some common mutations of IL12B?</v>
      </c>
      <c r="H13" s="9" t="s">
        <v>318</v>
      </c>
      <c r="I13" s="9" t="s">
        <v>321</v>
      </c>
      <c r="J13" s="9" t="s">
        <v>266</v>
      </c>
      <c r="K13" s="9" t="s">
        <v>124</v>
      </c>
      <c r="L13" s="9" t="s">
        <v>122</v>
      </c>
      <c r="M13" s="9" t="s">
        <v>120</v>
      </c>
      <c r="N13" s="9" t="s">
        <v>118</v>
      </c>
      <c r="O13" s="9"/>
      <c r="P13" s="9"/>
      <c r="Q13" s="9"/>
      <c r="R13" s="9"/>
      <c r="S13" s="9"/>
      <c r="T13" s="9"/>
      <c r="U13" s="9"/>
      <c r="V13" s="9"/>
      <c r="W13" s="9"/>
      <c r="X13" s="9"/>
      <c r="Y13" s="9"/>
      <c r="Z13" s="9"/>
    </row>
    <row r="14" spans="1:36" ht="15.75" x14ac:dyDescent="0.25">
      <c r="A14" s="8"/>
      <c r="C14" s="3" t="s">
        <v>38</v>
      </c>
      <c r="H14" s="9" t="s">
        <v>40</v>
      </c>
      <c r="I14" s="9" t="str">
        <f>CONCATENATE("People with this variant have one copy of the ",B28)</f>
        <v>People with this variant have one copy of the [T159323005C](https://www.ncbi.nlm.nih.gov/projects/SNP/snp_ref.cgi?rs=2288831)</v>
      </c>
      <c r="J14" s="9" t="str">
        <f>CONCATENATE("People with this variant have one copy of the ",B34)</f>
        <v>People with this variant have one copy of the [A159C](https://www.ncbi.nlm.nih.gov/clinvar/variation/352569/)</v>
      </c>
      <c r="K14" s="9" t="str">
        <f>CONCATENATE("People with this variant have one copy of the ",B40)</f>
        <v>People with this variant have one copy of the [G1469-16T](https://www.ncbi.nlm.nih.gov/projects/SNP/snp_ref.cgi?rs=6188)</v>
      </c>
      <c r="L14" s="9" t="str">
        <f>CONCATENATE("People with this variant have one copy of the ",B46)</f>
        <v>People with this variant have one copy of the [A143281925G](https://www.ncbi.nlm.nih.gov/clinvar/variation/351364/)</v>
      </c>
      <c r="M14" s="9" t="str">
        <f>CONCATENATE("People with this variant have one copy of the ",B52)</f>
        <v>People with this variant have one copy of the [T2298C (p.Asn766=)](https://www.ncbi.nlm.nih.gov/projects/SNP/snp_ref.cgi?rs=852977)</v>
      </c>
      <c r="N14" s="9" t="str">
        <f>CONCATENATE("People with this variant have one copy of the ",B58)</f>
        <v>People with this variant have one copy of the [G143316471A](https://www.ncbi.nlm.nih.gov/projects/SNP/snp_ref.cgi?rs=860458)</v>
      </c>
      <c r="O14" s="9"/>
      <c r="P14" s="9"/>
      <c r="Q14" s="9"/>
      <c r="R14" s="9"/>
      <c r="S14" s="9"/>
      <c r="T14" s="9"/>
      <c r="U14" s="9"/>
      <c r="V14" s="9"/>
      <c r="W14" s="9"/>
      <c r="X14" s="9"/>
      <c r="Y14" s="9"/>
      <c r="Z14" s="9"/>
    </row>
    <row r="15" spans="1:36" ht="15.75" x14ac:dyDescent="0.25">
      <c r="C15" s="3" t="str">
        <f>CONCATENATE("There are ",B13," variants in ",B11,": ",B22,", ",B28,", ",B34,", ",B40,", ",B46,", ",B52,", ",B58,", ",B64,", ",B70,", ",B76,", ",B82,", ",B88,", ",B94,", ",B100,", ",B106,", ",B112,", ",B118,", ",B124,", and ",B130,".")</f>
        <v>There are three variants in IL12B: [C1095A](https://www.ncbi.nlm.nih.gov/clinvar/variation/352554/), [T159323005C](https://www.ncbi.nlm.nih.gov/projects/SNP/snp_ref.cgi?rs=2288831), [A159C](https://www.ncbi.nlm.nih.gov/clinvar/variation/352569/), [G1469-16T](https://www.ncbi.nlm.nih.gov/projects/SNP/snp_ref.cgi?rs=6188), [A143281925G](https://www.ncbi.nlm.nih.gov/clinvar/variation/351364/), [T2298C (p.Asn766=)](https://www.ncbi.nlm.nih.gov/projects/SNP/snp_ref.cgi?rs=852977), [G143316471A](https://www.ncbi.nlm.nih.gov/projects/SNP/snp_ref.cgi?rs=860458), [G71427327T](https://www.ncbi.nlm.nih.gov/projects/SNP/snp_ref.cgi?rs=11142822), [T70790948C](https://www.ncbi.nlm.nih.gov/projects/SNP/snp_ref.cgi?rs=10118380), [C71402258T](https://www.ncbi.nlm.nih.gov/projects/SNP/snp_ref.cgi?rs=1106948), [C70616746T](https://www.ncbi.nlm.nih.gov/projects/SNP/snp_ref.cgi?rs=11142508), [T71417232G](https://www.ncbi.nlm.nih.gov/projects/SNP/snp_ref.cgi?rs=12350232), [A70605775G](https://www.ncbi.nlm.nih.gov/projects/SNP/snp_ref.cgi?rs=12682832), [C71403580T](https://www.ncbi.nlm.nih.gov/projects/SNP/snp_ref.cgi?rs=1891301), [T70610886A](https://www.ncbi.nlm.nih.gov/projects/SNP/snp_ref.cgi?rs=3763619), [T71365306C](https://www.ncbi.nlm.nih.gov/projects/SNP/snp_ref.cgi?rs=6560200), [G70820112A](https://www.ncbi.nlm.nih.gov/projects/SNP/snp_ref.cgi?rs=7022747), [A70822908G](https://www.ncbi.nlm.nih.gov/projects/SNP/snp_ref.cgi?rs=7038646), and [C37T](https://www.ncbi.nlm.nih.gov/clinvar/variation/218881/).</v>
      </c>
      <c r="H15" s="9" t="s">
        <v>38</v>
      </c>
      <c r="I15" s="9" t="s">
        <v>39</v>
      </c>
      <c r="J15" s="9" t="s">
        <v>39</v>
      </c>
      <c r="K15" s="9" t="s">
        <v>40</v>
      </c>
      <c r="L15" s="9" t="s">
        <v>39</v>
      </c>
      <c r="M15" s="9" t="s">
        <v>39</v>
      </c>
      <c r="N15" s="9" t="s">
        <v>39</v>
      </c>
      <c r="O15" s="9"/>
      <c r="P15" s="9"/>
      <c r="Q15" s="9"/>
      <c r="R15" s="9"/>
      <c r="S15" s="9"/>
      <c r="T15" s="9"/>
      <c r="U15" s="9"/>
      <c r="V15" s="9"/>
      <c r="W15" s="9"/>
      <c r="X15" s="9"/>
      <c r="Y15" s="9"/>
      <c r="Z15" s="9"/>
    </row>
    <row r="16" spans="1:36" ht="15.75" x14ac:dyDescent="0.25">
      <c r="H16" s="9">
        <v>14.7</v>
      </c>
      <c r="I16" s="9">
        <v>39.700000000000003</v>
      </c>
      <c r="J16" s="9">
        <v>46</v>
      </c>
      <c r="K16" s="9">
        <v>38.799999999999997</v>
      </c>
      <c r="L16" s="9">
        <v>22.6</v>
      </c>
      <c r="M16" s="9">
        <v>35.6</v>
      </c>
      <c r="N16" s="9">
        <v>20.100000000000001</v>
      </c>
      <c r="O16" s="9"/>
      <c r="P16" s="9"/>
      <c r="Q16" s="9"/>
      <c r="R16" s="9"/>
      <c r="S16" s="9"/>
      <c r="T16" s="9"/>
      <c r="U16" s="9"/>
      <c r="V16" s="9"/>
      <c r="W16" s="9"/>
      <c r="X16" s="9"/>
      <c r="Y16" s="9"/>
      <c r="Z16" s="9"/>
    </row>
    <row r="17" spans="1:26" ht="15.75" x14ac:dyDescent="0.25">
      <c r="C17" s="3" t="str">
        <f>CONCATENATE("&lt;# ",B19," #&gt;")</f>
        <v>&lt;# C1095A #&gt;</v>
      </c>
      <c r="H17" s="9" t="str">
        <f>CONCATENATE("People with this variant have two copies of the ",B22," variant. This substitution of a single nucleotide is known as a missense mutation.")</f>
        <v>People with this variant have two copies of the [C1095A](https://www.ncbi.nlm.nih.gov/clinvar/variation/352554/)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[A159C](https://www.ncbi.nlm.nih.gov/clinvar/variation/352569/)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[G143316471A](https://www.ncbi.nlm.nih.gov/projects/SNP/snp_ref.cgi?rs=860458) variant. This substitution of a single nucleotide is known as a missense mutation.</v>
      </c>
      <c r="O17" s="9"/>
      <c r="P17" s="9"/>
      <c r="Q17" s="9"/>
      <c r="R17" s="9"/>
      <c r="S17" s="9"/>
      <c r="T17" s="9"/>
      <c r="U17" s="9"/>
      <c r="V17" s="9"/>
      <c r="W17" s="9"/>
      <c r="X17" s="9"/>
      <c r="Y17" s="9"/>
      <c r="Z17" s="9"/>
    </row>
    <row r="18" spans="1:26" ht="15.75" x14ac:dyDescent="0.25">
      <c r="A18" s="8" t="s">
        <v>41</v>
      </c>
      <c r="B18" s="19" t="s">
        <v>316</v>
      </c>
      <c r="C18" s="3" t="str">
        <f>CONCATENATE("  &lt;Variant hgvs=",CHAR(34),B18,CHAR(34)," name=",CHAR(34),B19,CHAR(34),"&gt; ")</f>
        <v xml:space="preserve">  &lt;Variant hgvs="NC_000005.10:g.159315006G&gt;T" name="C1095A"&gt; </v>
      </c>
      <c r="H18" s="9" t="s">
        <v>38</v>
      </c>
      <c r="I18" s="9" t="s">
        <v>39</v>
      </c>
      <c r="J18" s="9" t="s">
        <v>40</v>
      </c>
      <c r="K18" s="9" t="s">
        <v>39</v>
      </c>
      <c r="L18" s="9" t="s">
        <v>39</v>
      </c>
      <c r="M18" s="9" t="s">
        <v>39</v>
      </c>
      <c r="N18" s="9" t="s">
        <v>39</v>
      </c>
      <c r="O18" s="9"/>
      <c r="P18" s="9"/>
      <c r="Q18" s="9"/>
      <c r="R18" s="9"/>
      <c r="S18" s="9"/>
      <c r="T18" s="9"/>
      <c r="U18" s="9"/>
      <c r="V18" s="9"/>
      <c r="W18" s="9"/>
      <c r="X18" s="9"/>
      <c r="Y18" s="9"/>
      <c r="Z18" s="9"/>
    </row>
    <row r="19" spans="1:26" ht="15.75" x14ac:dyDescent="0.25">
      <c r="A19" s="15" t="s">
        <v>42</v>
      </c>
      <c r="B19" s="21" t="s">
        <v>325</v>
      </c>
      <c r="H19" s="9">
        <v>4.3</v>
      </c>
      <c r="I19" s="9">
        <v>26.2</v>
      </c>
      <c r="J19" s="9">
        <v>52.5</v>
      </c>
      <c r="K19" s="9">
        <v>16.5</v>
      </c>
      <c r="L19" s="9">
        <v>6.2</v>
      </c>
      <c r="M19" s="9">
        <v>14.3</v>
      </c>
      <c r="N19" s="9">
        <v>6.3</v>
      </c>
      <c r="O19" s="9"/>
      <c r="P19" s="9"/>
      <c r="Q19" s="9"/>
      <c r="R19" s="9"/>
      <c r="S19" s="9"/>
      <c r="T19" s="9"/>
      <c r="U19" s="9"/>
      <c r="V19" s="9"/>
      <c r="W19" s="9"/>
      <c r="X19" s="9"/>
      <c r="Y19" s="9"/>
      <c r="Z19" s="9"/>
    </row>
    <row r="20" spans="1:26" ht="15.75" x14ac:dyDescent="0.25">
      <c r="A20" s="15" t="s">
        <v>43</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IL12B gene from cytosine (C) to adenine (A) resulting in incorrect protein function. This substitution of a single nucleotide is known as a missense variant.</v>
      </c>
      <c r="H20" s="9" t="str">
        <f>CONCATENATE("Your ",B11," gene has no variants. A normal gene is referred to as a ",CHAR(34),"wild-type",CHAR(34)," gene.")</f>
        <v>Your IL12B gene has no variants. A normal gene is referred to as a "wild-type" gene.</v>
      </c>
      <c r="I20" s="9" t="str">
        <f>CONCATENATE("Your ",B11," gene has no variants. A normal gene is referred to as a ",CHAR(34),"wild-type",CHAR(34)," gene.")</f>
        <v>Your IL12B gene has no variants. A normal gene is referred to as a "wild-type" gene.</v>
      </c>
      <c r="J20" s="9" t="str">
        <f>CONCATENATE("Your ",B11," gene has no variants. A normal gene is referred to as a ",CHAR(34),"wild-type",CHAR(34)," gene.")</f>
        <v>Your IL12B gene has no variants. A normal gene is referred to as a "wild-type" gene.</v>
      </c>
      <c r="K20" s="9" t="str">
        <f>CONCATENATE("Your ",B11," gene has no variants. A normal gene is referred to as a ",CHAR(34),"wild-type",CHAR(34)," gene.")</f>
        <v>Your IL12B gene has no variants. A normal gene is referred to as a "wild-type" gene.</v>
      </c>
      <c r="L20" s="9" t="str">
        <f>CONCATENATE("Your ",B11," gene has no variants. A normal gene is referred to as a ",CHAR(34),"wild-type",CHAR(34)," gene.")</f>
        <v>Your IL12B gene has no variants. A normal gene is referred to as a "wild-type" gene.</v>
      </c>
      <c r="M20" s="9" t="str">
        <f>CONCATENATE("Your ",B11," gene has no variants. A normal gene is referred to as a ",CHAR(34),"wild-type",CHAR(34)," gene.")</f>
        <v>Your IL12B gene has no variants. A normal gene is referred to as a "wild-type" gene.</v>
      </c>
      <c r="N20" s="9" t="str">
        <f>CONCATENATE("Your ",B11," gene has no variants. A normal gene is referred to as a ",CHAR(34),"wild-type",CHAR(34)," gene.")</f>
        <v>Your IL12B gene has no variants. A normal gene is referred to as a "wild-type" gene.</v>
      </c>
      <c r="O20" s="9"/>
      <c r="P20" s="9"/>
      <c r="Q20" s="9"/>
      <c r="R20" s="9"/>
      <c r="S20" s="9"/>
      <c r="T20" s="9"/>
      <c r="U20" s="9"/>
      <c r="V20" s="9"/>
      <c r="W20" s="9"/>
      <c r="X20" s="9"/>
      <c r="Y20" s="9"/>
      <c r="Z20" s="9"/>
    </row>
    <row r="21" spans="1:26" ht="15.75" x14ac:dyDescent="0.25">
      <c r="A21" s="15" t="s">
        <v>45</v>
      </c>
      <c r="B21" s="9" t="s">
        <v>44</v>
      </c>
      <c r="H21" s="9" t="s">
        <v>38</v>
      </c>
      <c r="I21" s="9" t="s">
        <v>40</v>
      </c>
      <c r="J21" s="9" t="s">
        <v>40</v>
      </c>
      <c r="K21" s="9" t="s">
        <v>40</v>
      </c>
      <c r="L21" s="9" t="s">
        <v>40</v>
      </c>
      <c r="M21" s="9" t="s">
        <v>40</v>
      </c>
      <c r="N21" s="9" t="s">
        <v>40</v>
      </c>
      <c r="O21" s="9"/>
      <c r="P21" s="9"/>
      <c r="Q21" s="9"/>
      <c r="R21" s="9"/>
      <c r="S21" s="9"/>
      <c r="T21" s="9"/>
      <c r="U21" s="9"/>
      <c r="V21" s="9"/>
      <c r="W21" s="9"/>
      <c r="X21" s="9"/>
      <c r="Y21" s="9"/>
      <c r="Z21" s="9"/>
    </row>
    <row r="22" spans="1:26" ht="15.75" x14ac:dyDescent="0.25">
      <c r="A22" s="15" t="s">
        <v>47</v>
      </c>
      <c r="B22" s="9" t="s">
        <v>327</v>
      </c>
      <c r="C22" s="3" t="str">
        <f>"  &lt;/Variant&gt;"</f>
        <v xml:space="preserve">  &lt;/Variant&gt;</v>
      </c>
      <c r="H22" s="9">
        <v>81</v>
      </c>
      <c r="I22" s="9">
        <v>34.1</v>
      </c>
      <c r="J22" s="9">
        <v>1.5</v>
      </c>
      <c r="K22" s="9">
        <v>44.7</v>
      </c>
      <c r="L22" s="9">
        <v>71.2</v>
      </c>
      <c r="M22" s="9">
        <v>50.1</v>
      </c>
      <c r="N22" s="9">
        <v>73.599999999999994</v>
      </c>
      <c r="O22" s="9"/>
      <c r="P22" s="9"/>
      <c r="Q22" s="9"/>
      <c r="R22" s="9"/>
      <c r="S22" s="9"/>
      <c r="T22" s="9"/>
      <c r="U22" s="9"/>
      <c r="V22" s="9"/>
      <c r="W22" s="9"/>
      <c r="X22" s="9"/>
      <c r="Y22" s="9"/>
      <c r="Z22" s="9"/>
    </row>
    <row r="23" spans="1:26" ht="15.75" x14ac:dyDescent="0.25">
      <c r="A23" s="15"/>
      <c r="C23" s="3" t="str">
        <f>CONCATENATE("&lt;# ",B25," #&gt;")</f>
        <v>&lt;# T159323005C #&gt;</v>
      </c>
    </row>
    <row r="24" spans="1:26" ht="15.75" x14ac:dyDescent="0.25">
      <c r="A24" s="8" t="s">
        <v>41</v>
      </c>
      <c r="B24" s="28" t="s">
        <v>319</v>
      </c>
      <c r="C24" s="3" t="str">
        <f>CONCATENATE("  &lt;Variant hgvs=",CHAR(34),B24,CHAR(34)," name=",CHAR(34),B25,CHAR(34),"&gt; ")</f>
        <v xml:space="preserve">  &lt;Variant hgvs="NC_000005.10:g.159323005T&gt;C" name="T159323005C"&gt; </v>
      </c>
    </row>
    <row r="25" spans="1:26" ht="15.75" x14ac:dyDescent="0.25">
      <c r="A25" s="15" t="s">
        <v>42</v>
      </c>
      <c r="B25" s="9" t="s">
        <v>326</v>
      </c>
    </row>
    <row r="26" spans="1:26" ht="15.75" x14ac:dyDescent="0.25">
      <c r="A26" s="15" t="s">
        <v>43</v>
      </c>
      <c r="B26" s="9" t="s">
        <v>48</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row>
    <row r="27" spans="1:26" ht="15.75" x14ac:dyDescent="0.25">
      <c r="A27" s="15" t="s">
        <v>45</v>
      </c>
      <c r="B27" s="9" t="str">
        <f>"cytosine (C)"</f>
        <v>cytosine (C)</v>
      </c>
    </row>
    <row r="28" spans="1:26" ht="15.75" x14ac:dyDescent="0.25">
      <c r="A28" s="15" t="s">
        <v>47</v>
      </c>
      <c r="B28" s="9" t="s">
        <v>328</v>
      </c>
      <c r="C28" s="3" t="str">
        <f>"  &lt;/Variant&gt;"</f>
        <v xml:space="preserve">  &lt;/Variant&gt;</v>
      </c>
    </row>
    <row r="29" spans="1:26" ht="15.75" x14ac:dyDescent="0.25">
      <c r="A29" s="8"/>
      <c r="C29" s="3" t="str">
        <f>CONCATENATE("&lt;# ",B31," #&gt;")</f>
        <v>&lt;# A159C #&gt;</v>
      </c>
    </row>
    <row r="30" spans="1:26" ht="15.75" x14ac:dyDescent="0.25">
      <c r="A30" s="8" t="s">
        <v>41</v>
      </c>
      <c r="B30" s="19" t="s">
        <v>323</v>
      </c>
      <c r="C30" s="3" t="str">
        <f>CONCATENATE("  &lt;Variant hgvs=",CHAR(34),B30,CHAR(34)," name=",CHAR(34),B31,CHAR(34),"&gt; ")</f>
        <v xml:space="preserve">  &lt;Variant hgvs="NC_000005.10:g.159315942T&gt;G" name="A159C"&gt; </v>
      </c>
    </row>
    <row r="31" spans="1:26" ht="15.75" x14ac:dyDescent="0.25">
      <c r="A31" s="15" t="s">
        <v>42</v>
      </c>
      <c r="B31" s="9" t="s">
        <v>324</v>
      </c>
    </row>
    <row r="32" spans="1:26" ht="15.75" x14ac:dyDescent="0.25">
      <c r="A32" s="15" t="s">
        <v>43</v>
      </c>
      <c r="B32" s="9" t="s">
        <v>44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IL12B gene from adenine (A) to cytosine (C) resulting in incorrect protein function. This substitution of a single nucleotide is known as a missense variant.</v>
      </c>
    </row>
    <row r="33" spans="1:3" ht="15.75" x14ac:dyDescent="0.25">
      <c r="A33" s="15" t="s">
        <v>45</v>
      </c>
      <c r="B33" s="9" t="str">
        <f>"cytosine (C)"</f>
        <v>cytosine (C)</v>
      </c>
    </row>
    <row r="34" spans="1:3" ht="15.75" x14ac:dyDescent="0.25">
      <c r="A34" s="15" t="s">
        <v>47</v>
      </c>
      <c r="B34" s="9" t="s">
        <v>329</v>
      </c>
      <c r="C34" s="3" t="str">
        <f>"  &lt;/Variant&gt;"</f>
        <v xml:space="preserve">  &lt;/Variant&gt;</v>
      </c>
    </row>
    <row r="35" spans="1:3" ht="15.75" x14ac:dyDescent="0.25">
      <c r="A35" s="15"/>
      <c r="C35" s="3" t="str">
        <f>CONCATENATE("&lt;# ",B37," #&gt;")</f>
        <v>&lt;#  #&gt;</v>
      </c>
    </row>
    <row r="36" spans="1:3" ht="15.75" x14ac:dyDescent="0.25">
      <c r="A36" s="8" t="s">
        <v>41</v>
      </c>
      <c r="B36" s="19" t="s">
        <v>127</v>
      </c>
      <c r="C36" s="3" t="str">
        <f>CONCATENATE("  &lt;Variant hgvs=",CHAR(34),B36,CHAR(34)," name=",CHAR(34),B37,CHAR(34),"&gt; ")</f>
        <v xml:space="preserve">  &lt;Variant hgvs="NC_000005.10:g.143300779C&gt;A" name=""&gt; </v>
      </c>
    </row>
    <row r="37" spans="1:3" ht="15.75" x14ac:dyDescent="0.25">
      <c r="A37" s="15" t="s">
        <v>42</v>
      </c>
    </row>
    <row r="38" spans="1:3" ht="15.75" x14ac:dyDescent="0.25">
      <c r="A38" s="15" t="s">
        <v>43</v>
      </c>
      <c r="B38" s="9" t="s">
        <v>46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IL12B gene from guanine (G) to thymine (T) resulting in incorrect protein function. This substitution of a single nucleotide is known as a missense variant.</v>
      </c>
    </row>
    <row r="39" spans="1:3" ht="15.75" x14ac:dyDescent="0.25">
      <c r="A39" s="15" t="s">
        <v>45</v>
      </c>
      <c r="B39" s="9" t="s">
        <v>48</v>
      </c>
    </row>
    <row r="40" spans="1:3" ht="15.75" x14ac:dyDescent="0.25">
      <c r="A40" s="15" t="s">
        <v>47</v>
      </c>
      <c r="B40" s="9" t="s">
        <v>140</v>
      </c>
      <c r="C40" s="3" t="str">
        <f>"  &lt;/Variant&gt;"</f>
        <v xml:space="preserve">  &lt;/Variant&gt;</v>
      </c>
    </row>
    <row r="41" spans="1:3" ht="15.75" x14ac:dyDescent="0.25">
      <c r="A41" s="15"/>
      <c r="C41" s="3" t="str">
        <f>CONCATENATE("&lt;# ",B43," #&gt;")</f>
        <v>&lt;#  #&gt;</v>
      </c>
    </row>
    <row r="42" spans="1:3" ht="15.75" x14ac:dyDescent="0.25">
      <c r="A42" s="8" t="s">
        <v>41</v>
      </c>
      <c r="B42" s="19" t="s">
        <v>128</v>
      </c>
      <c r="C42" s="3" t="str">
        <f>CONCATENATE("  &lt;Variant hgvs=",CHAR(34),B42,CHAR(34)," name=",CHAR(34),B43,CHAR(34),"&gt; ")</f>
        <v xml:space="preserve">  &lt;Variant hgvs="NC_000005.10:g.143281925A&gt;G" name=""&gt; </v>
      </c>
    </row>
    <row r="43" spans="1:3" ht="15.75" x14ac:dyDescent="0.25">
      <c r="A43" s="15" t="s">
        <v>42</v>
      </c>
    </row>
    <row r="44" spans="1:3" ht="15.75" x14ac:dyDescent="0.25">
      <c r="A44" s="15" t="s">
        <v>43</v>
      </c>
      <c r="B44" s="9" t="s">
        <v>44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IL12B gene from adenine (A) to guanine (G) resulting in incorrect protein function. This substitution of a single nucleotide is known as a missense variant.</v>
      </c>
    </row>
    <row r="45" spans="1:3" ht="15.75" x14ac:dyDescent="0.25">
      <c r="A45" s="15" t="s">
        <v>45</v>
      </c>
      <c r="B45" s="9" t="s">
        <v>46</v>
      </c>
    </row>
    <row r="46" spans="1:3" ht="15.75" x14ac:dyDescent="0.25">
      <c r="A46" s="15" t="s">
        <v>47</v>
      </c>
      <c r="B46" s="9" t="s">
        <v>142</v>
      </c>
      <c r="C46" s="3" t="str">
        <f>"  &lt;/Variant&gt;"</f>
        <v xml:space="preserve">  &lt;/Variant&gt;</v>
      </c>
    </row>
    <row r="47" spans="1:3" ht="15.75" x14ac:dyDescent="0.25">
      <c r="A47" s="15"/>
      <c r="C47" s="3" t="str">
        <f>CONCATENATE("&lt;# ",B49," #&gt;")</f>
        <v>&lt;# A143307929G #&gt;</v>
      </c>
    </row>
    <row r="48" spans="1:3" ht="15.75" x14ac:dyDescent="0.25">
      <c r="A48" s="8" t="s">
        <v>41</v>
      </c>
      <c r="B48" s="19" t="s">
        <v>129</v>
      </c>
      <c r="C48" s="3" t="str">
        <f>CONCATENATE("  &lt;Variant hgvs=",CHAR(34),B48,CHAR(34)," name=",CHAR(34),B49,CHAR(34),"&gt; ")</f>
        <v xml:space="preserve">  &lt;Variant hgvs="NC_000005.10:g.143307929A&gt;G" name="A143307929G"&gt; </v>
      </c>
    </row>
    <row r="49" spans="1:16" ht="15.75" x14ac:dyDescent="0.25">
      <c r="A49" s="15" t="s">
        <v>42</v>
      </c>
      <c r="B49" s="9" t="s">
        <v>143</v>
      </c>
    </row>
    <row r="50" spans="1:16" ht="15.75" x14ac:dyDescent="0.25">
      <c r="A50" s="15" t="s">
        <v>43</v>
      </c>
      <c r="B50" s="9" t="s">
        <v>44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IL12B gene from adenine (A) to guanine (G) resulting in incorrect protein function. This substitution of a single nucleotide is known as a missense variant.</v>
      </c>
    </row>
    <row r="51" spans="1:16" ht="15.75" x14ac:dyDescent="0.25">
      <c r="A51" s="15" t="s">
        <v>45</v>
      </c>
      <c r="B51" s="9" t="s">
        <v>46</v>
      </c>
    </row>
    <row r="52" spans="1:16" ht="15.75" x14ac:dyDescent="0.25">
      <c r="A52" s="15" t="s">
        <v>47</v>
      </c>
      <c r="B52" s="9" t="s">
        <v>132</v>
      </c>
      <c r="C52" s="3" t="str">
        <f>"  &lt;/Variant&gt;"</f>
        <v xml:space="preserve">  &lt;/Variant&gt;</v>
      </c>
    </row>
    <row r="53" spans="1:16" ht="15.75" x14ac:dyDescent="0.25">
      <c r="A53" s="15"/>
      <c r="C53" s="3" t="str">
        <f>CONCATENATE("&lt;# ",B55," #&gt;")</f>
        <v>&lt;# G143316471A #&gt;</v>
      </c>
    </row>
    <row r="54" spans="1:16" ht="15.75" x14ac:dyDescent="0.25">
      <c r="A54" s="8" t="s">
        <v>41</v>
      </c>
      <c r="B54" s="19" t="s">
        <v>130</v>
      </c>
      <c r="C54" s="3" t="str">
        <f>CONCATENATE("  &lt;Variant hgvs=",CHAR(34),B54,CHAR(34)," name=",CHAR(34),B55,CHAR(34),"&gt; ")</f>
        <v xml:space="preserve">  &lt;Variant hgvs="NC_000005.10:g.143316471G&gt;A" name="G143316471A"&gt; </v>
      </c>
    </row>
    <row r="55" spans="1:16" ht="15.75" x14ac:dyDescent="0.25">
      <c r="A55" s="15" t="s">
        <v>42</v>
      </c>
      <c r="B55" s="9" t="s">
        <v>144</v>
      </c>
    </row>
    <row r="56" spans="1:16" ht="15.75" x14ac:dyDescent="0.25">
      <c r="A56" s="15" t="s">
        <v>43</v>
      </c>
      <c r="B56" s="9" t="s">
        <v>46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IL12B gene from guanine (G) to adenine (A) resulting in incorrect protein function. This substitution of a single nucleotide is known as a missense variant.</v>
      </c>
    </row>
    <row r="57" spans="1:16" ht="15.75" x14ac:dyDescent="0.25">
      <c r="A57" s="15" t="s">
        <v>45</v>
      </c>
      <c r="B57" s="9" t="s">
        <v>44</v>
      </c>
    </row>
    <row r="58" spans="1:16" s="4" customFormat="1" ht="15.75" x14ac:dyDescent="0.25">
      <c r="A58" s="22" t="s">
        <v>47</v>
      </c>
      <c r="B58" s="23" t="s">
        <v>145</v>
      </c>
      <c r="C58" s="4" t="str">
        <f>"  &lt;/Variant&gt;"</f>
        <v xml:space="preserve">  &lt;/Variant&gt;</v>
      </c>
    </row>
    <row r="59" spans="1:16" s="4" customFormat="1" ht="15.75" x14ac:dyDescent="0.25">
      <c r="A59" s="24"/>
      <c r="B59" s="23"/>
      <c r="C59" s="4" t="str">
        <f>CONCATENATE("&lt;# ",B61," #&gt;")</f>
        <v>&lt;# G71427327T #&gt;</v>
      </c>
    </row>
    <row r="60" spans="1:16" s="4" customFormat="1" ht="15.75" x14ac:dyDescent="0.25">
      <c r="A60" s="24" t="s">
        <v>41</v>
      </c>
      <c r="B60" s="25"/>
      <c r="C60" s="4" t="str">
        <f>CONCATENATE("  &lt;Variant hgvs=",CHAR(34),B60,CHAR(34)," name=",CHAR(34),B61,CHAR(34),"&gt; ")</f>
        <v xml:space="preserve">  &lt;Variant hgvs="" name="G71427327T"&gt; </v>
      </c>
      <c r="H60" s="26"/>
      <c r="I60" s="26"/>
      <c r="J60" s="26"/>
      <c r="K60" s="26"/>
      <c r="L60" s="26"/>
      <c r="M60" s="26"/>
      <c r="N60" s="26"/>
      <c r="O60" s="26"/>
      <c r="P60" s="26"/>
    </row>
    <row r="61" spans="1:16" s="4" customFormat="1" ht="15.75" x14ac:dyDescent="0.25">
      <c r="A61" s="22" t="s">
        <v>42</v>
      </c>
      <c r="B61" s="23" t="s">
        <v>10</v>
      </c>
      <c r="H61" s="23"/>
      <c r="I61" s="23"/>
      <c r="J61" s="23"/>
      <c r="K61" s="23"/>
      <c r="L61" s="23"/>
      <c r="M61" s="23"/>
      <c r="N61" s="23"/>
      <c r="O61" s="23"/>
      <c r="P61" s="23"/>
    </row>
    <row r="62" spans="1:16" ht="15.75" x14ac:dyDescent="0.25">
      <c r="A62" s="15" t="s">
        <v>43</v>
      </c>
      <c r="B62" s="9" t="s">
        <v>46</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IL12B gene from guanine (G) to thymine (T) resulting in incorrect protein function. This substitution of a single nucleotide is known as a missense variant.</v>
      </c>
      <c r="H62" s="9"/>
      <c r="I62" s="9"/>
      <c r="J62" s="9"/>
      <c r="K62" s="9"/>
      <c r="L62" s="9"/>
      <c r="M62" s="9"/>
      <c r="N62" s="9"/>
      <c r="O62" s="9"/>
      <c r="P62" s="9"/>
    </row>
    <row r="63" spans="1:16" ht="15.75" x14ac:dyDescent="0.25">
      <c r="A63" s="15" t="s">
        <v>45</v>
      </c>
      <c r="B63" s="9" t="s">
        <v>48</v>
      </c>
      <c r="C63" s="3" t="s">
        <v>38</v>
      </c>
      <c r="H63" s="9"/>
      <c r="I63" s="9"/>
      <c r="J63" s="9"/>
      <c r="K63" s="9"/>
      <c r="L63" s="9"/>
      <c r="M63" s="9"/>
      <c r="N63" s="9"/>
      <c r="O63" s="9"/>
      <c r="P63" s="9"/>
    </row>
    <row r="64" spans="1:16" ht="15.75" x14ac:dyDescent="0.25">
      <c r="A64" s="15" t="s">
        <v>47</v>
      </c>
      <c r="B64" s="9" t="s">
        <v>49</v>
      </c>
      <c r="C64" s="3" t="str">
        <f>"  &lt;/Variant&gt;"</f>
        <v xml:space="preserve">  &lt;/Variant&gt;</v>
      </c>
      <c r="H64" s="9"/>
      <c r="I64" s="9"/>
      <c r="J64" s="9"/>
      <c r="K64" s="9"/>
      <c r="L64" s="9"/>
      <c r="M64" s="9"/>
      <c r="N64" s="9"/>
      <c r="O64" s="9"/>
      <c r="P64" s="9"/>
    </row>
    <row r="65" spans="1:16" ht="15.75" x14ac:dyDescent="0.25">
      <c r="C65" s="3" t="str">
        <f>CONCATENATE("&lt;# ",B67," #&gt;")</f>
        <v>&lt;# T70790948C #&gt;</v>
      </c>
      <c r="H65" s="9"/>
      <c r="I65" s="9"/>
      <c r="J65" s="9"/>
      <c r="K65" s="9"/>
      <c r="L65" s="9"/>
      <c r="M65" s="9"/>
      <c r="N65" s="9"/>
      <c r="O65" s="9"/>
      <c r="P65" s="9"/>
    </row>
    <row r="66" spans="1:16" ht="15.75" x14ac:dyDescent="0.25">
      <c r="A66" s="8" t="s">
        <v>41</v>
      </c>
      <c r="B66" s="21"/>
      <c r="C66" s="3" t="str">
        <f>CONCATENATE("  &lt;Variant hgvs=",CHAR(34),B66,CHAR(34)," name=",CHAR(34),B67,CHAR(34),"&gt; ")</f>
        <v xml:space="preserve">  &lt;Variant hgvs="" name="T70790948C"&gt; </v>
      </c>
      <c r="H66" s="9"/>
      <c r="I66" s="9"/>
      <c r="J66" s="9"/>
      <c r="K66" s="9"/>
      <c r="L66" s="9"/>
      <c r="M66" s="9"/>
      <c r="N66" s="9"/>
      <c r="O66" s="9"/>
      <c r="P66" s="9"/>
    </row>
    <row r="67" spans="1:16" ht="15.75" x14ac:dyDescent="0.25">
      <c r="A67" s="15" t="s">
        <v>42</v>
      </c>
      <c r="B67" s="9" t="s">
        <v>27</v>
      </c>
      <c r="H67" s="9"/>
      <c r="I67" s="9"/>
      <c r="J67" s="9"/>
      <c r="K67" s="9"/>
      <c r="L67" s="9"/>
      <c r="M67" s="9"/>
      <c r="N67" s="9"/>
      <c r="O67" s="9"/>
      <c r="P67" s="9"/>
    </row>
    <row r="68" spans="1:16" ht="15.75" x14ac:dyDescent="0.25">
      <c r="A68" s="15" t="s">
        <v>43</v>
      </c>
      <c r="B68" s="9" t="s">
        <v>48</v>
      </c>
      <c r="C68" s="3" t="str">
        <f>CONCATENATE("    This variant is a change at a specific point in the ",B11," gene from ",B68," to ",B69," resulting in incorrect ",B7,"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c r="H68" s="9"/>
      <c r="I68" s="9"/>
      <c r="J68" s="9"/>
      <c r="K68" s="9"/>
      <c r="L68" s="9"/>
      <c r="M68" s="9"/>
      <c r="N68" s="9"/>
      <c r="O68" s="9"/>
      <c r="P68" s="9"/>
    </row>
    <row r="69" spans="1:16" ht="15.75" x14ac:dyDescent="0.25">
      <c r="A69" s="15" t="s">
        <v>45</v>
      </c>
      <c r="B69" s="9" t="str">
        <f>"cytosine (C)"</f>
        <v>cytosine (C)</v>
      </c>
      <c r="H69" s="9"/>
      <c r="I69" s="9"/>
      <c r="J69" s="9"/>
      <c r="K69" s="9"/>
      <c r="L69" s="9"/>
      <c r="M69" s="9"/>
      <c r="N69" s="9"/>
      <c r="O69" s="9"/>
      <c r="P69" s="9"/>
    </row>
    <row r="70" spans="1:16" ht="15.75" x14ac:dyDescent="0.25">
      <c r="A70" s="8" t="s">
        <v>47</v>
      </c>
      <c r="B70" s="9" t="s">
        <v>50</v>
      </c>
      <c r="C70" s="3" t="str">
        <f>"  &lt;/Variant&gt;"</f>
        <v xml:space="preserve">  &lt;/Variant&gt;</v>
      </c>
      <c r="H70" s="9"/>
      <c r="I70" s="9"/>
      <c r="J70" s="9"/>
      <c r="K70" s="9"/>
      <c r="L70" s="9"/>
      <c r="M70" s="9"/>
      <c r="N70" s="9"/>
      <c r="O70" s="9"/>
      <c r="P70" s="9"/>
    </row>
    <row r="71" spans="1:16" ht="15.75" x14ac:dyDescent="0.25">
      <c r="A71" s="15"/>
      <c r="C71" s="3" t="str">
        <f>CONCATENATE("&lt;# ",B73," #&gt;")</f>
        <v>&lt;# C71402258T #&gt;</v>
      </c>
    </row>
    <row r="72" spans="1:16" ht="15.75" x14ac:dyDescent="0.25">
      <c r="A72" s="8" t="s">
        <v>41</v>
      </c>
      <c r="B72" s="21"/>
      <c r="C72" s="3" t="str">
        <f>CONCATENATE("  &lt;Variant hgvs=",CHAR(34),B72,CHAR(34)," name=",CHAR(34),B73,CHAR(34),"&gt; ")</f>
        <v xml:space="preserve">  &lt;Variant hgvs="" name="C71402258T"&gt; </v>
      </c>
    </row>
    <row r="73" spans="1:16" ht="15.75" x14ac:dyDescent="0.25">
      <c r="A73" s="15" t="s">
        <v>42</v>
      </c>
      <c r="B73" s="9" t="s">
        <v>16</v>
      </c>
    </row>
    <row r="74" spans="1:16" ht="15.75" x14ac:dyDescent="0.25">
      <c r="A74" s="15" t="s">
        <v>43</v>
      </c>
      <c r="B74" s="9" t="str">
        <f>"cytosine (C)"</f>
        <v>cytosine (C)</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IL12B gene from cytosine (C) to thymine (T) resulting in incorrect protein function. This substitution of a single nucleotide is known as a missense variant.</v>
      </c>
    </row>
    <row r="75" spans="1:16" ht="15.75" x14ac:dyDescent="0.25">
      <c r="A75" s="15" t="s">
        <v>45</v>
      </c>
      <c r="B75" s="9" t="s">
        <v>48</v>
      </c>
    </row>
    <row r="76" spans="1:16" ht="15.75" x14ac:dyDescent="0.25">
      <c r="A76" s="15" t="s">
        <v>47</v>
      </c>
      <c r="B76" s="9" t="s">
        <v>51</v>
      </c>
      <c r="C76" s="3" t="str">
        <f>"  &lt;/Variant&gt;"</f>
        <v xml:space="preserve">  &lt;/Variant&gt;</v>
      </c>
    </row>
    <row r="77" spans="1:16" ht="15.75" x14ac:dyDescent="0.25">
      <c r="A77" s="8"/>
      <c r="C77" s="3" t="str">
        <f>CONCATENATE("&lt;# ",B79," #&gt;")</f>
        <v>&lt;# C70616746T #&gt;</v>
      </c>
    </row>
    <row r="78" spans="1:16" ht="15.75" x14ac:dyDescent="0.25">
      <c r="A78" s="8" t="s">
        <v>41</v>
      </c>
      <c r="B78" s="21"/>
      <c r="C78" s="3" t="str">
        <f>CONCATENATE("  &lt;Variant hgvs=",CHAR(34),B78,CHAR(34)," name=",CHAR(34),B79,CHAR(34),"&gt; ")</f>
        <v xml:space="preserve">  &lt;Variant hgvs="" name="C70616746T"&gt; </v>
      </c>
    </row>
    <row r="79" spans="1:16" ht="15.75" x14ac:dyDescent="0.25">
      <c r="A79" s="15" t="s">
        <v>42</v>
      </c>
      <c r="B79" s="9" t="s">
        <v>7</v>
      </c>
    </row>
    <row r="80" spans="1:16" ht="15.75" x14ac:dyDescent="0.25">
      <c r="A80" s="15" t="s">
        <v>43</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IL12B gene from cytosine (C) to thymine (T) resulting in incorrect protein function. This substitution of a single nucleotide is known as a missense variant.</v>
      </c>
    </row>
    <row r="81" spans="1:3" ht="15.75" x14ac:dyDescent="0.25">
      <c r="A81" s="15" t="s">
        <v>45</v>
      </c>
      <c r="B81" s="9" t="s">
        <v>48</v>
      </c>
    </row>
    <row r="82" spans="1:3" s="4" customFormat="1" ht="15.75" x14ac:dyDescent="0.25">
      <c r="A82" s="22" t="s">
        <v>47</v>
      </c>
      <c r="B82" s="23" t="s">
        <v>52</v>
      </c>
      <c r="C82" s="4" t="str">
        <f>"  &lt;/Variant&gt;"</f>
        <v xml:space="preserve">  &lt;/Variant&gt;</v>
      </c>
    </row>
    <row r="83" spans="1:3" s="4" customFormat="1" ht="15.75" x14ac:dyDescent="0.25">
      <c r="A83" s="22"/>
      <c r="B83" s="23"/>
      <c r="C83" s="4" t="str">
        <f>CONCATENATE("&lt;# ",B85," #&gt;")</f>
        <v>&lt;# T71417232G #&gt;</v>
      </c>
    </row>
    <row r="84" spans="1:3" s="4" customFormat="1" ht="15.75" x14ac:dyDescent="0.25">
      <c r="A84" s="24" t="s">
        <v>41</v>
      </c>
      <c r="B84" s="25" t="s">
        <v>53</v>
      </c>
      <c r="C84" s="4" t="str">
        <f>CONCATENATE("  &lt;Variant hgvs=",CHAR(34),B84,CHAR(34)," name=",CHAR(34),B85,CHAR(34),"&gt; ")</f>
        <v xml:space="preserve">  &lt;Variant hgvs="NC_000009.12:g.71417232T&gt;G" name="T71417232G"&gt; </v>
      </c>
    </row>
    <row r="85" spans="1:3" s="4" customFormat="1" ht="15.75" x14ac:dyDescent="0.25">
      <c r="A85" s="22" t="s">
        <v>42</v>
      </c>
      <c r="B85" s="23" t="s">
        <v>22</v>
      </c>
    </row>
    <row r="86" spans="1:3" ht="15.75" x14ac:dyDescent="0.25">
      <c r="A86" s="15" t="s">
        <v>43</v>
      </c>
      <c r="B86" s="9" t="s">
        <v>48</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IL12B gene from thymine (T) to guanine (G) resulting in incorrect protein function. This substitution of a single nucleotide is known as a missense variant.</v>
      </c>
    </row>
    <row r="87" spans="1:3" ht="15.75" x14ac:dyDescent="0.25">
      <c r="A87" s="15" t="s">
        <v>45</v>
      </c>
      <c r="B87" s="9" t="s">
        <v>46</v>
      </c>
    </row>
    <row r="88" spans="1:3" ht="15.75" x14ac:dyDescent="0.25">
      <c r="A88" s="15" t="s">
        <v>47</v>
      </c>
      <c r="B88" s="9" t="s">
        <v>54</v>
      </c>
      <c r="C88" s="3" t="str">
        <f>"  &lt;/Variant&gt;"</f>
        <v xml:space="preserve">  &lt;/Variant&gt;</v>
      </c>
    </row>
    <row r="89" spans="1:3" ht="15.75" x14ac:dyDescent="0.25">
      <c r="A89" s="15"/>
      <c r="C89" s="3" t="str">
        <f>CONCATENATE("&lt;# ",B91," #&gt;")</f>
        <v>&lt;# A70605775G #&gt;</v>
      </c>
    </row>
    <row r="90" spans="1:3" ht="15.75" x14ac:dyDescent="0.25">
      <c r="A90" s="8" t="s">
        <v>41</v>
      </c>
      <c r="B90" s="21" t="s">
        <v>55</v>
      </c>
      <c r="C90" s="3" t="str">
        <f>CONCATENATE("  &lt;Variant hgvs=",CHAR(34),B90,CHAR(34)," name=",CHAR(34),B91,CHAR(34),"&gt; ")</f>
        <v xml:space="preserve">  &lt;Variant hgvs="NC_000009.12:g.70605775A&gt;G" name="A70605775G"&gt; </v>
      </c>
    </row>
    <row r="91" spans="1:3" ht="15.75" x14ac:dyDescent="0.25">
      <c r="A91" s="15" t="s">
        <v>42</v>
      </c>
      <c r="B91" s="9" t="s">
        <v>4</v>
      </c>
    </row>
    <row r="92" spans="1:3" ht="15.75" x14ac:dyDescent="0.25">
      <c r="A92" s="15" t="s">
        <v>43</v>
      </c>
      <c r="B92" s="9" t="s">
        <v>44</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IL12B gene from adenine (A) to guanine (G) resulting in incorrect protein function. This substitution of a single nucleotide is known as a missense variant.</v>
      </c>
    </row>
    <row r="93" spans="1:3" ht="15.75" x14ac:dyDescent="0.25">
      <c r="A93" s="15" t="s">
        <v>45</v>
      </c>
      <c r="B93" s="9" t="s">
        <v>46</v>
      </c>
    </row>
    <row r="94" spans="1:3" ht="15.75" x14ac:dyDescent="0.25">
      <c r="A94" s="15" t="s">
        <v>47</v>
      </c>
      <c r="B94" s="9" t="s">
        <v>56</v>
      </c>
      <c r="C94" s="3" t="str">
        <f>"  &lt;/Variant&gt;"</f>
        <v xml:space="preserve">  &lt;/Variant&gt;</v>
      </c>
    </row>
    <row r="95" spans="1:3" ht="15.75" x14ac:dyDescent="0.25">
      <c r="A95" s="15"/>
      <c r="C95" s="3" t="str">
        <f>CONCATENATE("&lt;# ",B97," #&gt;")</f>
        <v>&lt;# C71403580T #&gt;</v>
      </c>
    </row>
    <row r="96" spans="1:3" ht="15.75" x14ac:dyDescent="0.25">
      <c r="A96" s="8" t="s">
        <v>41</v>
      </c>
      <c r="B96" s="21" t="s">
        <v>57</v>
      </c>
      <c r="C96" s="3" t="str">
        <f>CONCATENATE("  &lt;Variant hgvs=",CHAR(34),B96,CHAR(34)," name=",CHAR(34),B97,CHAR(34),"&gt; ")</f>
        <v xml:space="preserve">  &lt;Variant hgvs="NC_000009.12:g.71403580C&gt;T" name="C71403580T"&gt; </v>
      </c>
    </row>
    <row r="97" spans="1:3" ht="15.75" x14ac:dyDescent="0.25">
      <c r="A97" s="15" t="s">
        <v>42</v>
      </c>
      <c r="B97" s="9" t="s">
        <v>19</v>
      </c>
    </row>
    <row r="98" spans="1:3" ht="15.75" x14ac:dyDescent="0.25">
      <c r="A98" s="15" t="s">
        <v>43</v>
      </c>
      <c r="B98" s="9" t="str">
        <f>"cytosine (C)"</f>
        <v>cytosine (C)</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IL12B gene from cytosine (C) to thymine (T) resulting in incorrect protein function. This substitution of a single nucleotide is known as a missense variant.</v>
      </c>
    </row>
    <row r="99" spans="1:3" ht="15.75" x14ac:dyDescent="0.25">
      <c r="A99" s="15" t="s">
        <v>45</v>
      </c>
      <c r="B99" s="9" t="s">
        <v>48</v>
      </c>
    </row>
    <row r="100" spans="1:3" ht="15.75" x14ac:dyDescent="0.25">
      <c r="A100" s="15" t="s">
        <v>47</v>
      </c>
      <c r="B100" s="9" t="s">
        <v>58</v>
      </c>
      <c r="C100" s="3" t="str">
        <f>"  &lt;/Variant&gt;"</f>
        <v xml:space="preserve">  &lt;/Variant&gt;</v>
      </c>
    </row>
    <row r="101" spans="1:3" ht="15.75" x14ac:dyDescent="0.25">
      <c r="A101" s="15"/>
      <c r="C101" s="3" t="str">
        <f>CONCATENATE("&lt;# ",B103," #&gt;")</f>
        <v>&lt;# T70610886A #&gt;</v>
      </c>
    </row>
    <row r="102" spans="1:3" ht="15.75" x14ac:dyDescent="0.25">
      <c r="A102" s="8" t="s">
        <v>41</v>
      </c>
      <c r="B102" s="21" t="s">
        <v>35</v>
      </c>
      <c r="C102" s="3" t="str">
        <f>CONCATENATE("  &lt;Variant hgvs=",CHAR(34),B102,CHAR(34)," name=",CHAR(34),B103,CHAR(34),"&gt; ")</f>
        <v xml:space="preserve">  &lt;Variant hgvs="NC_000009.12:g.70610886T&gt;A" name="T70610886A"&gt; </v>
      </c>
    </row>
    <row r="103" spans="1:3" ht="15.75" x14ac:dyDescent="0.25">
      <c r="A103" s="15" t="s">
        <v>42</v>
      </c>
      <c r="B103" s="9" t="s">
        <v>11</v>
      </c>
    </row>
    <row r="104" spans="1:3" ht="15.75" x14ac:dyDescent="0.25">
      <c r="A104" s="15" t="s">
        <v>43</v>
      </c>
      <c r="B104" s="9" t="s">
        <v>48</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IL12B gene from thymine (T) to adenine (A) resulting in incorrect protein function. This substitution of a single nucleotide is known as a missense variant.</v>
      </c>
    </row>
    <row r="105" spans="1:3" ht="15.75" x14ac:dyDescent="0.25">
      <c r="A105" s="15" t="s">
        <v>45</v>
      </c>
      <c r="B105" s="9" t="s">
        <v>44</v>
      </c>
    </row>
    <row r="106" spans="1:3" ht="15.75" x14ac:dyDescent="0.25">
      <c r="A106" s="15" t="s">
        <v>47</v>
      </c>
      <c r="B106" s="9" t="s">
        <v>59</v>
      </c>
      <c r="C106" s="3" t="str">
        <f>"  &lt;/Variant&gt;"</f>
        <v xml:space="preserve">  &lt;/Variant&gt;</v>
      </c>
    </row>
    <row r="107" spans="1:3" ht="15.75" x14ac:dyDescent="0.25">
      <c r="A107" s="15"/>
      <c r="C107" s="3" t="str">
        <f>CONCATENATE("&lt;# ",B109," #&gt;")</f>
        <v>&lt;# T71365306C #&gt;</v>
      </c>
    </row>
    <row r="108" spans="1:3" ht="15.75" x14ac:dyDescent="0.25">
      <c r="A108" s="8" t="s">
        <v>41</v>
      </c>
      <c r="B108" s="21" t="s">
        <v>60</v>
      </c>
      <c r="C108" s="3" t="str">
        <f>CONCATENATE("  &lt;Variant hgvs=",CHAR(34),B108,CHAR(34)," name=",CHAR(34),B109,CHAR(34),"&gt; ")</f>
        <v xml:space="preserve">  &lt;Variant hgvs="NC_000009.12:g.71365306T&gt;C" name="T71365306C"&gt; </v>
      </c>
    </row>
    <row r="109" spans="1:3" ht="15.75" x14ac:dyDescent="0.25">
      <c r="A109" s="15" t="s">
        <v>42</v>
      </c>
      <c r="B109" s="9" t="s">
        <v>6</v>
      </c>
    </row>
    <row r="110" spans="1:3" ht="15.75" x14ac:dyDescent="0.25">
      <c r="A110" s="15" t="s">
        <v>43</v>
      </c>
      <c r="B110" s="9" t="s">
        <v>48</v>
      </c>
      <c r="C110" s="3" t="str">
        <f>CONCATENATE("    This variant is a change at a specific point in the ",B11," gene from ",B110," to ",B111," resulting in incorrect ",B7,"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row>
    <row r="111" spans="1:3" ht="15.75" x14ac:dyDescent="0.25">
      <c r="A111" s="15" t="s">
        <v>45</v>
      </c>
      <c r="B111" s="9" t="str">
        <f>"cytosine (C)"</f>
        <v>cytosine (C)</v>
      </c>
    </row>
    <row r="112" spans="1:3" ht="15.75" x14ac:dyDescent="0.25">
      <c r="A112" s="15" t="s">
        <v>47</v>
      </c>
      <c r="B112" s="9" t="s">
        <v>61</v>
      </c>
      <c r="C112" s="3" t="str">
        <f>"  &lt;/Variant&gt;"</f>
        <v xml:space="preserve">  &lt;/Variant&gt;</v>
      </c>
    </row>
    <row r="113" spans="1:3" ht="15.75" x14ac:dyDescent="0.25">
      <c r="A113" s="15"/>
      <c r="C113" s="3" t="str">
        <f>CONCATENATE("&lt;# ",B115," #&gt;")</f>
        <v>&lt;# G70820112A #&gt;</v>
      </c>
    </row>
    <row r="114" spans="1:3" ht="15.75" x14ac:dyDescent="0.25">
      <c r="A114" s="8" t="s">
        <v>41</v>
      </c>
      <c r="B114" s="21" t="s">
        <v>62</v>
      </c>
      <c r="C114" s="3" t="str">
        <f>CONCATENATE("  &lt;Variant hgvs=",CHAR(34),B114,CHAR(34)," name=",CHAR(34),B115,CHAR(34),"&gt; ")</f>
        <v xml:space="preserve">  &lt;Variant hgvs="NC_000009.12:g.70820112G&gt;A" name="G70820112A"&gt; </v>
      </c>
    </row>
    <row r="115" spans="1:3" ht="15.75" x14ac:dyDescent="0.25">
      <c r="A115" s="15" t="s">
        <v>42</v>
      </c>
      <c r="B115" s="9" t="s">
        <v>34</v>
      </c>
    </row>
    <row r="116" spans="1:3" ht="15.75" x14ac:dyDescent="0.25">
      <c r="A116" s="15" t="s">
        <v>43</v>
      </c>
      <c r="B116" s="9" t="s">
        <v>46</v>
      </c>
      <c r="C116" s="3" t="str">
        <f>CONCATENATE("    This variant is a change at a specific point in the ",B11," gene from ",B116," to ",B117," resulting in incorrect ",B7," function. This substitution of a single nucleotide is known as a missense variant.")</f>
        <v xml:space="preserve">    This variant is a change at a specific point in the IL12B gene from guanine (G) to adenine (A) resulting in incorrect protein function. This substitution of a single nucleotide is known as a missense variant.</v>
      </c>
    </row>
    <row r="117" spans="1:3" ht="15.75" x14ac:dyDescent="0.25">
      <c r="A117" s="15" t="s">
        <v>45</v>
      </c>
      <c r="B117" s="9" t="s">
        <v>44</v>
      </c>
    </row>
    <row r="118" spans="1:3" ht="15.75" x14ac:dyDescent="0.25">
      <c r="A118" s="15" t="s">
        <v>47</v>
      </c>
      <c r="B118" s="9" t="s">
        <v>63</v>
      </c>
      <c r="C118" s="3" t="str">
        <f>"  &lt;/Variant&gt;"</f>
        <v xml:space="preserve">  &lt;/Variant&gt;</v>
      </c>
    </row>
    <row r="119" spans="1:3" ht="15.75" x14ac:dyDescent="0.25">
      <c r="A119" s="15"/>
      <c r="C119" s="3" t="str">
        <f>CONCATENATE("&lt;# ",B121," #&gt;")</f>
        <v>&lt;# A70822908G #&gt;</v>
      </c>
    </row>
    <row r="120" spans="1:3" ht="15.75" x14ac:dyDescent="0.25">
      <c r="A120" s="8" t="s">
        <v>41</v>
      </c>
      <c r="B120" s="21" t="s">
        <v>64</v>
      </c>
      <c r="C120" s="3" t="str">
        <f>CONCATENATE("  &lt;Variant hgvs=",CHAR(34),B120,CHAR(34)," name=",CHAR(34),B121,CHAR(34),"&gt; ")</f>
        <v xml:space="preserve">  &lt;Variant hgvs="NC_000009.12:g.70822908A&gt;G" name="A70822908G"&gt; </v>
      </c>
    </row>
    <row r="121" spans="1:3" ht="15.75" x14ac:dyDescent="0.25">
      <c r="A121" s="15" t="s">
        <v>42</v>
      </c>
      <c r="B121" s="9" t="s">
        <v>3</v>
      </c>
    </row>
    <row r="122" spans="1:3" ht="15.75" x14ac:dyDescent="0.25">
      <c r="A122" s="15" t="s">
        <v>43</v>
      </c>
      <c r="B122" s="9" t="s">
        <v>44</v>
      </c>
      <c r="C122" s="3" t="str">
        <f>CONCATENATE("    This variant is a change at a specific point in the ",B11," gene from ",B122," to ",B123," resulting in incorrect ",B7," function. This substitution of a single nucleotide is known as a missense variant.")</f>
        <v xml:space="preserve">    This variant is a change at a specific point in the IL12B gene from adenine (A) to guanine (G) resulting in incorrect protein function. This substitution of a single nucleotide is known as a missense variant.</v>
      </c>
    </row>
    <row r="123" spans="1:3" ht="15.75" x14ac:dyDescent="0.25">
      <c r="A123" s="15" t="s">
        <v>45</v>
      </c>
      <c r="B123" s="9" t="s">
        <v>46</v>
      </c>
    </row>
    <row r="124" spans="1:3" ht="15.75" x14ac:dyDescent="0.25">
      <c r="A124" s="15" t="s">
        <v>47</v>
      </c>
      <c r="B124" s="9" t="s">
        <v>65</v>
      </c>
      <c r="C124" s="3" t="str">
        <f>"  &lt;/Variant&gt;"</f>
        <v xml:space="preserve">  &lt;/Variant&gt;</v>
      </c>
    </row>
    <row r="125" spans="1:3" ht="15.75" x14ac:dyDescent="0.25">
      <c r="A125" s="15"/>
      <c r="C125" s="3" t="str">
        <f>CONCATENATE("&lt;# ",B127," #&gt;")</f>
        <v>&lt;# C37T #&gt;</v>
      </c>
    </row>
    <row r="126" spans="1:3" ht="15.75" x14ac:dyDescent="0.25">
      <c r="A126" s="8" t="s">
        <v>41</v>
      </c>
      <c r="B126" s="21" t="s">
        <v>66</v>
      </c>
      <c r="C126" s="3" t="str">
        <f>CONCATENATE("  &lt;Variant hgvs=",CHAR(34),B126,CHAR(34)," name=",CHAR(34),B127,CHAR(34),"&gt; ")</f>
        <v xml:space="preserve">  &lt;Variant hgvs="NC_000009.12:g.70810048G&gt;A" name="C37T"&gt; </v>
      </c>
    </row>
    <row r="127" spans="1:3" ht="15.75" x14ac:dyDescent="0.25">
      <c r="A127" s="15" t="s">
        <v>42</v>
      </c>
      <c r="B127" s="9" t="s">
        <v>67</v>
      </c>
    </row>
    <row r="128" spans="1:3" ht="15.75" x14ac:dyDescent="0.25">
      <c r="A128" s="15" t="s">
        <v>43</v>
      </c>
      <c r="B128" s="9" t="s">
        <v>46</v>
      </c>
      <c r="C128" s="3" t="str">
        <f>CONCATENATE("    This variant is a change at a specific point in the ",B11," gene from ",B128," to ",B129," resulting in incorrect ",B7," function. This substitution of a single nucleotide is known as a missense variant.")</f>
        <v xml:space="preserve">    This variant is a change at a specific point in the IL12B gene from guanine (G) to adenine (A) resulting in incorrect protein function. This substitution of a single nucleotide is known as a missense variant.</v>
      </c>
    </row>
    <row r="129" spans="1:3" ht="15.75" x14ac:dyDescent="0.25">
      <c r="A129" s="15" t="s">
        <v>45</v>
      </c>
      <c r="B129" s="9" t="s">
        <v>44</v>
      </c>
    </row>
    <row r="130" spans="1:3" ht="15.75" x14ac:dyDescent="0.25">
      <c r="A130" s="15" t="s">
        <v>47</v>
      </c>
      <c r="B130" s="9" t="s">
        <v>68</v>
      </c>
      <c r="C130" s="3" t="str">
        <f>"  &lt;/Variant&gt;"</f>
        <v xml:space="preserve">  &lt;/Variant&gt;</v>
      </c>
    </row>
    <row r="131" spans="1:3" s="18" customFormat="1" ht="15.75" x14ac:dyDescent="0.25">
      <c r="A131" s="27"/>
      <c r="B131" s="17"/>
    </row>
    <row r="132" spans="1:3" s="18" customFormat="1" ht="15.75" x14ac:dyDescent="0.25">
      <c r="A132" s="27"/>
      <c r="B132" s="17"/>
      <c r="C132" s="18" t="str">
        <f>C17</f>
        <v>&lt;# C1095A #&gt;</v>
      </c>
    </row>
    <row r="133" spans="1:3" ht="15.75" x14ac:dyDescent="0.25">
      <c r="A133" s="15" t="s">
        <v>69</v>
      </c>
      <c r="B133" s="21" t="str">
        <f>H11</f>
        <v>NC_000005.10:g.</v>
      </c>
      <c r="C133" s="3" t="str">
        <f>CONCATENATE("  &lt;Genotype hgvs=",CHAR(34),B133,B134,";",B135,CHAR(34)," name=",CHAR(34),B19,CHAR(34),"&gt; ")</f>
        <v xml:space="preserve">  &lt;Genotype hgvs="NC_000005.10:g.[159315006G&gt;T];[159315006=]" name="C1095A"&gt; </v>
      </c>
    </row>
    <row r="134" spans="1:3" ht="15.75" x14ac:dyDescent="0.25">
      <c r="A134" s="15" t="s">
        <v>47</v>
      </c>
      <c r="B134" s="21" t="str">
        <f t="shared" ref="B134:B138" si="1">H12</f>
        <v>[159315006G&gt;T]</v>
      </c>
    </row>
    <row r="135" spans="1:3" ht="15.75" x14ac:dyDescent="0.25">
      <c r="A135" s="15" t="s">
        <v>43</v>
      </c>
      <c r="B135" s="21" t="str">
        <f t="shared" si="1"/>
        <v>[159315006=]</v>
      </c>
      <c r="C135" s="3" t="s">
        <v>70</v>
      </c>
    </row>
    <row r="136" spans="1:3" ht="15.75" x14ac:dyDescent="0.25">
      <c r="A136" s="15" t="s">
        <v>71</v>
      </c>
      <c r="B136" s="21" t="str">
        <f t="shared" si="1"/>
        <v>This variant is not associated with increased risk.</v>
      </c>
      <c r="C136" s="3" t="s">
        <v>38</v>
      </c>
    </row>
    <row r="137" spans="1:3" ht="15.75" x14ac:dyDescent="0.25">
      <c r="A137" s="8" t="s">
        <v>72</v>
      </c>
      <c r="B137" s="21" t="str">
        <f t="shared" si="1"/>
        <v xml:space="preserve"> </v>
      </c>
      <c r="C137" s="3" t="str">
        <f>CONCATENATE("    ",B136)</f>
        <v xml:space="preserve">    This variant is not associated with increased risk.</v>
      </c>
    </row>
    <row r="138" spans="1:3" ht="15.75" x14ac:dyDescent="0.25">
      <c r="A138" s="8" t="s">
        <v>73</v>
      </c>
      <c r="B138" s="21">
        <f t="shared" si="1"/>
        <v>14.7</v>
      </c>
    </row>
    <row r="139" spans="1:3" ht="15.75" x14ac:dyDescent="0.25">
      <c r="A139" s="15"/>
      <c r="C139" s="3" t="s">
        <v>74</v>
      </c>
    </row>
    <row r="140" spans="1:3" ht="15.75" x14ac:dyDescent="0.25">
      <c r="A140" s="8"/>
    </row>
    <row r="141" spans="1:3" ht="15.75" x14ac:dyDescent="0.25">
      <c r="A141" s="8"/>
      <c r="C141" s="3" t="str">
        <f>CONCATENATE("    ",B137)</f>
        <v xml:space="preserve">     </v>
      </c>
    </row>
    <row r="142" spans="1:3" ht="15.75" x14ac:dyDescent="0.25">
      <c r="A142" s="8"/>
    </row>
    <row r="143" spans="1:3" ht="15.75" x14ac:dyDescent="0.25">
      <c r="A143" s="8"/>
      <c r="C143" s="3" t="s">
        <v>75</v>
      </c>
    </row>
    <row r="144" spans="1:3" ht="15.75" x14ac:dyDescent="0.25">
      <c r="A144" s="15"/>
    </row>
    <row r="145" spans="1:3" ht="15.75" x14ac:dyDescent="0.25">
      <c r="A145" s="15"/>
      <c r="C145" s="3" t="str">
        <f>CONCATENATE( "    &lt;piechart percentage=",B138," /&gt;")</f>
        <v xml:space="preserve">    &lt;piechart percentage=14.7 /&gt;</v>
      </c>
    </row>
    <row r="146" spans="1:3" ht="15.75" x14ac:dyDescent="0.25">
      <c r="A146" s="15"/>
      <c r="C146" s="3" t="str">
        <f>"  &lt;/Genotype&gt;"</f>
        <v xml:space="preserve">  &lt;/Genotype&gt;</v>
      </c>
    </row>
    <row r="147" spans="1:3" ht="15.75" x14ac:dyDescent="0.25">
      <c r="A147" s="15" t="s">
        <v>76</v>
      </c>
      <c r="B147" s="9" t="str">
        <f>H17</f>
        <v>People with this variant have two copies of the [C1095A](https://www.ncbi.nlm.nih.gov/clinvar/variation/352554/) variant. This substitution of a single nucleotide is known as a missense mutation.</v>
      </c>
      <c r="C147" s="3" t="str">
        <f>CONCATENATE("  &lt;Genotype hgvs=",CHAR(34),B133,B134,";",B134,CHAR(34)," name=",CHAR(34),B19,CHAR(34),"&gt; ")</f>
        <v xml:space="preserve">  &lt;Genotype hgvs="NC_000005.10:g.[159315006G&gt;T];[159315006G&gt;T]" name="C1095A"&gt; </v>
      </c>
    </row>
    <row r="148" spans="1:3" ht="15.75" x14ac:dyDescent="0.25">
      <c r="A148" s="8" t="s">
        <v>77</v>
      </c>
      <c r="B148" s="9" t="str">
        <f t="shared" ref="B148:B149" si="2">H18</f>
        <v xml:space="preserve"> </v>
      </c>
      <c r="C148" s="3" t="s">
        <v>38</v>
      </c>
    </row>
    <row r="149" spans="1:3" ht="15.75" x14ac:dyDescent="0.25">
      <c r="A149" s="8" t="s">
        <v>73</v>
      </c>
      <c r="B149" s="9">
        <f t="shared" si="2"/>
        <v>4.3</v>
      </c>
      <c r="C149" s="3" t="s">
        <v>70</v>
      </c>
    </row>
    <row r="150" spans="1:3" ht="15.75" x14ac:dyDescent="0.25">
      <c r="A150" s="8"/>
    </row>
    <row r="151" spans="1:3" ht="15.75" x14ac:dyDescent="0.25">
      <c r="A151" s="15"/>
      <c r="C151" s="3" t="str">
        <f>CONCATENATE("    ",B147)</f>
        <v xml:space="preserve">    People with this variant have two copies of the [C1095A](https://www.ncbi.nlm.nih.gov/clinvar/variation/352554/) variant. This substitution of a single nucleotide is known as a missense mutation.</v>
      </c>
    </row>
    <row r="152" spans="1:3" ht="15.75" x14ac:dyDescent="0.25">
      <c r="A152" s="8"/>
    </row>
    <row r="153" spans="1:3" ht="15.75" x14ac:dyDescent="0.25">
      <c r="A153" s="8"/>
      <c r="C153" s="3" t="s">
        <v>74</v>
      </c>
    </row>
    <row r="154" spans="1:3" ht="15.75" x14ac:dyDescent="0.25">
      <c r="A154" s="8"/>
    </row>
    <row r="155" spans="1:3" ht="15.75" x14ac:dyDescent="0.25">
      <c r="A155" s="8"/>
      <c r="C155" s="3" t="str">
        <f>CONCATENATE("    ",B148)</f>
        <v xml:space="preserve">     </v>
      </c>
    </row>
    <row r="156" spans="1:3" ht="15.75" x14ac:dyDescent="0.25">
      <c r="A156" s="8"/>
    </row>
    <row r="157" spans="1:3" ht="15.75" x14ac:dyDescent="0.25">
      <c r="A157" s="15"/>
      <c r="C157" s="3" t="s">
        <v>75</v>
      </c>
    </row>
    <row r="158" spans="1:3" ht="15.75" x14ac:dyDescent="0.25">
      <c r="A158" s="15"/>
    </row>
    <row r="159" spans="1:3" ht="15.75" x14ac:dyDescent="0.25">
      <c r="A159" s="15"/>
      <c r="C159" s="3" t="str">
        <f>CONCATENATE( "    &lt;piechart percentage=",B149," /&gt;")</f>
        <v xml:space="preserve">    &lt;piechart percentage=4.3 /&gt;</v>
      </c>
    </row>
    <row r="160" spans="1:3" ht="15.75" x14ac:dyDescent="0.25">
      <c r="A160" s="15"/>
      <c r="C160" s="3" t="str">
        <f>"  &lt;/Genotype&gt;"</f>
        <v xml:space="preserve">  &lt;/Genotype&gt;</v>
      </c>
    </row>
    <row r="161" spans="1:3" ht="15.75" x14ac:dyDescent="0.25">
      <c r="A161" s="15" t="s">
        <v>78</v>
      </c>
      <c r="B161" s="9" t="str">
        <f>H20</f>
        <v>Your IL12B gene has no variants. A normal gene is referred to as a "wild-type" gene.</v>
      </c>
      <c r="C161" s="3" t="str">
        <f>CONCATENATE("  &lt;Genotype hgvs=",CHAR(34),B133,B135,";",B135,CHAR(34)," name=",CHAR(34),B19,CHAR(34),"&gt; ")</f>
        <v xml:space="preserve">  &lt;Genotype hgvs="NC_000005.10:g.[159315006=];[159315006=]" name="C1095A"&gt; </v>
      </c>
    </row>
    <row r="162" spans="1:3" ht="15.75" x14ac:dyDescent="0.25">
      <c r="A162" s="8" t="s">
        <v>79</v>
      </c>
      <c r="B162" s="9" t="str">
        <f t="shared" ref="B162:B163" si="3">H21</f>
        <v xml:space="preserve"> </v>
      </c>
      <c r="C162" s="3" t="s">
        <v>38</v>
      </c>
    </row>
    <row r="163" spans="1:3" ht="15.75" x14ac:dyDescent="0.25">
      <c r="A163" s="8" t="s">
        <v>73</v>
      </c>
      <c r="B163" s="9">
        <f t="shared" si="3"/>
        <v>81</v>
      </c>
      <c r="C163" s="3" t="s">
        <v>70</v>
      </c>
    </row>
    <row r="164" spans="1:3" ht="15.75" x14ac:dyDescent="0.25">
      <c r="A164" s="15"/>
    </row>
    <row r="165" spans="1:3" ht="15.75" x14ac:dyDescent="0.25">
      <c r="A165" s="8"/>
      <c r="C165" s="3" t="str">
        <f>CONCATENATE("    ",B161)</f>
        <v xml:space="preserve">    Your IL12B gene has no variants. A normal gene is referred to as a "wild-type" gene.</v>
      </c>
    </row>
    <row r="166" spans="1:3" ht="15.75" x14ac:dyDescent="0.25">
      <c r="A166" s="8"/>
    </row>
    <row r="167" spans="1:3" ht="15.75" x14ac:dyDescent="0.25">
      <c r="A167" s="8"/>
      <c r="C167" s="3" t="s">
        <v>74</v>
      </c>
    </row>
    <row r="168" spans="1:3" ht="15.75" x14ac:dyDescent="0.25">
      <c r="A168" s="8"/>
    </row>
    <row r="169" spans="1:3" ht="15.75" x14ac:dyDescent="0.25">
      <c r="A169" s="8"/>
      <c r="C169" s="3" t="str">
        <f>CONCATENATE("    ",B162)</f>
        <v xml:space="preserve">     </v>
      </c>
    </row>
    <row r="170" spans="1:3" ht="15.75" x14ac:dyDescent="0.25">
      <c r="A170" s="15"/>
    </row>
    <row r="171" spans="1:3" ht="15.75" x14ac:dyDescent="0.25">
      <c r="A171" s="15"/>
      <c r="C171" s="3" t="s">
        <v>75</v>
      </c>
    </row>
    <row r="172" spans="1:3" ht="15.75" x14ac:dyDescent="0.25">
      <c r="A172" s="15"/>
    </row>
    <row r="173" spans="1:3" ht="15.75" x14ac:dyDescent="0.25">
      <c r="A173" s="15"/>
      <c r="C173" s="3" t="str">
        <f>CONCATENATE( "    &lt;piechart percentage=",B163," /&gt;")</f>
        <v xml:space="preserve">    &lt;piechart percentage=81 /&gt;</v>
      </c>
    </row>
    <row r="174" spans="1:3" ht="15.75" x14ac:dyDescent="0.25">
      <c r="A174" s="15"/>
      <c r="C174" s="3" t="str">
        <f>"  &lt;/Genotype&gt;"</f>
        <v xml:space="preserve">  &lt;/Genotype&gt;</v>
      </c>
    </row>
    <row r="175" spans="1:3" ht="15.75" x14ac:dyDescent="0.25">
      <c r="A175" s="15"/>
      <c r="C175" s="3" t="str">
        <f>C23</f>
        <v>&lt;# T159323005C #&gt;</v>
      </c>
    </row>
    <row r="176" spans="1:3" ht="15.75" x14ac:dyDescent="0.25">
      <c r="A176" s="15" t="s">
        <v>69</v>
      </c>
      <c r="B176" s="21" t="str">
        <f>I11</f>
        <v>NC_000005.10:g.</v>
      </c>
      <c r="C176" s="3" t="str">
        <f>CONCATENATE("  &lt;Genotype hgvs=",CHAR(34),B176,B177,";",B178,CHAR(34)," name=",CHAR(34),B25,CHAR(34),"&gt; ")</f>
        <v xml:space="preserve">  &lt;Genotype hgvs="NC_000005.10:g.[159323005T&gt;C];[159323005=]" name="T159323005C"&gt; </v>
      </c>
    </row>
    <row r="177" spans="1:3" ht="15.75" x14ac:dyDescent="0.25">
      <c r="A177" s="15" t="s">
        <v>47</v>
      </c>
      <c r="B177" s="21" t="str">
        <f t="shared" ref="B177:B181" si="4">I12</f>
        <v>[159323005T&gt;C]</v>
      </c>
    </row>
    <row r="178" spans="1:3" ht="15.75" x14ac:dyDescent="0.25">
      <c r="A178" s="15" t="s">
        <v>43</v>
      </c>
      <c r="B178" s="21" t="str">
        <f t="shared" si="4"/>
        <v>[159323005=]</v>
      </c>
      <c r="C178" s="3" t="s">
        <v>70</v>
      </c>
    </row>
    <row r="179" spans="1:3" ht="15.75" x14ac:dyDescent="0.25">
      <c r="A179" s="15" t="s">
        <v>71</v>
      </c>
      <c r="B179" s="21" t="str">
        <f t="shared" si="4"/>
        <v>People with this variant have one copy of the [T159323005C](https://www.ncbi.nlm.nih.gov/projects/SNP/snp_ref.cgi?rs=2288831)</v>
      </c>
      <c r="C179" s="3" t="s">
        <v>38</v>
      </c>
    </row>
    <row r="180" spans="1:3" ht="15.75" x14ac:dyDescent="0.25">
      <c r="A180" s="8" t="s">
        <v>72</v>
      </c>
      <c r="B180" s="21" t="str">
        <f t="shared" si="4"/>
        <v>You are in the Moderate Loss of Function category. See below for more information.</v>
      </c>
      <c r="C180" s="3" t="str">
        <f>CONCATENATE("    ",B179)</f>
        <v xml:space="preserve">    People with this variant have one copy of the [T159323005C](https://www.ncbi.nlm.nih.gov/projects/SNP/snp_ref.cgi?rs=2288831)</v>
      </c>
    </row>
    <row r="181" spans="1:3" ht="15.75" x14ac:dyDescent="0.25">
      <c r="A181" s="8" t="s">
        <v>73</v>
      </c>
      <c r="B181" s="21">
        <f t="shared" si="4"/>
        <v>39.700000000000003</v>
      </c>
    </row>
    <row r="182" spans="1:3" ht="15.75" x14ac:dyDescent="0.25">
      <c r="A182" s="15"/>
      <c r="C182" s="3" t="s">
        <v>74</v>
      </c>
    </row>
    <row r="183" spans="1:3" ht="15.75" x14ac:dyDescent="0.25">
      <c r="A183" s="8"/>
    </row>
    <row r="184" spans="1:3" ht="15.75" x14ac:dyDescent="0.25">
      <c r="A184" s="8"/>
      <c r="C184" s="3" t="str">
        <f>CONCATENATE("    ",B180)</f>
        <v xml:space="preserve">    You are in the Moderate Loss of Function category. See below for more information.</v>
      </c>
    </row>
    <row r="185" spans="1:3" ht="15.75" x14ac:dyDescent="0.25">
      <c r="A185" s="8"/>
    </row>
    <row r="186" spans="1:3" ht="15.75" x14ac:dyDescent="0.25">
      <c r="A186" s="8"/>
      <c r="C186" s="3" t="s">
        <v>75</v>
      </c>
    </row>
    <row r="187" spans="1:3" ht="15.75" x14ac:dyDescent="0.25">
      <c r="A187" s="15"/>
    </row>
    <row r="188" spans="1:3" ht="15.75" x14ac:dyDescent="0.25">
      <c r="A188" s="15"/>
      <c r="C188" s="3" t="str">
        <f>CONCATENATE( "    &lt;piechart percentage=",B181," /&gt;")</f>
        <v xml:space="preserve">    &lt;piechart percentage=39.7 /&gt;</v>
      </c>
    </row>
    <row r="189" spans="1:3" ht="15.75" x14ac:dyDescent="0.25">
      <c r="A189" s="15"/>
      <c r="C189" s="3" t="str">
        <f>"  &lt;/Genotype&gt;"</f>
        <v xml:space="preserve">  &lt;/Genotype&gt;</v>
      </c>
    </row>
    <row r="190" spans="1:3" ht="15.75" x14ac:dyDescent="0.25">
      <c r="A190" s="15" t="s">
        <v>76</v>
      </c>
      <c r="B190" s="9" t="str">
        <f>I17</f>
        <v>People with this variant have two copies of the [T159323005C](https://www.ncbi.nlm.nih.gov/projects/SNP/snp_ref.cgi?rs=2288831) variant. This substitution of a single nucleotide is known as a missense mutation.</v>
      </c>
      <c r="C190" s="3" t="str">
        <f>CONCATENATE("  &lt;Genotype hgvs=",CHAR(34),B176,B177,";",B177,CHAR(34)," name=",CHAR(34),B25,CHAR(34),"&gt; ")</f>
        <v xml:space="preserve">  &lt;Genotype hgvs="NC_000005.10:g.[159323005T&gt;C];[159323005T&gt;C]" name="T159323005C"&gt; </v>
      </c>
    </row>
    <row r="191" spans="1:3" ht="15.75" x14ac:dyDescent="0.25">
      <c r="A191" s="8" t="s">
        <v>77</v>
      </c>
      <c r="B191" s="9" t="str">
        <f t="shared" ref="B191:B192" si="5">I18</f>
        <v>You are in the Moderate Loss of Function category. See below for more information.</v>
      </c>
      <c r="C191" s="3" t="s">
        <v>38</v>
      </c>
    </row>
    <row r="192" spans="1:3" ht="15.75" x14ac:dyDescent="0.25">
      <c r="A192" s="8" t="s">
        <v>73</v>
      </c>
      <c r="B192" s="9">
        <f t="shared" si="5"/>
        <v>26.2</v>
      </c>
      <c r="C192" s="3" t="s">
        <v>70</v>
      </c>
    </row>
    <row r="193" spans="1:3" ht="15.75" x14ac:dyDescent="0.25">
      <c r="A193" s="8"/>
    </row>
    <row r="194" spans="1:3" ht="15.75" x14ac:dyDescent="0.25">
      <c r="A194" s="15"/>
      <c r="C194" s="3" t="str">
        <f>CONCATENATE("    ",B190)</f>
        <v xml:space="preserve">    People with this variant have two copies of the [T159323005C](https://www.ncbi.nlm.nih.gov/projects/SNP/snp_ref.cgi?rs=2288831) variant. This substitution of a single nucleotide is known as a missense mutation.</v>
      </c>
    </row>
    <row r="195" spans="1:3" ht="15.75" x14ac:dyDescent="0.25">
      <c r="A195" s="8"/>
    </row>
    <row r="196" spans="1:3" ht="15.75" x14ac:dyDescent="0.25">
      <c r="A196" s="8"/>
      <c r="C196" s="3" t="s">
        <v>74</v>
      </c>
    </row>
    <row r="197" spans="1:3" ht="15.75" x14ac:dyDescent="0.25">
      <c r="A197" s="8"/>
    </row>
    <row r="198" spans="1:3" ht="15.75" x14ac:dyDescent="0.25">
      <c r="A198" s="8"/>
      <c r="C198" s="3" t="str">
        <f>CONCATENATE("    ",B191)</f>
        <v xml:space="preserve">    You are in the Moderate Loss of Function category. See below for more information.</v>
      </c>
    </row>
    <row r="199" spans="1:3" ht="15.75" x14ac:dyDescent="0.25">
      <c r="A199" s="8"/>
    </row>
    <row r="200" spans="1:3" ht="15.75" x14ac:dyDescent="0.25">
      <c r="A200" s="15"/>
      <c r="C200" s="3" t="s">
        <v>75</v>
      </c>
    </row>
    <row r="201" spans="1:3" ht="15.75" x14ac:dyDescent="0.25">
      <c r="A201" s="15"/>
    </row>
    <row r="202" spans="1:3" ht="15.75" x14ac:dyDescent="0.25">
      <c r="A202" s="15"/>
      <c r="C202" s="3" t="str">
        <f>CONCATENATE( "    &lt;piechart percentage=",B192," /&gt;")</f>
        <v xml:space="preserve">    &lt;piechart percentage=26.2 /&gt;</v>
      </c>
    </row>
    <row r="203" spans="1:3" ht="15.75" x14ac:dyDescent="0.25">
      <c r="A203" s="15"/>
      <c r="C203" s="3" t="str">
        <f>"  &lt;/Genotype&gt;"</f>
        <v xml:space="preserve">  &lt;/Genotype&gt;</v>
      </c>
    </row>
    <row r="204" spans="1:3" ht="15.75" x14ac:dyDescent="0.25">
      <c r="A204" s="15" t="s">
        <v>78</v>
      </c>
      <c r="B204" s="9" t="str">
        <f>I20</f>
        <v>Your IL12B gene has no variants. A normal gene is referred to as a "wild-type" gene.</v>
      </c>
      <c r="C204" s="3" t="str">
        <f>CONCATENATE("  &lt;Genotype hgvs=",CHAR(34),B176,B178,";",B178,CHAR(34)," name=",CHAR(34),B25,CHAR(34),"&gt; ")</f>
        <v xml:space="preserve">  &lt;Genotype hgvs="NC_000005.10:g.[159323005=];[159323005=]" name="T159323005C"&gt; </v>
      </c>
    </row>
    <row r="205" spans="1:3" ht="15.75" x14ac:dyDescent="0.25">
      <c r="A205" s="8" t="s">
        <v>79</v>
      </c>
      <c r="B205" s="9" t="str">
        <f t="shared" ref="B205:B206" si="6">I21</f>
        <v>This variant is not associated with increased risk.</v>
      </c>
      <c r="C205" s="3" t="s">
        <v>38</v>
      </c>
    </row>
    <row r="206" spans="1:3" ht="15.75" x14ac:dyDescent="0.25">
      <c r="A206" s="8" t="s">
        <v>73</v>
      </c>
      <c r="B206" s="9">
        <f t="shared" si="6"/>
        <v>34.1</v>
      </c>
      <c r="C206" s="3" t="s">
        <v>70</v>
      </c>
    </row>
    <row r="207" spans="1:3" ht="15.75" x14ac:dyDescent="0.25">
      <c r="A207" s="15"/>
    </row>
    <row r="208" spans="1:3" ht="15.75" x14ac:dyDescent="0.25">
      <c r="A208" s="8"/>
      <c r="C208" s="3" t="str">
        <f>CONCATENATE("    ",B204)</f>
        <v xml:space="preserve">    Your IL12B gene has no variants. A normal gene is referred to as a "wild-type" gene.</v>
      </c>
    </row>
    <row r="209" spans="1:3" ht="15.75" x14ac:dyDescent="0.25">
      <c r="A209" s="8"/>
    </row>
    <row r="210" spans="1:3" ht="15.75" x14ac:dyDescent="0.25">
      <c r="A210" s="8"/>
      <c r="C210" s="3" t="s">
        <v>74</v>
      </c>
    </row>
    <row r="211" spans="1:3" ht="15.75" x14ac:dyDescent="0.25">
      <c r="A211" s="8"/>
    </row>
    <row r="212" spans="1:3" ht="15.75" x14ac:dyDescent="0.25">
      <c r="A212" s="8"/>
      <c r="C212" s="3" t="str">
        <f>CONCATENATE("    ",B205)</f>
        <v xml:space="preserve">    This variant is not associated with increased risk.</v>
      </c>
    </row>
    <row r="213" spans="1:3" ht="15.75" x14ac:dyDescent="0.25">
      <c r="A213" s="15"/>
    </row>
    <row r="214" spans="1:3" ht="15.75" x14ac:dyDescent="0.25">
      <c r="A214" s="15"/>
      <c r="C214" s="3" t="s">
        <v>75</v>
      </c>
    </row>
    <row r="215" spans="1:3" ht="15.75" x14ac:dyDescent="0.25">
      <c r="A215" s="15"/>
    </row>
    <row r="216" spans="1:3" ht="15.75" x14ac:dyDescent="0.25">
      <c r="A216" s="15"/>
      <c r="C216" s="3" t="str">
        <f>CONCATENATE( "    &lt;piechart percentage=",B206," /&gt;")</f>
        <v xml:space="preserve">    &lt;piechart percentage=34.1 /&gt;</v>
      </c>
    </row>
    <row r="217" spans="1:3" ht="15.75" x14ac:dyDescent="0.25">
      <c r="A217" s="15"/>
      <c r="C217" s="3" t="str">
        <f>"  &lt;/Genotype&gt;"</f>
        <v xml:space="preserve">  &lt;/Genotype&gt;</v>
      </c>
    </row>
    <row r="218" spans="1:3" ht="15.75" x14ac:dyDescent="0.25">
      <c r="A218" s="15"/>
      <c r="C218" s="3" t="str">
        <f>C29</f>
        <v>&lt;# A159C #&gt;</v>
      </c>
    </row>
    <row r="219" spans="1:3" ht="15.75" x14ac:dyDescent="0.25">
      <c r="A219" s="15" t="s">
        <v>69</v>
      </c>
      <c r="B219" s="21" t="str">
        <f>J11</f>
        <v>NC_000005.10:g.[159315942T&gt;G]</v>
      </c>
      <c r="C219" s="3" t="str">
        <f>CONCATENATE("  &lt;Genotype hgvs=",CHAR(34),B219,B220,";",B221,CHAR(34)," name=",CHAR(34),B31,CHAR(34),"&gt; ")</f>
        <v xml:space="preserve">  &lt;Genotype hgvs="NC_000005.10:g.[159315942T&gt;G][27467305T&gt;C];[27467305=]" name="A159C"&gt; </v>
      </c>
    </row>
    <row r="220" spans="1:3" ht="15.75" x14ac:dyDescent="0.25">
      <c r="A220" s="15" t="s">
        <v>47</v>
      </c>
      <c r="B220" s="21" t="str">
        <f t="shared" ref="B220:B224" si="7">J12</f>
        <v>[27467305T&gt;C]</v>
      </c>
    </row>
    <row r="221" spans="1:3" ht="15.75" x14ac:dyDescent="0.25">
      <c r="A221" s="15" t="s">
        <v>43</v>
      </c>
      <c r="B221" s="21" t="str">
        <f t="shared" si="7"/>
        <v>[27467305=]</v>
      </c>
      <c r="C221" s="3" t="s">
        <v>70</v>
      </c>
    </row>
    <row r="222" spans="1:3" ht="15.75" x14ac:dyDescent="0.25">
      <c r="A222" s="15" t="s">
        <v>71</v>
      </c>
      <c r="B222" s="21" t="str">
        <f t="shared" si="7"/>
        <v>People with this variant have one copy of the [A159C](https://www.ncbi.nlm.nih.gov/clinvar/variation/352569/)</v>
      </c>
      <c r="C222" s="3" t="s">
        <v>38</v>
      </c>
    </row>
    <row r="223" spans="1:3" ht="15.75" x14ac:dyDescent="0.25">
      <c r="A223" s="8" t="s">
        <v>72</v>
      </c>
      <c r="B223" s="21" t="str">
        <f t="shared" si="7"/>
        <v>You are in the Moderate Loss of Function category. See below for more information.</v>
      </c>
      <c r="C223" s="3" t="str">
        <f>CONCATENATE("    ",B222)</f>
        <v xml:space="preserve">    People with this variant have one copy of the [A159C](https://www.ncbi.nlm.nih.gov/clinvar/variation/352569/)</v>
      </c>
    </row>
    <row r="224" spans="1:3" ht="15.75" x14ac:dyDescent="0.25">
      <c r="A224" s="8" t="s">
        <v>73</v>
      </c>
      <c r="B224" s="21">
        <f t="shared" si="7"/>
        <v>46</v>
      </c>
    </row>
    <row r="225" spans="1:3" ht="15.75" x14ac:dyDescent="0.25">
      <c r="A225" s="15"/>
      <c r="C225" s="3" t="s">
        <v>74</v>
      </c>
    </row>
    <row r="226" spans="1:3" ht="15.75" x14ac:dyDescent="0.25">
      <c r="A226" s="8"/>
    </row>
    <row r="227" spans="1:3" ht="15.75" x14ac:dyDescent="0.25">
      <c r="A227" s="8"/>
      <c r="C227" s="3" t="str">
        <f>CONCATENATE("    ",B223)</f>
        <v xml:space="preserve">    You are in the Moderate Loss of Function category. See below for more information.</v>
      </c>
    </row>
    <row r="228" spans="1:3" ht="15.75" x14ac:dyDescent="0.25">
      <c r="A228" s="8"/>
    </row>
    <row r="229" spans="1:3" ht="15.75" x14ac:dyDescent="0.25">
      <c r="A229" s="8"/>
      <c r="C229" s="3" t="s">
        <v>75</v>
      </c>
    </row>
    <row r="230" spans="1:3" ht="15.75" x14ac:dyDescent="0.25">
      <c r="A230" s="15"/>
    </row>
    <row r="231" spans="1:3" ht="15.75" x14ac:dyDescent="0.25">
      <c r="A231" s="15"/>
      <c r="C231" s="3" t="str">
        <f>CONCATENATE( "    &lt;piechart percentage=",B224," /&gt;")</f>
        <v xml:space="preserve">    &lt;piechart percentage=46 /&gt;</v>
      </c>
    </row>
    <row r="232" spans="1:3" ht="15.75" x14ac:dyDescent="0.25">
      <c r="A232" s="15"/>
      <c r="C232" s="3" t="str">
        <f>"  &lt;/Genotype&gt;"</f>
        <v xml:space="preserve">  &lt;/Genotype&gt;</v>
      </c>
    </row>
    <row r="233" spans="1:3" ht="15.75" x14ac:dyDescent="0.25">
      <c r="A233" s="15" t="s">
        <v>76</v>
      </c>
      <c r="B233" s="9" t="str">
        <f>J17</f>
        <v>People with this variant have two copies of the [A159C](https://www.ncbi.nlm.nih.gov/clinvar/variation/352569/) variant. This substitution of a single nucleotide is known as a missense mutation.</v>
      </c>
      <c r="C233" s="3" t="str">
        <f>CONCATENATE("  &lt;Genotype hgvs=",CHAR(34),B219,B220,";",B220,CHAR(34)," name=",CHAR(34),B31,CHAR(34),"&gt; ")</f>
        <v xml:space="preserve">  &lt;Genotype hgvs="NC_000005.10:g.[159315942T&gt;G][27467305T&gt;C];[27467305T&gt;C]" name="A159C"&gt; </v>
      </c>
    </row>
    <row r="234" spans="1:3" ht="15.75" x14ac:dyDescent="0.25">
      <c r="A234" s="8" t="s">
        <v>77</v>
      </c>
      <c r="B234" s="9" t="str">
        <f t="shared" ref="B234:B235" si="8">J18</f>
        <v>This variant is not associated with increased risk.</v>
      </c>
      <c r="C234" s="3" t="s">
        <v>38</v>
      </c>
    </row>
    <row r="235" spans="1:3" ht="15.75" x14ac:dyDescent="0.25">
      <c r="A235" s="8" t="s">
        <v>73</v>
      </c>
      <c r="B235" s="9">
        <f t="shared" si="8"/>
        <v>52.5</v>
      </c>
      <c r="C235" s="3" t="s">
        <v>70</v>
      </c>
    </row>
    <row r="236" spans="1:3" ht="15.75" x14ac:dyDescent="0.25">
      <c r="A236" s="8"/>
    </row>
    <row r="237" spans="1:3" ht="15.75" x14ac:dyDescent="0.25">
      <c r="A237" s="15"/>
      <c r="C237" s="3" t="str">
        <f>CONCATENATE("    ",B233)</f>
        <v xml:space="preserve">    People with this variant have two copies of the [A159C](https://www.ncbi.nlm.nih.gov/clinvar/variation/352569/) variant. This substitution of a single nucleotide is known as a missense mutation.</v>
      </c>
    </row>
    <row r="238" spans="1:3" ht="15.75" x14ac:dyDescent="0.25">
      <c r="A238" s="8"/>
    </row>
    <row r="239" spans="1:3" ht="15.75" x14ac:dyDescent="0.25">
      <c r="A239" s="8"/>
      <c r="C239" s="3" t="s">
        <v>74</v>
      </c>
    </row>
    <row r="240" spans="1:3" ht="15.75" x14ac:dyDescent="0.25">
      <c r="A240" s="8"/>
    </row>
    <row r="241" spans="1:3" ht="15.75" x14ac:dyDescent="0.25">
      <c r="A241" s="8"/>
      <c r="C241" s="3" t="str">
        <f>CONCATENATE("    ",B234)</f>
        <v xml:space="preserve">    This variant is not associated with increased risk.</v>
      </c>
    </row>
    <row r="242" spans="1:3" ht="15.75" x14ac:dyDescent="0.25">
      <c r="A242" s="8"/>
    </row>
    <row r="243" spans="1:3" ht="15.75" x14ac:dyDescent="0.25">
      <c r="A243" s="15"/>
      <c r="C243" s="3" t="s">
        <v>75</v>
      </c>
    </row>
    <row r="244" spans="1:3" ht="15.75" x14ac:dyDescent="0.25">
      <c r="A244" s="15"/>
    </row>
    <row r="245" spans="1:3" ht="15.75" x14ac:dyDescent="0.25">
      <c r="A245" s="15"/>
      <c r="C245" s="3" t="str">
        <f>CONCATENATE( "    &lt;piechart percentage=",B235," /&gt;")</f>
        <v xml:space="preserve">    &lt;piechart percentage=52.5 /&gt;</v>
      </c>
    </row>
    <row r="246" spans="1:3" ht="15.75" x14ac:dyDescent="0.25">
      <c r="A246" s="15"/>
      <c r="C246" s="3" t="str">
        <f>"  &lt;/Genotype&gt;"</f>
        <v xml:space="preserve">  &lt;/Genotype&gt;</v>
      </c>
    </row>
    <row r="247" spans="1:3" ht="15.75" x14ac:dyDescent="0.25">
      <c r="A247" s="15" t="s">
        <v>78</v>
      </c>
      <c r="B247" s="9" t="str">
        <f>J20</f>
        <v>Your IL12B gene has no variants. A normal gene is referred to as a "wild-type" gene.</v>
      </c>
      <c r="C247" s="3" t="str">
        <f>CONCATENATE("  &lt;Genotype hgvs=",CHAR(34),B219,B221,";",B221,CHAR(34)," name=",CHAR(34),B31,CHAR(34),"&gt; ")</f>
        <v xml:space="preserve">  &lt;Genotype hgvs="NC_000005.10:g.[159315942T&gt;G][27467305=];[27467305=]" name="A159C"&gt; </v>
      </c>
    </row>
    <row r="248" spans="1:3" ht="15.75" x14ac:dyDescent="0.25">
      <c r="A248" s="8" t="s">
        <v>79</v>
      </c>
      <c r="B248" s="9" t="str">
        <f t="shared" ref="B248:B249" si="9">J21</f>
        <v>This variant is not associated with increased risk.</v>
      </c>
      <c r="C248" s="3" t="s">
        <v>38</v>
      </c>
    </row>
    <row r="249" spans="1:3" ht="15.75" x14ac:dyDescent="0.25">
      <c r="A249" s="8" t="s">
        <v>73</v>
      </c>
      <c r="B249" s="9">
        <f t="shared" si="9"/>
        <v>1.5</v>
      </c>
      <c r="C249" s="3" t="s">
        <v>70</v>
      </c>
    </row>
    <row r="250" spans="1:3" ht="15.75" x14ac:dyDescent="0.25">
      <c r="A250" s="15"/>
    </row>
    <row r="251" spans="1:3" ht="15.75" x14ac:dyDescent="0.25">
      <c r="A251" s="8"/>
      <c r="C251" s="3" t="str">
        <f>CONCATENATE("    ",B247)</f>
        <v xml:space="preserve">    Your IL12B gene has no variants. A normal gene is referred to as a "wild-type" gene.</v>
      </c>
    </row>
    <row r="252" spans="1:3" ht="15.75" x14ac:dyDescent="0.25">
      <c r="A252" s="8"/>
    </row>
    <row r="253" spans="1:3" ht="15.75" x14ac:dyDescent="0.25">
      <c r="A253" s="8"/>
      <c r="C253" s="3" t="s">
        <v>74</v>
      </c>
    </row>
    <row r="254" spans="1:3" ht="15.75" x14ac:dyDescent="0.25">
      <c r="A254" s="8"/>
    </row>
    <row r="255" spans="1:3" ht="15.75" x14ac:dyDescent="0.25">
      <c r="A255" s="8"/>
      <c r="C255" s="3" t="str">
        <f>CONCATENATE("    ",B248)</f>
        <v xml:space="preserve">    This variant is not associated with increased risk.</v>
      </c>
    </row>
    <row r="256" spans="1:3" ht="15.75" x14ac:dyDescent="0.25">
      <c r="A256" s="15"/>
    </row>
    <row r="257" spans="1:3" ht="15.75" x14ac:dyDescent="0.25">
      <c r="A257" s="15"/>
      <c r="C257" s="3" t="s">
        <v>75</v>
      </c>
    </row>
    <row r="258" spans="1:3" ht="15.75" x14ac:dyDescent="0.25">
      <c r="A258" s="15"/>
    </row>
    <row r="259" spans="1:3" ht="15.75" x14ac:dyDescent="0.25">
      <c r="A259" s="15"/>
      <c r="C259" s="3" t="str">
        <f>CONCATENATE( "    &lt;piechart percentage=",B249," /&gt;")</f>
        <v xml:space="preserve">    &lt;piechart percentage=1.5 /&gt;</v>
      </c>
    </row>
    <row r="260" spans="1:3" ht="15.75" x14ac:dyDescent="0.25">
      <c r="A260" s="15"/>
      <c r="C260" s="3" t="str">
        <f>"  &lt;/Genotype&gt;"</f>
        <v xml:space="preserve">  &lt;/Genotype&gt;</v>
      </c>
    </row>
    <row r="261" spans="1:3" ht="15.75" x14ac:dyDescent="0.25">
      <c r="A261" s="15"/>
      <c r="C261" s="3" t="str">
        <f>C35</f>
        <v>&lt;#  #&gt;</v>
      </c>
    </row>
    <row r="262" spans="1:3" ht="15.75" x14ac:dyDescent="0.25">
      <c r="A262" s="15" t="s">
        <v>69</v>
      </c>
      <c r="B262" s="21" t="str">
        <f>K11</f>
        <v>NC_000005.10:g.</v>
      </c>
      <c r="C262" s="3" t="str">
        <f>CONCATENATE("  &lt;Genotype hgvs=",CHAR(34),B262,B263,";",B264,CHAR(34)," name=",CHAR(34),B37,CHAR(34),"&gt; ")</f>
        <v xml:space="preserve">  &lt;Genotype hgvs="NC_000005.10:g.[143300779C&gt;A];[143300779=]" name=""&gt; </v>
      </c>
    </row>
    <row r="263" spans="1:3" ht="15.75" x14ac:dyDescent="0.25">
      <c r="A263" s="15" t="s">
        <v>47</v>
      </c>
      <c r="B263" s="21" t="str">
        <f t="shared" ref="B263:B267" si="10">K12</f>
        <v>[143300779C&gt;A]</v>
      </c>
    </row>
    <row r="264" spans="1:3" ht="15.75" x14ac:dyDescent="0.25">
      <c r="A264" s="15" t="s">
        <v>43</v>
      </c>
      <c r="B264" s="21" t="str">
        <f t="shared" si="10"/>
        <v>[143300779=]</v>
      </c>
      <c r="C264" s="3" t="s">
        <v>70</v>
      </c>
    </row>
    <row r="265" spans="1:3" ht="15.75" x14ac:dyDescent="0.25">
      <c r="A265" s="15" t="s">
        <v>71</v>
      </c>
      <c r="B265" s="21" t="str">
        <f t="shared" si="10"/>
        <v>People with this variant have one copy of the [G1469-16T](https://www.ncbi.nlm.nih.gov/projects/SNP/snp_ref.cgi?rs=6188)</v>
      </c>
      <c r="C265" s="3" t="s">
        <v>38</v>
      </c>
    </row>
    <row r="266" spans="1:3" ht="15.75" x14ac:dyDescent="0.25">
      <c r="A266" s="8" t="s">
        <v>72</v>
      </c>
      <c r="B266" s="21" t="str">
        <f t="shared" si="10"/>
        <v>This variant is not associated with increased risk.</v>
      </c>
      <c r="C266" s="3" t="str">
        <f>CONCATENATE("    ",B265)</f>
        <v xml:space="preserve">    People with this variant have one copy of the [G1469-16T](https://www.ncbi.nlm.nih.gov/projects/SNP/snp_ref.cgi?rs=6188)</v>
      </c>
    </row>
    <row r="267" spans="1:3" ht="15.75" x14ac:dyDescent="0.25">
      <c r="A267" s="8" t="s">
        <v>73</v>
      </c>
      <c r="B267" s="21">
        <f t="shared" si="10"/>
        <v>38.799999999999997</v>
      </c>
    </row>
    <row r="268" spans="1:3" ht="15.75" x14ac:dyDescent="0.25">
      <c r="A268" s="15"/>
      <c r="C268" s="3" t="s">
        <v>74</v>
      </c>
    </row>
    <row r="269" spans="1:3" ht="15.75" x14ac:dyDescent="0.25">
      <c r="A269" s="8"/>
    </row>
    <row r="270" spans="1:3" ht="15.75" x14ac:dyDescent="0.25">
      <c r="A270" s="8"/>
      <c r="C270" s="3" t="str">
        <f>CONCATENATE("    ",B266)</f>
        <v xml:space="preserve">    This variant is not associated with increased risk.</v>
      </c>
    </row>
    <row r="271" spans="1:3" ht="15.75" x14ac:dyDescent="0.25">
      <c r="A271" s="8"/>
    </row>
    <row r="272" spans="1:3" ht="15.75" x14ac:dyDescent="0.25">
      <c r="A272" s="8"/>
      <c r="C272" s="3" t="s">
        <v>75</v>
      </c>
    </row>
    <row r="273" spans="1:3" ht="15.75" x14ac:dyDescent="0.25">
      <c r="A273" s="15"/>
    </row>
    <row r="274" spans="1:3" ht="15.75" x14ac:dyDescent="0.25">
      <c r="A274" s="15"/>
      <c r="C274" s="3" t="str">
        <f>CONCATENATE( "    &lt;piechart percentage=",B267," /&gt;")</f>
        <v xml:space="preserve">    &lt;piechart percentage=38.8 /&gt;</v>
      </c>
    </row>
    <row r="275" spans="1:3" ht="15.75" x14ac:dyDescent="0.25">
      <c r="A275" s="15"/>
      <c r="C275" s="3" t="str">
        <f>"  &lt;/Genotype&gt;"</f>
        <v xml:space="preserve">  &lt;/Genotype&gt;</v>
      </c>
    </row>
    <row r="276" spans="1:3" ht="15.75" x14ac:dyDescent="0.25">
      <c r="A276" s="15" t="s">
        <v>76</v>
      </c>
      <c r="B276" s="9" t="str">
        <f>K17</f>
        <v>People with this variant have two copies of the [G1469-16T](https://www.ncbi.nlm.nih.gov/projects/SNP/snp_ref.cgi?rs=6188) variant. This substitution of a single nucleotide is known as a missense mutation.</v>
      </c>
      <c r="C276" s="3" t="str">
        <f>CONCATENATE("  &lt;Genotype hgvs=",CHAR(34),B262,B263,";",B263,CHAR(34)," name=",CHAR(34),B37,CHAR(34),"&gt; ")</f>
        <v xml:space="preserve">  &lt;Genotype hgvs="NC_000005.10:g.[143300779C&gt;A];[143300779C&gt;A]" name=""&gt; </v>
      </c>
    </row>
    <row r="277" spans="1:3" ht="15.75" x14ac:dyDescent="0.25">
      <c r="A277" s="8" t="s">
        <v>77</v>
      </c>
      <c r="B277" s="9" t="str">
        <f t="shared" ref="B277:B278" si="11">K18</f>
        <v>You are in the Moderate Loss of Function category. See below for more information.</v>
      </c>
      <c r="C277" s="3" t="s">
        <v>38</v>
      </c>
    </row>
    <row r="278" spans="1:3" ht="15.75" x14ac:dyDescent="0.25">
      <c r="A278" s="8" t="s">
        <v>73</v>
      </c>
      <c r="B278" s="9">
        <f t="shared" si="11"/>
        <v>16.5</v>
      </c>
      <c r="C278" s="3" t="s">
        <v>70</v>
      </c>
    </row>
    <row r="279" spans="1:3" ht="15.75" x14ac:dyDescent="0.25">
      <c r="A279" s="8"/>
    </row>
    <row r="280" spans="1:3" ht="15.75" x14ac:dyDescent="0.25">
      <c r="A280" s="15"/>
      <c r="C280" s="3" t="str">
        <f>CONCATENATE("    ",B276)</f>
        <v xml:space="preserve">    People with this variant have two copies of the [G1469-16T](https://www.ncbi.nlm.nih.gov/projects/SNP/snp_ref.cgi?rs=6188) variant. This substitution of a single nucleotide is known as a missense mutation.</v>
      </c>
    </row>
    <row r="281" spans="1:3" ht="15.75" x14ac:dyDescent="0.25">
      <c r="A281" s="8"/>
    </row>
    <row r="282" spans="1:3" ht="15.75" x14ac:dyDescent="0.25">
      <c r="A282" s="8"/>
      <c r="C282" s="3" t="s">
        <v>74</v>
      </c>
    </row>
    <row r="283" spans="1:3" ht="15.75" x14ac:dyDescent="0.25">
      <c r="A283" s="8"/>
    </row>
    <row r="284" spans="1:3" ht="15.75" x14ac:dyDescent="0.25">
      <c r="A284" s="8"/>
      <c r="C284" s="3" t="str">
        <f>CONCATENATE("    ",B277)</f>
        <v xml:space="preserve">    You are in the Moderate Loss of Function category. See below for more information.</v>
      </c>
    </row>
    <row r="285" spans="1:3" ht="15.75" x14ac:dyDescent="0.25">
      <c r="A285" s="8"/>
    </row>
    <row r="286" spans="1:3" ht="15.75" x14ac:dyDescent="0.25">
      <c r="A286" s="15"/>
      <c r="C286" s="3" t="s">
        <v>75</v>
      </c>
    </row>
    <row r="287" spans="1:3" ht="15.75" x14ac:dyDescent="0.25">
      <c r="A287" s="15"/>
    </row>
    <row r="288" spans="1:3" ht="15.75" x14ac:dyDescent="0.25">
      <c r="A288" s="15"/>
      <c r="C288" s="3" t="str">
        <f>CONCATENATE( "    &lt;piechart percentage=",B278," /&gt;")</f>
        <v xml:space="preserve">    &lt;piechart percentage=16.5 /&gt;</v>
      </c>
    </row>
    <row r="289" spans="1:3" ht="15.75" x14ac:dyDescent="0.25">
      <c r="A289" s="15"/>
      <c r="C289" s="3" t="str">
        <f>"  &lt;/Genotype&gt;"</f>
        <v xml:space="preserve">  &lt;/Genotype&gt;</v>
      </c>
    </row>
    <row r="290" spans="1:3" ht="15.75" x14ac:dyDescent="0.25">
      <c r="A290" s="15" t="s">
        <v>78</v>
      </c>
      <c r="B290" s="9" t="str">
        <f>K20</f>
        <v>Your IL12B gene has no variants. A normal gene is referred to as a "wild-type" gene.</v>
      </c>
      <c r="C290" s="3" t="str">
        <f>CONCATENATE("  &lt;Genotype hgvs=",CHAR(34),B262,B264,";",B264,CHAR(34)," name=",CHAR(34),B37,CHAR(34),"&gt; ")</f>
        <v xml:space="preserve">  &lt;Genotype hgvs="NC_000005.10:g.[143300779=];[143300779=]" name=""&gt; </v>
      </c>
    </row>
    <row r="291" spans="1:3" ht="15.75" x14ac:dyDescent="0.25">
      <c r="A291" s="8" t="s">
        <v>79</v>
      </c>
      <c r="B291" s="9" t="str">
        <f t="shared" ref="B291:B292" si="12">K21</f>
        <v>This variant is not associated with increased risk.</v>
      </c>
      <c r="C291" s="3" t="s">
        <v>38</v>
      </c>
    </row>
    <row r="292" spans="1:3" ht="15.75" x14ac:dyDescent="0.25">
      <c r="A292" s="8" t="s">
        <v>73</v>
      </c>
      <c r="B292" s="9">
        <f t="shared" si="12"/>
        <v>44.7</v>
      </c>
      <c r="C292" s="3" t="s">
        <v>70</v>
      </c>
    </row>
    <row r="293" spans="1:3" ht="15.75" x14ac:dyDescent="0.25">
      <c r="A293" s="15"/>
    </row>
    <row r="294" spans="1:3" ht="15.75" x14ac:dyDescent="0.25">
      <c r="A294" s="8"/>
      <c r="C294" s="3" t="str">
        <f>CONCATENATE("    ",B290)</f>
        <v xml:space="preserve">    Your IL12B gene has no variants. A normal gene is referred to as a "wild-type" gene.</v>
      </c>
    </row>
    <row r="295" spans="1:3" ht="15.75" x14ac:dyDescent="0.25">
      <c r="A295" s="8"/>
    </row>
    <row r="296" spans="1:3" ht="15.75" x14ac:dyDescent="0.25">
      <c r="A296" s="8"/>
      <c r="C296" s="3" t="s">
        <v>74</v>
      </c>
    </row>
    <row r="297" spans="1:3" ht="15.75" x14ac:dyDescent="0.25">
      <c r="A297" s="8"/>
    </row>
    <row r="298" spans="1:3" ht="15.75" x14ac:dyDescent="0.25">
      <c r="A298" s="8"/>
      <c r="C298" s="3" t="str">
        <f>CONCATENATE("    ",B291)</f>
        <v xml:space="preserve">    This variant is not associated with increased risk.</v>
      </c>
    </row>
    <row r="299" spans="1:3" ht="15.75" x14ac:dyDescent="0.25">
      <c r="A299" s="15"/>
    </row>
    <row r="300" spans="1:3" ht="15.75" x14ac:dyDescent="0.25">
      <c r="A300" s="15"/>
      <c r="C300" s="3" t="s">
        <v>75</v>
      </c>
    </row>
    <row r="301" spans="1:3" ht="15.75" x14ac:dyDescent="0.25">
      <c r="A301" s="15"/>
    </row>
    <row r="302" spans="1:3" ht="15.75" x14ac:dyDescent="0.25">
      <c r="A302" s="15"/>
      <c r="C302" s="3" t="str">
        <f>CONCATENATE( "    &lt;piechart percentage=",B292," /&gt;")</f>
        <v xml:space="preserve">    &lt;piechart percentage=44.7 /&gt;</v>
      </c>
    </row>
    <row r="303" spans="1:3" ht="15.75" x14ac:dyDescent="0.25">
      <c r="A303" s="15"/>
      <c r="C303" s="3" t="str">
        <f>"  &lt;/Genotype&gt;"</f>
        <v xml:space="preserve">  &lt;/Genotype&gt;</v>
      </c>
    </row>
    <row r="304" spans="1:3" ht="15.75" x14ac:dyDescent="0.25">
      <c r="A304" s="15"/>
      <c r="C304" s="3" t="str">
        <f>C41</f>
        <v>&lt;#  #&gt;</v>
      </c>
    </row>
    <row r="305" spans="1:3" ht="15.75" x14ac:dyDescent="0.25">
      <c r="A305" s="15" t="s">
        <v>69</v>
      </c>
      <c r="B305" s="21" t="str">
        <f>L11</f>
        <v>NC_000005.10:g.</v>
      </c>
      <c r="C305" s="3" t="str">
        <f>CONCATENATE("  &lt;Genotype hgvs=",CHAR(34),B305,B306,";",B307,CHAR(34)," name=",CHAR(34),B43,CHAR(34),"&gt; ")</f>
        <v xml:space="preserve">  &lt;Genotype hgvs="NC_000005.10:g.[143281925A&gt;G];[143281925=]" name=""&gt; </v>
      </c>
    </row>
    <row r="306" spans="1:3" ht="15.75" x14ac:dyDescent="0.25">
      <c r="A306" s="15" t="s">
        <v>47</v>
      </c>
      <c r="B306" s="21" t="str">
        <f t="shared" ref="B306:B310" si="13">L12</f>
        <v>[143281925A&gt;G]</v>
      </c>
    </row>
    <row r="307" spans="1:3" ht="15.75" x14ac:dyDescent="0.25">
      <c r="A307" s="15" t="s">
        <v>43</v>
      </c>
      <c r="B307" s="21" t="str">
        <f t="shared" si="13"/>
        <v>[143281925=]</v>
      </c>
      <c r="C307" s="3" t="s">
        <v>70</v>
      </c>
    </row>
    <row r="308" spans="1:3" ht="15.75" x14ac:dyDescent="0.25">
      <c r="A308" s="15" t="s">
        <v>71</v>
      </c>
      <c r="B308" s="21" t="str">
        <f t="shared" si="13"/>
        <v>People with this variant have one copy of the [A143281925G](https://www.ncbi.nlm.nih.gov/clinvar/variation/351364/)</v>
      </c>
      <c r="C308" s="3" t="s">
        <v>38</v>
      </c>
    </row>
    <row r="309" spans="1:3" ht="15.75" x14ac:dyDescent="0.25">
      <c r="A309" s="8" t="s">
        <v>72</v>
      </c>
      <c r="B309" s="21" t="str">
        <f t="shared" si="13"/>
        <v>You are in the Moderate Loss of Function category. See below for more information.</v>
      </c>
      <c r="C309" s="3" t="str">
        <f>CONCATENATE("    ",B308)</f>
        <v xml:space="preserve">    People with this variant have one copy of the [A143281925G](https://www.ncbi.nlm.nih.gov/clinvar/variation/351364/)</v>
      </c>
    </row>
    <row r="310" spans="1:3" ht="15.75" x14ac:dyDescent="0.25">
      <c r="A310" s="8" t="s">
        <v>73</v>
      </c>
      <c r="B310" s="21">
        <f t="shared" si="13"/>
        <v>22.6</v>
      </c>
    </row>
    <row r="311" spans="1:3" ht="15.75" x14ac:dyDescent="0.25">
      <c r="A311" s="15"/>
      <c r="C311" s="3" t="s">
        <v>74</v>
      </c>
    </row>
    <row r="312" spans="1:3" ht="15.75" x14ac:dyDescent="0.25">
      <c r="A312" s="8"/>
    </row>
    <row r="313" spans="1:3" ht="15.75" x14ac:dyDescent="0.25">
      <c r="A313" s="8"/>
      <c r="C313" s="3" t="str">
        <f>CONCATENATE("    ",B309)</f>
        <v xml:space="preserve">    You are in the Moderate Loss of Function category. See below for more information.</v>
      </c>
    </row>
    <row r="314" spans="1:3" ht="15.75" x14ac:dyDescent="0.25">
      <c r="A314" s="8"/>
    </row>
    <row r="315" spans="1:3" ht="15.75" x14ac:dyDescent="0.25">
      <c r="A315" s="8"/>
      <c r="C315" s="3" t="s">
        <v>75</v>
      </c>
    </row>
    <row r="316" spans="1:3" ht="15.75" x14ac:dyDescent="0.25">
      <c r="A316" s="15"/>
    </row>
    <row r="317" spans="1:3" ht="15.75" x14ac:dyDescent="0.25">
      <c r="A317" s="15"/>
      <c r="C317" s="3" t="str">
        <f>CONCATENATE( "    &lt;piechart percentage=",B310," /&gt;")</f>
        <v xml:space="preserve">    &lt;piechart percentage=22.6 /&gt;</v>
      </c>
    </row>
    <row r="318" spans="1:3" ht="15.75" x14ac:dyDescent="0.25">
      <c r="A318" s="15"/>
      <c r="C318" s="3" t="str">
        <f>"  &lt;/Genotype&gt;"</f>
        <v xml:space="preserve">  &lt;/Genotype&gt;</v>
      </c>
    </row>
    <row r="319" spans="1:3" ht="15.75" x14ac:dyDescent="0.25">
      <c r="A319" s="15" t="s">
        <v>76</v>
      </c>
      <c r="B319" s="9" t="str">
        <f>L17</f>
        <v>People with this variant have two copies of the [A143281925G](https://www.ncbi.nlm.nih.gov/clinvar/variation/351364/) variant. This substitution of a single nucleotide is known as a missense mutation.</v>
      </c>
      <c r="C319" s="3" t="str">
        <f>CONCATENATE("  &lt;Genotype hgvs=",CHAR(34),B305,B306,";",B306,CHAR(34)," name=",CHAR(34),B43,CHAR(34),"&gt; ")</f>
        <v xml:space="preserve">  &lt;Genotype hgvs="NC_000005.10:g.[143281925A&gt;G];[143281925A&gt;G]" name=""&gt; </v>
      </c>
    </row>
    <row r="320" spans="1:3" ht="15.75" x14ac:dyDescent="0.25">
      <c r="A320" s="8" t="s">
        <v>77</v>
      </c>
      <c r="B320" s="9" t="str">
        <f t="shared" ref="B320:B321" si="14">L18</f>
        <v>You are in the Moderate Loss of Function category. See below for more information.</v>
      </c>
      <c r="C320" s="3" t="s">
        <v>38</v>
      </c>
    </row>
    <row r="321" spans="1:3" ht="15.75" x14ac:dyDescent="0.25">
      <c r="A321" s="8" t="s">
        <v>73</v>
      </c>
      <c r="B321" s="9">
        <f t="shared" si="14"/>
        <v>6.2</v>
      </c>
      <c r="C321" s="3" t="s">
        <v>70</v>
      </c>
    </row>
    <row r="322" spans="1:3" ht="15.75" x14ac:dyDescent="0.25">
      <c r="A322" s="8"/>
    </row>
    <row r="323" spans="1:3" ht="15.75" x14ac:dyDescent="0.25">
      <c r="A323" s="15"/>
      <c r="C323" s="3" t="str">
        <f>CONCATENATE("    ",B319)</f>
        <v xml:space="preserve">    People with this variant have two copies of the [A143281925G](https://www.ncbi.nlm.nih.gov/clinvar/variation/351364/) variant. This substitution of a single nucleotide is known as a missense mutation.</v>
      </c>
    </row>
    <row r="324" spans="1:3" ht="15.75" x14ac:dyDescent="0.25">
      <c r="A324" s="8"/>
    </row>
    <row r="325" spans="1:3" ht="15.75" x14ac:dyDescent="0.25">
      <c r="A325" s="8"/>
      <c r="C325" s="3" t="s">
        <v>74</v>
      </c>
    </row>
    <row r="326" spans="1:3" ht="15.75" x14ac:dyDescent="0.25">
      <c r="A326" s="8"/>
    </row>
    <row r="327" spans="1:3" ht="15.75" x14ac:dyDescent="0.25">
      <c r="A327" s="8"/>
      <c r="C327" s="3" t="str">
        <f>CONCATENATE("    ",B320)</f>
        <v xml:space="preserve">    You are in the Moderate Loss of Function category. See below for more information.</v>
      </c>
    </row>
    <row r="328" spans="1:3" ht="15.75" x14ac:dyDescent="0.25">
      <c r="A328" s="8"/>
    </row>
    <row r="329" spans="1:3" ht="15.75" x14ac:dyDescent="0.25">
      <c r="A329" s="15"/>
      <c r="C329" s="3" t="s">
        <v>75</v>
      </c>
    </row>
    <row r="330" spans="1:3" ht="15.75" x14ac:dyDescent="0.25">
      <c r="A330" s="15"/>
    </row>
    <row r="331" spans="1:3" ht="15.75" x14ac:dyDescent="0.25">
      <c r="A331" s="15"/>
      <c r="C331" s="3" t="str">
        <f>CONCATENATE( "    &lt;piechart percentage=",B321," /&gt;")</f>
        <v xml:space="preserve">    &lt;piechart percentage=6.2 /&gt;</v>
      </c>
    </row>
    <row r="332" spans="1:3" ht="15.75" x14ac:dyDescent="0.25">
      <c r="A332" s="15"/>
      <c r="C332" s="3" t="str">
        <f>"  &lt;/Genotype&gt;"</f>
        <v xml:space="preserve">  &lt;/Genotype&gt;</v>
      </c>
    </row>
    <row r="333" spans="1:3" ht="15.75" x14ac:dyDescent="0.25">
      <c r="A333" s="15" t="s">
        <v>78</v>
      </c>
      <c r="B333" s="9" t="str">
        <f>L20</f>
        <v>Your IL12B gene has no variants. A normal gene is referred to as a "wild-type" gene.</v>
      </c>
      <c r="C333" s="3" t="str">
        <f>CONCATENATE("  &lt;Genotype hgvs=",CHAR(34),B305,B307,";",B307,CHAR(34)," name=",CHAR(34),B43,CHAR(34),"&gt; ")</f>
        <v xml:space="preserve">  &lt;Genotype hgvs="NC_000005.10:g.[143281925=];[143281925=]" name=""&gt; </v>
      </c>
    </row>
    <row r="334" spans="1:3" ht="15.75" x14ac:dyDescent="0.25">
      <c r="A334" s="8" t="s">
        <v>79</v>
      </c>
      <c r="B334" s="9" t="str">
        <f t="shared" ref="B334:B335" si="15">L21</f>
        <v>This variant is not associated with increased risk.</v>
      </c>
      <c r="C334" s="3" t="s">
        <v>38</v>
      </c>
    </row>
    <row r="335" spans="1:3" ht="15.75" x14ac:dyDescent="0.25">
      <c r="A335" s="8" t="s">
        <v>73</v>
      </c>
      <c r="B335" s="9">
        <f t="shared" si="15"/>
        <v>71.2</v>
      </c>
      <c r="C335" s="3" t="s">
        <v>70</v>
      </c>
    </row>
    <row r="336" spans="1:3" ht="15.75" x14ac:dyDescent="0.25">
      <c r="A336" s="15"/>
    </row>
    <row r="337" spans="1:3" ht="15.75" x14ac:dyDescent="0.25">
      <c r="A337" s="8"/>
      <c r="C337" s="3" t="str">
        <f>CONCATENATE("    ",B333)</f>
        <v xml:space="preserve">    Your IL12B gene has no variants. A normal gene is referred to as a "wild-type" gene.</v>
      </c>
    </row>
    <row r="338" spans="1:3" ht="15.75" x14ac:dyDescent="0.25">
      <c r="A338" s="8"/>
    </row>
    <row r="339" spans="1:3" ht="15.75" x14ac:dyDescent="0.25">
      <c r="A339" s="8"/>
      <c r="C339" s="3" t="s">
        <v>74</v>
      </c>
    </row>
    <row r="340" spans="1:3" ht="15.75" x14ac:dyDescent="0.25">
      <c r="A340" s="8"/>
    </row>
    <row r="341" spans="1:3" ht="15.75" x14ac:dyDescent="0.25">
      <c r="A341" s="8"/>
      <c r="C341" s="3" t="str">
        <f>CONCATENATE("    ",B334)</f>
        <v xml:space="preserve">    This variant is not associated with increased risk.</v>
      </c>
    </row>
    <row r="342" spans="1:3" ht="15.75" x14ac:dyDescent="0.25">
      <c r="A342" s="15"/>
    </row>
    <row r="343" spans="1:3" ht="15.75" x14ac:dyDescent="0.25">
      <c r="A343" s="15"/>
      <c r="C343" s="3" t="s">
        <v>75</v>
      </c>
    </row>
    <row r="344" spans="1:3" ht="15.75" x14ac:dyDescent="0.25">
      <c r="A344" s="15"/>
    </row>
    <row r="345" spans="1:3" ht="15.75" x14ac:dyDescent="0.25">
      <c r="A345" s="15"/>
      <c r="C345" s="3" t="str">
        <f>CONCATENATE( "    &lt;piechart percentage=",B335," /&gt;")</f>
        <v xml:space="preserve">    &lt;piechart percentage=71.2 /&gt;</v>
      </c>
    </row>
    <row r="346" spans="1:3" ht="15.75" x14ac:dyDescent="0.25">
      <c r="A346" s="15"/>
      <c r="C346" s="3" t="str">
        <f>"  &lt;/Genotype&gt;"</f>
        <v xml:space="preserve">  &lt;/Genotype&gt;</v>
      </c>
    </row>
    <row r="347" spans="1:3" ht="15.75" x14ac:dyDescent="0.25">
      <c r="A347" s="15"/>
      <c r="C347" s="3" t="str">
        <f>C47</f>
        <v>&lt;# A143307929G #&gt;</v>
      </c>
    </row>
    <row r="348" spans="1:3" ht="15.75" x14ac:dyDescent="0.25">
      <c r="A348" s="15" t="s">
        <v>69</v>
      </c>
      <c r="B348" s="21" t="str">
        <f>M11</f>
        <v>NC_000005.10:g.</v>
      </c>
      <c r="C348" s="3" t="str">
        <f>CONCATENATE("  &lt;Genotype hgvs=",CHAR(34),B348,B349,";",B350,CHAR(34)," name=",CHAR(34),B49,CHAR(34),"&gt; ")</f>
        <v xml:space="preserve">  &lt;Genotype hgvs="NC_000005.10:g.[143307929A&gt;G];[143307929=]" name="A143307929G"&gt; </v>
      </c>
    </row>
    <row r="349" spans="1:3" ht="15.75" x14ac:dyDescent="0.25">
      <c r="A349" s="15" t="s">
        <v>47</v>
      </c>
      <c r="B349" s="21" t="str">
        <f t="shared" ref="B349:B353" si="16">M12</f>
        <v>[143307929A&gt;G]</v>
      </c>
    </row>
    <row r="350" spans="1:3" ht="15.75" x14ac:dyDescent="0.25">
      <c r="A350" s="15" t="s">
        <v>43</v>
      </c>
      <c r="B350" s="21" t="str">
        <f t="shared" si="16"/>
        <v>[143307929=]</v>
      </c>
      <c r="C350" s="3" t="s">
        <v>70</v>
      </c>
    </row>
    <row r="351" spans="1:3" ht="15.75" x14ac:dyDescent="0.25">
      <c r="A351" s="15" t="s">
        <v>71</v>
      </c>
      <c r="B351" s="21" t="str">
        <f t="shared" si="16"/>
        <v>People with this variant have one copy of the [T2298C (p.Asn766=)](https://www.ncbi.nlm.nih.gov/projects/SNP/snp_ref.cgi?rs=852977)</v>
      </c>
      <c r="C351" s="3" t="s">
        <v>38</v>
      </c>
    </row>
    <row r="352" spans="1:3" ht="15.75" x14ac:dyDescent="0.25">
      <c r="A352" s="8" t="s">
        <v>72</v>
      </c>
      <c r="B352" s="21" t="str">
        <f t="shared" si="16"/>
        <v>You are in the Moderate Loss of Function category. See below for more information.</v>
      </c>
      <c r="C352" s="3" t="str">
        <f>CONCATENATE("    ",B351)</f>
        <v xml:space="preserve">    People with this variant have one copy of the [T2298C (p.Asn766=)](https://www.ncbi.nlm.nih.gov/projects/SNP/snp_ref.cgi?rs=852977)</v>
      </c>
    </row>
    <row r="353" spans="1:3" ht="15.75" x14ac:dyDescent="0.25">
      <c r="A353" s="8" t="s">
        <v>73</v>
      </c>
      <c r="B353" s="21">
        <f t="shared" si="16"/>
        <v>35.6</v>
      </c>
    </row>
    <row r="354" spans="1:3" ht="15.75" x14ac:dyDescent="0.25">
      <c r="A354" s="15"/>
      <c r="C354" s="3" t="s">
        <v>74</v>
      </c>
    </row>
    <row r="355" spans="1:3" ht="15.75" x14ac:dyDescent="0.25">
      <c r="A355" s="8"/>
    </row>
    <row r="356" spans="1:3" ht="15.75" x14ac:dyDescent="0.25">
      <c r="A356" s="8"/>
      <c r="C356" s="3" t="str">
        <f>CONCATENATE("    ",B352)</f>
        <v xml:space="preserve">    You are in the Moderate Loss of Function category. See below for more information.</v>
      </c>
    </row>
    <row r="357" spans="1:3" ht="15.75" x14ac:dyDescent="0.25">
      <c r="A357" s="8"/>
    </row>
    <row r="358" spans="1:3" ht="15.75" x14ac:dyDescent="0.25">
      <c r="A358" s="8"/>
      <c r="C358" s="3" t="s">
        <v>75</v>
      </c>
    </row>
    <row r="359" spans="1:3" ht="15.75" x14ac:dyDescent="0.25">
      <c r="A359" s="15"/>
    </row>
    <row r="360" spans="1:3" ht="15.75" x14ac:dyDescent="0.25">
      <c r="A360" s="15"/>
      <c r="C360" s="3" t="str">
        <f>CONCATENATE( "    &lt;piechart percentage=",B353," /&gt;")</f>
        <v xml:space="preserve">    &lt;piechart percentage=35.6 /&gt;</v>
      </c>
    </row>
    <row r="361" spans="1:3" ht="15.75" x14ac:dyDescent="0.25">
      <c r="A361" s="15"/>
      <c r="C361" s="3" t="str">
        <f>"  &lt;/Genotype&gt;"</f>
        <v xml:space="preserve">  &lt;/Genotype&gt;</v>
      </c>
    </row>
    <row r="362" spans="1:3" ht="15.75" x14ac:dyDescent="0.25">
      <c r="A362" s="15" t="s">
        <v>76</v>
      </c>
      <c r="B362" s="9" t="str">
        <f>M17</f>
        <v>People with this variant have two copies of the [T2298C (p.Asn766=)](https://www.ncbi.nlm.nih.gov/projects/SNP/snp_ref.cgi?rs=852977) variant. This substitution of a single nucleotide is known as a missense mutation.</v>
      </c>
      <c r="C362" s="3" t="str">
        <f>CONCATENATE("  &lt;Genotype hgvs=",CHAR(34),B348,B349,";",B349,CHAR(34)," name=",CHAR(34),B49,CHAR(34),"&gt; ")</f>
        <v xml:space="preserve">  &lt;Genotype hgvs="NC_000005.10:g.[143307929A&gt;G];[143307929A&gt;G]" name="A143307929G"&gt; </v>
      </c>
    </row>
    <row r="363" spans="1:3" ht="15.75" x14ac:dyDescent="0.25">
      <c r="A363" s="8" t="s">
        <v>77</v>
      </c>
      <c r="B363" s="9" t="str">
        <f t="shared" ref="B363:B364" si="17">M18</f>
        <v>You are in the Moderate Loss of Function category. See below for more information.</v>
      </c>
      <c r="C363" s="3" t="s">
        <v>38</v>
      </c>
    </row>
    <row r="364" spans="1:3" ht="15.75" x14ac:dyDescent="0.25">
      <c r="A364" s="8" t="s">
        <v>73</v>
      </c>
      <c r="B364" s="9">
        <f t="shared" si="17"/>
        <v>14.3</v>
      </c>
      <c r="C364" s="3" t="s">
        <v>70</v>
      </c>
    </row>
    <row r="365" spans="1:3" ht="15.75" x14ac:dyDescent="0.25">
      <c r="A365" s="8"/>
    </row>
    <row r="366" spans="1:3" ht="15.75" x14ac:dyDescent="0.25">
      <c r="A366" s="15"/>
      <c r="C366" s="3" t="str">
        <f>CONCATENATE("    ",B362)</f>
        <v xml:space="preserve">    People with this variant have two copies of the [T2298C (p.Asn766=)](https://www.ncbi.nlm.nih.gov/projects/SNP/snp_ref.cgi?rs=852977) variant. This substitution of a single nucleotide is known as a missense mutation.</v>
      </c>
    </row>
    <row r="367" spans="1:3" ht="15.75" x14ac:dyDescent="0.25">
      <c r="A367" s="8"/>
    </row>
    <row r="368" spans="1:3" ht="15.75" x14ac:dyDescent="0.25">
      <c r="A368" s="8"/>
      <c r="C368" s="3" t="s">
        <v>74</v>
      </c>
    </row>
    <row r="369" spans="1:3" ht="15.75" x14ac:dyDescent="0.25">
      <c r="A369" s="8"/>
    </row>
    <row r="370" spans="1:3" ht="15.75" x14ac:dyDescent="0.25">
      <c r="A370" s="8"/>
      <c r="C370" s="3" t="str">
        <f>CONCATENATE("    ",B363)</f>
        <v xml:space="preserve">    You are in the Moderate Loss of Function category. See below for more information.</v>
      </c>
    </row>
    <row r="371" spans="1:3" ht="15.75" x14ac:dyDescent="0.25">
      <c r="A371" s="8"/>
    </row>
    <row r="372" spans="1:3" ht="15.75" x14ac:dyDescent="0.25">
      <c r="A372" s="15"/>
      <c r="C372" s="3" t="s">
        <v>75</v>
      </c>
    </row>
    <row r="373" spans="1:3" ht="15.75" x14ac:dyDescent="0.25">
      <c r="A373" s="15"/>
    </row>
    <row r="374" spans="1:3" ht="15.75" x14ac:dyDescent="0.25">
      <c r="A374" s="15"/>
      <c r="C374" s="3" t="str">
        <f>CONCATENATE( "    &lt;piechart percentage=",B364," /&gt;")</f>
        <v xml:space="preserve">    &lt;piechart percentage=14.3 /&gt;</v>
      </c>
    </row>
    <row r="375" spans="1:3" ht="15.75" x14ac:dyDescent="0.25">
      <c r="A375" s="15"/>
      <c r="C375" s="3" t="str">
        <f>"  &lt;/Genotype&gt;"</f>
        <v xml:space="preserve">  &lt;/Genotype&gt;</v>
      </c>
    </row>
    <row r="376" spans="1:3" ht="15.75" x14ac:dyDescent="0.25">
      <c r="A376" s="15" t="s">
        <v>78</v>
      </c>
      <c r="B376" s="9" t="str">
        <f>M20</f>
        <v>Your IL12B gene has no variants. A normal gene is referred to as a "wild-type" gene.</v>
      </c>
      <c r="C376" s="3" t="str">
        <f>CONCATENATE("  &lt;Genotype hgvs=",CHAR(34),B348,B350,";",B350,CHAR(34)," name=",CHAR(34),B49,CHAR(34),"&gt; ")</f>
        <v xml:space="preserve">  &lt;Genotype hgvs="NC_000005.10:g.[143307929=];[143307929=]" name="A143307929G"&gt; </v>
      </c>
    </row>
    <row r="377" spans="1:3" ht="15.75" x14ac:dyDescent="0.25">
      <c r="A377" s="8" t="s">
        <v>79</v>
      </c>
      <c r="B377" s="9" t="str">
        <f t="shared" ref="B377:B378" si="18">M21</f>
        <v>This variant is not associated with increased risk.</v>
      </c>
      <c r="C377" s="3" t="s">
        <v>38</v>
      </c>
    </row>
    <row r="378" spans="1:3" ht="15.75" x14ac:dyDescent="0.25">
      <c r="A378" s="8" t="s">
        <v>73</v>
      </c>
      <c r="B378" s="9">
        <f t="shared" si="18"/>
        <v>50.1</v>
      </c>
      <c r="C378" s="3" t="s">
        <v>70</v>
      </c>
    </row>
    <row r="379" spans="1:3" ht="15.75" x14ac:dyDescent="0.25">
      <c r="A379" s="15"/>
    </row>
    <row r="380" spans="1:3" ht="15.75" x14ac:dyDescent="0.25">
      <c r="A380" s="8"/>
      <c r="C380" s="3" t="str">
        <f>CONCATENATE("    ",B376)</f>
        <v xml:space="preserve">    Your IL12B gene has no variants. A normal gene is referred to as a "wild-type" gene.</v>
      </c>
    </row>
    <row r="381" spans="1:3" ht="15.75" x14ac:dyDescent="0.25">
      <c r="A381" s="8"/>
    </row>
    <row r="382" spans="1:3" ht="15.75" x14ac:dyDescent="0.25">
      <c r="A382" s="8"/>
      <c r="C382" s="3" t="s">
        <v>74</v>
      </c>
    </row>
    <row r="383" spans="1:3" ht="15.75" x14ac:dyDescent="0.25">
      <c r="A383" s="8"/>
    </row>
    <row r="384" spans="1:3" ht="15.75" x14ac:dyDescent="0.25">
      <c r="A384" s="8"/>
      <c r="C384" s="3" t="str">
        <f>CONCATENATE("    ",B377)</f>
        <v xml:space="preserve">    This variant is not associated with increased risk.</v>
      </c>
    </row>
    <row r="385" spans="1:3" ht="15.75" x14ac:dyDescent="0.25">
      <c r="A385" s="15"/>
    </row>
    <row r="386" spans="1:3" ht="15.75" x14ac:dyDescent="0.25">
      <c r="A386" s="15"/>
      <c r="C386" s="3" t="s">
        <v>75</v>
      </c>
    </row>
    <row r="387" spans="1:3" ht="15.75" x14ac:dyDescent="0.25">
      <c r="A387" s="15"/>
    </row>
    <row r="388" spans="1:3" ht="15.75" x14ac:dyDescent="0.25">
      <c r="A388" s="15"/>
      <c r="C388" s="3" t="str">
        <f>CONCATENATE( "    &lt;piechart percentage=",B378," /&gt;")</f>
        <v xml:space="preserve">    &lt;piechart percentage=50.1 /&gt;</v>
      </c>
    </row>
    <row r="389" spans="1:3" ht="15.75" x14ac:dyDescent="0.25">
      <c r="A389" s="15"/>
      <c r="C389" s="3" t="str">
        <f>"  &lt;/Genotype&gt;"</f>
        <v xml:space="preserve">  &lt;/Genotype&gt;</v>
      </c>
    </row>
    <row r="390" spans="1:3" ht="15.75" x14ac:dyDescent="0.25">
      <c r="A390" s="15"/>
      <c r="C390" s="3" t="str">
        <f>C53</f>
        <v>&lt;# G143316471A #&gt;</v>
      </c>
    </row>
    <row r="391" spans="1:3" ht="15.75" x14ac:dyDescent="0.25">
      <c r="A391" s="15" t="s">
        <v>69</v>
      </c>
      <c r="B391" s="21" t="str">
        <f>N11</f>
        <v>NC_000005.10:g.</v>
      </c>
      <c r="C391" s="3" t="str">
        <f>CONCATENATE("  &lt;Genotype hgvs=",CHAR(34),B391,B392,";",B393,CHAR(34)," name=",CHAR(34),B55,CHAR(34),"&gt; ")</f>
        <v xml:space="preserve">  &lt;Genotype hgvs="NC_000005.10:g.[143316471G&gt;A];[143316471=]" name="G143316471A"&gt; </v>
      </c>
    </row>
    <row r="392" spans="1:3" ht="15.75" x14ac:dyDescent="0.25">
      <c r="A392" s="15" t="s">
        <v>47</v>
      </c>
      <c r="B392" s="21" t="str">
        <f t="shared" ref="B392:B396" si="19">N12</f>
        <v>[143316471G&gt;A]</v>
      </c>
    </row>
    <row r="393" spans="1:3" ht="15.75" x14ac:dyDescent="0.25">
      <c r="A393" s="15" t="s">
        <v>43</v>
      </c>
      <c r="B393" s="21" t="str">
        <f t="shared" si="19"/>
        <v>[143316471=]</v>
      </c>
      <c r="C393" s="3" t="s">
        <v>70</v>
      </c>
    </row>
    <row r="394" spans="1:3" ht="15.75" x14ac:dyDescent="0.25">
      <c r="A394" s="15" t="s">
        <v>71</v>
      </c>
      <c r="B394" s="21" t="str">
        <f t="shared" si="19"/>
        <v>People with this variant have one copy of the [G143316471A](https://www.ncbi.nlm.nih.gov/projects/SNP/snp_ref.cgi?rs=860458)</v>
      </c>
      <c r="C394" s="3" t="s">
        <v>38</v>
      </c>
    </row>
    <row r="395" spans="1:3" ht="15.75" x14ac:dyDescent="0.25">
      <c r="A395" s="8" t="s">
        <v>72</v>
      </c>
      <c r="B395" s="21" t="str">
        <f t="shared" si="19"/>
        <v>You are in the Moderate Loss of Function category. See below for more information.</v>
      </c>
      <c r="C395" s="3" t="str">
        <f>CONCATENATE("    ",B394)</f>
        <v xml:space="preserve">    People with this variant have one copy of the [G143316471A](https://www.ncbi.nlm.nih.gov/projects/SNP/snp_ref.cgi?rs=860458)</v>
      </c>
    </row>
    <row r="396" spans="1:3" ht="15.75" x14ac:dyDescent="0.25">
      <c r="A396" s="8" t="s">
        <v>73</v>
      </c>
      <c r="B396" s="21">
        <f t="shared" si="19"/>
        <v>20.100000000000001</v>
      </c>
    </row>
    <row r="397" spans="1:3" ht="15.75" x14ac:dyDescent="0.25">
      <c r="A397" s="15"/>
      <c r="C397" s="3" t="s">
        <v>74</v>
      </c>
    </row>
    <row r="398" spans="1:3" ht="15.75" x14ac:dyDescent="0.25">
      <c r="A398" s="8"/>
    </row>
    <row r="399" spans="1:3" ht="15.75" x14ac:dyDescent="0.25">
      <c r="A399" s="8"/>
      <c r="C399" s="3" t="str">
        <f>CONCATENATE("    ",B395)</f>
        <v xml:space="preserve">    You are in the Moderate Loss of Function category. See below for more information.</v>
      </c>
    </row>
    <row r="400" spans="1:3" ht="15.75" x14ac:dyDescent="0.25">
      <c r="A400" s="8"/>
    </row>
    <row r="401" spans="1:3" ht="15.75" x14ac:dyDescent="0.25">
      <c r="A401" s="8"/>
      <c r="C401" s="3" t="s">
        <v>75</v>
      </c>
    </row>
    <row r="402" spans="1:3" ht="15.75" x14ac:dyDescent="0.25">
      <c r="A402" s="15"/>
    </row>
    <row r="403" spans="1:3" ht="15.75" x14ac:dyDescent="0.25">
      <c r="A403" s="15"/>
      <c r="C403" s="3" t="str">
        <f>CONCATENATE( "    &lt;piechart percentage=",B396," /&gt;")</f>
        <v xml:space="preserve">    &lt;piechart percentage=20.1 /&gt;</v>
      </c>
    </row>
    <row r="404" spans="1:3" ht="15.75" x14ac:dyDescent="0.25">
      <c r="A404" s="15"/>
      <c r="C404" s="3" t="str">
        <f>"  &lt;/Genotype&gt;"</f>
        <v xml:space="preserve">  &lt;/Genotype&gt;</v>
      </c>
    </row>
    <row r="405" spans="1:3" ht="15.75" x14ac:dyDescent="0.25">
      <c r="A405" s="15" t="s">
        <v>76</v>
      </c>
      <c r="B405" s="9" t="str">
        <f>N17</f>
        <v>People with this variant have two copies of the [G143316471A](https://www.ncbi.nlm.nih.gov/projects/SNP/snp_ref.cgi?rs=860458) variant. This substitution of a single nucleotide is known as a missense mutation.</v>
      </c>
      <c r="C405" s="3" t="str">
        <f>CONCATENATE("  &lt;Genotype hgvs=",CHAR(34),B391,B392,";",B392,CHAR(34)," name=",CHAR(34),B55,CHAR(34),"&gt; ")</f>
        <v xml:space="preserve">  &lt;Genotype hgvs="NC_000005.10:g.[143316471G&gt;A];[143316471G&gt;A]" name="G143316471A"&gt; </v>
      </c>
    </row>
    <row r="406" spans="1:3" ht="15.75" x14ac:dyDescent="0.25">
      <c r="A406" s="8" t="s">
        <v>77</v>
      </c>
      <c r="B406" s="9" t="str">
        <f t="shared" ref="B406:B407" si="20">N18</f>
        <v>You are in the Moderate Loss of Function category. See below for more information.</v>
      </c>
      <c r="C406" s="3" t="s">
        <v>38</v>
      </c>
    </row>
    <row r="407" spans="1:3" ht="15.75" x14ac:dyDescent="0.25">
      <c r="A407" s="8" t="s">
        <v>73</v>
      </c>
      <c r="B407" s="9">
        <f t="shared" si="20"/>
        <v>6.3</v>
      </c>
      <c r="C407" s="3" t="s">
        <v>70</v>
      </c>
    </row>
    <row r="408" spans="1:3" ht="15.75" x14ac:dyDescent="0.25">
      <c r="A408" s="8"/>
    </row>
    <row r="409" spans="1:3" ht="15.75" x14ac:dyDescent="0.25">
      <c r="A409" s="15"/>
      <c r="C409" s="3" t="str">
        <f>CONCATENATE("    ",B405)</f>
        <v xml:space="preserve">    People with this variant have two copies of the [G143316471A](https://www.ncbi.nlm.nih.gov/projects/SNP/snp_ref.cgi?rs=860458) variant. This substitution of a single nucleotide is known as a missense mutation.</v>
      </c>
    </row>
    <row r="410" spans="1:3" ht="15.75" x14ac:dyDescent="0.25">
      <c r="A410" s="8"/>
    </row>
    <row r="411" spans="1:3" ht="15.75" x14ac:dyDescent="0.25">
      <c r="A411" s="8"/>
      <c r="C411" s="3" t="s">
        <v>74</v>
      </c>
    </row>
    <row r="412" spans="1:3" ht="15.75" x14ac:dyDescent="0.25">
      <c r="A412" s="8"/>
    </row>
    <row r="413" spans="1:3" ht="15.75" x14ac:dyDescent="0.25">
      <c r="A413" s="8"/>
      <c r="C413" s="3" t="str">
        <f>CONCATENATE("    ",B406)</f>
        <v xml:space="preserve">    You are in the Moderate Loss of Function category. See below for more information.</v>
      </c>
    </row>
    <row r="414" spans="1:3" ht="15.75" x14ac:dyDescent="0.25">
      <c r="A414" s="8"/>
    </row>
    <row r="415" spans="1:3" ht="15.75" x14ac:dyDescent="0.25">
      <c r="A415" s="15"/>
      <c r="C415" s="3" t="s">
        <v>75</v>
      </c>
    </row>
    <row r="416" spans="1:3" ht="15.75" x14ac:dyDescent="0.25">
      <c r="A416" s="15"/>
    </row>
    <row r="417" spans="1:3" ht="15.75" x14ac:dyDescent="0.25">
      <c r="A417" s="15"/>
      <c r="C417" s="3" t="str">
        <f>CONCATENATE( "    &lt;piechart percentage=",B407," /&gt;")</f>
        <v xml:space="preserve">    &lt;piechart percentage=6.3 /&gt;</v>
      </c>
    </row>
    <row r="418" spans="1:3" ht="15.75" x14ac:dyDescent="0.25">
      <c r="A418" s="15"/>
      <c r="C418" s="3" t="str">
        <f>"  &lt;/Genotype&gt;"</f>
        <v xml:space="preserve">  &lt;/Genotype&gt;</v>
      </c>
    </row>
    <row r="419" spans="1:3" ht="15.75" x14ac:dyDescent="0.25">
      <c r="A419" s="15" t="s">
        <v>78</v>
      </c>
      <c r="B419" s="9" t="str">
        <f>N20</f>
        <v>Your IL12B gene has no variants. A normal gene is referred to as a "wild-type" gene.</v>
      </c>
      <c r="C419" s="3" t="str">
        <f>CONCATENATE("  &lt;Genotype hgvs=",CHAR(34),B391,B393,";",B393,CHAR(34)," name=",CHAR(34),B55,CHAR(34),"&gt; ")</f>
        <v xml:space="preserve">  &lt;Genotype hgvs="NC_000005.10:g.[143316471=];[143316471=]" name="G143316471A"&gt; </v>
      </c>
    </row>
    <row r="420" spans="1:3" ht="15.75" x14ac:dyDescent="0.25">
      <c r="A420" s="8" t="s">
        <v>79</v>
      </c>
      <c r="B420" s="9" t="str">
        <f t="shared" ref="B420:B421" si="21">N21</f>
        <v>This variant is not associated with increased risk.</v>
      </c>
      <c r="C420" s="3" t="s">
        <v>38</v>
      </c>
    </row>
    <row r="421" spans="1:3" ht="15.75" x14ac:dyDescent="0.25">
      <c r="A421" s="8" t="s">
        <v>73</v>
      </c>
      <c r="B421" s="9">
        <f t="shared" si="21"/>
        <v>73.599999999999994</v>
      </c>
      <c r="C421" s="3" t="s">
        <v>70</v>
      </c>
    </row>
    <row r="422" spans="1:3" ht="15.75" x14ac:dyDescent="0.25">
      <c r="A422" s="15"/>
    </row>
    <row r="423" spans="1:3" ht="15.75" x14ac:dyDescent="0.25">
      <c r="A423" s="8"/>
      <c r="C423" s="3" t="str">
        <f>CONCATENATE("    ",B419)</f>
        <v xml:space="preserve">    Your IL12B gene has no variants. A normal gene is referred to as a "wild-type" gene.</v>
      </c>
    </row>
    <row r="424" spans="1:3" ht="15.75" x14ac:dyDescent="0.25">
      <c r="A424" s="8"/>
    </row>
    <row r="425" spans="1:3" ht="15.75" x14ac:dyDescent="0.25">
      <c r="A425" s="8"/>
      <c r="C425" s="3" t="s">
        <v>74</v>
      </c>
    </row>
    <row r="426" spans="1:3" ht="15.75" x14ac:dyDescent="0.25">
      <c r="A426" s="8"/>
    </row>
    <row r="427" spans="1:3" ht="15.75" x14ac:dyDescent="0.25">
      <c r="A427" s="8"/>
      <c r="C427" s="3" t="str">
        <f>CONCATENATE("    ",B420)</f>
        <v xml:space="preserve">    This variant is not associated with increased risk.</v>
      </c>
    </row>
    <row r="428" spans="1:3" ht="15.75" x14ac:dyDescent="0.25">
      <c r="A428" s="15"/>
    </row>
    <row r="429" spans="1:3" ht="15.75" x14ac:dyDescent="0.25">
      <c r="A429" s="15"/>
      <c r="C429" s="3" t="s">
        <v>75</v>
      </c>
    </row>
    <row r="430" spans="1:3" ht="15.75" x14ac:dyDescent="0.25">
      <c r="A430" s="15"/>
    </row>
    <row r="431" spans="1:3" ht="15.75" x14ac:dyDescent="0.25">
      <c r="A431" s="15"/>
      <c r="C431" s="3" t="str">
        <f>CONCATENATE( "    &lt;piechart percentage=",B421," /&gt;")</f>
        <v xml:space="preserve">    &lt;piechart percentage=73.6 /&gt;</v>
      </c>
    </row>
    <row r="432" spans="1:3" ht="15.75" x14ac:dyDescent="0.25">
      <c r="A432" s="15"/>
      <c r="C432" s="3" t="str">
        <f>"  &lt;/Genotype&gt;"</f>
        <v xml:space="preserve">  &lt;/Genotype&gt;</v>
      </c>
    </row>
    <row r="433" spans="1:3" ht="15.75" x14ac:dyDescent="0.25">
      <c r="A433" s="27"/>
      <c r="B433" s="17"/>
      <c r="C433" s="3" t="str">
        <f>C59</f>
        <v>&lt;# G71427327T #&gt;</v>
      </c>
    </row>
    <row r="434" spans="1:3" ht="15.75" x14ac:dyDescent="0.25">
      <c r="A434" s="15" t="s">
        <v>69</v>
      </c>
      <c r="B434" s="21">
        <f>O11</f>
        <v>0</v>
      </c>
      <c r="C434" s="3" t="str">
        <f>CONCATENATE("  &lt;Genotype hgvs=",CHAR(34),B434,B435,";",B436,CHAR(34)," name=",CHAR(34),B61,CHAR(34),"&gt; ")</f>
        <v xml:space="preserve">  &lt;Genotype hgvs="00;0" name="G71427327T"&gt; </v>
      </c>
    </row>
    <row r="435" spans="1:3" ht="15.75" x14ac:dyDescent="0.25">
      <c r="A435" s="15" t="s">
        <v>47</v>
      </c>
      <c r="B435" s="21">
        <f>O12</f>
        <v>0</v>
      </c>
    </row>
    <row r="436" spans="1:3" ht="15.75" x14ac:dyDescent="0.25">
      <c r="A436" s="15" t="s">
        <v>43</v>
      </c>
      <c r="B436" s="21">
        <f>O13</f>
        <v>0</v>
      </c>
      <c r="C436" s="3" t="s">
        <v>70</v>
      </c>
    </row>
    <row r="437" spans="1:3" ht="15.75" x14ac:dyDescent="0.25">
      <c r="A437" s="15" t="s">
        <v>71</v>
      </c>
      <c r="B437" s="21">
        <f>O14</f>
        <v>0</v>
      </c>
      <c r="C437" s="3" t="s">
        <v>38</v>
      </c>
    </row>
    <row r="438" spans="1:3" ht="15.75" x14ac:dyDescent="0.25">
      <c r="A438" s="8" t="s">
        <v>72</v>
      </c>
      <c r="B438" s="21">
        <f>O15</f>
        <v>0</v>
      </c>
      <c r="C438" s="3" t="str">
        <f>CONCATENATE("    ",B437)</f>
        <v xml:space="preserve">    0</v>
      </c>
    </row>
    <row r="439" spans="1:3" ht="15.75" x14ac:dyDescent="0.25">
      <c r="A439" s="8" t="s">
        <v>73</v>
      </c>
      <c r="B439" s="21">
        <f>O16</f>
        <v>0</v>
      </c>
    </row>
    <row r="440" spans="1:3" ht="15.75" x14ac:dyDescent="0.25">
      <c r="A440" s="15"/>
      <c r="B440" s="21"/>
      <c r="C440" s="3" t="s">
        <v>74</v>
      </c>
    </row>
    <row r="441" spans="1:3" ht="15.75" x14ac:dyDescent="0.25">
      <c r="A441" s="8"/>
      <c r="B441" s="21"/>
    </row>
    <row r="442" spans="1:3" ht="15.75" x14ac:dyDescent="0.25">
      <c r="A442" s="8"/>
      <c r="B442" s="21"/>
      <c r="C442" s="3" t="str">
        <f>CONCATENATE("    ",B438)</f>
        <v xml:space="preserve">    0</v>
      </c>
    </row>
    <row r="443" spans="1:3" ht="15.75" x14ac:dyDescent="0.25">
      <c r="A443" s="8"/>
      <c r="B443" s="21"/>
    </row>
    <row r="444" spans="1:3" ht="15.75" x14ac:dyDescent="0.25">
      <c r="A444" s="8"/>
      <c r="B444" s="21"/>
      <c r="C444" s="3" t="s">
        <v>75</v>
      </c>
    </row>
    <row r="445" spans="1:3" ht="15.75" x14ac:dyDescent="0.25">
      <c r="A445" s="15"/>
      <c r="B445" s="21"/>
    </row>
    <row r="446" spans="1:3" ht="15.75" x14ac:dyDescent="0.25">
      <c r="A446" s="15"/>
      <c r="C446" s="3" t="str">
        <f>CONCATENATE( "    &lt;piechart percentage=",B439," /&gt;")</f>
        <v xml:space="preserve">    &lt;piechart percentage=0 /&gt;</v>
      </c>
    </row>
    <row r="447" spans="1:3" ht="15.75" x14ac:dyDescent="0.25">
      <c r="A447" s="15"/>
      <c r="C447" s="3" t="str">
        <f>"  &lt;/Genotype&gt;"</f>
        <v xml:space="preserve">  &lt;/Genotype&gt;</v>
      </c>
    </row>
    <row r="448" spans="1:3" ht="15.75" x14ac:dyDescent="0.25">
      <c r="A448" s="15" t="s">
        <v>76</v>
      </c>
      <c r="B448" s="9">
        <f>O17</f>
        <v>0</v>
      </c>
      <c r="C448" s="3" t="str">
        <f>CONCATENATE("  &lt;Genotype hgvs=",CHAR(34),B434,B435,";",B435,CHAR(34)," name=",CHAR(34),B61,CHAR(34),"&gt; ")</f>
        <v xml:space="preserve">  &lt;Genotype hgvs="00;0" name="G71427327T"&gt; </v>
      </c>
    </row>
    <row r="449" spans="1:3" ht="15.75" x14ac:dyDescent="0.25">
      <c r="A449" s="8" t="s">
        <v>77</v>
      </c>
      <c r="B449" s="9">
        <f t="shared" ref="B449:B450" si="22">O18</f>
        <v>0</v>
      </c>
      <c r="C449" s="3" t="s">
        <v>38</v>
      </c>
    </row>
    <row r="450" spans="1:3" ht="15.75" x14ac:dyDescent="0.25">
      <c r="A450" s="8" t="s">
        <v>73</v>
      </c>
      <c r="B450" s="9">
        <f t="shared" si="22"/>
        <v>0</v>
      </c>
      <c r="C450" s="3" t="s">
        <v>70</v>
      </c>
    </row>
    <row r="451" spans="1:3" ht="15.75" x14ac:dyDescent="0.25">
      <c r="A451" s="8"/>
    </row>
    <row r="452" spans="1:3" ht="15.75" x14ac:dyDescent="0.25">
      <c r="A452" s="15"/>
      <c r="C452" s="3" t="str">
        <f>CONCATENATE("    ",B448)</f>
        <v xml:space="preserve">    0</v>
      </c>
    </row>
    <row r="453" spans="1:3" ht="15.75" x14ac:dyDescent="0.25">
      <c r="A453" s="8"/>
    </row>
    <row r="454" spans="1:3" ht="15.75" x14ac:dyDescent="0.25">
      <c r="A454" s="8"/>
      <c r="C454" s="3" t="s">
        <v>74</v>
      </c>
    </row>
    <row r="455" spans="1:3" ht="15.75" x14ac:dyDescent="0.25">
      <c r="A455" s="8"/>
    </row>
    <row r="456" spans="1:3" ht="15.75" x14ac:dyDescent="0.25">
      <c r="A456" s="8"/>
      <c r="C456" s="3" t="str">
        <f>CONCATENATE("    ",B449)</f>
        <v xml:space="preserve">    0</v>
      </c>
    </row>
    <row r="457" spans="1:3" ht="15.75" x14ac:dyDescent="0.25">
      <c r="A457" s="8"/>
    </row>
    <row r="458" spans="1:3" ht="15.75" x14ac:dyDescent="0.25">
      <c r="A458" s="15"/>
      <c r="C458" s="3" t="s">
        <v>75</v>
      </c>
    </row>
    <row r="459" spans="1:3" ht="15.75" x14ac:dyDescent="0.25">
      <c r="A459" s="15"/>
    </row>
    <row r="460" spans="1:3" ht="15.75" x14ac:dyDescent="0.25">
      <c r="A460" s="15"/>
      <c r="C460" s="3" t="str">
        <f>CONCATENATE( "    &lt;piechart percentage=",B450," /&gt;")</f>
        <v xml:space="preserve">    &lt;piechart percentage=0 /&gt;</v>
      </c>
    </row>
    <row r="461" spans="1:3" ht="15.75" x14ac:dyDescent="0.25">
      <c r="A461" s="15"/>
      <c r="C461" s="3" t="str">
        <f>"  &lt;/Genotype&gt;"</f>
        <v xml:space="preserve">  &lt;/Genotype&gt;</v>
      </c>
    </row>
    <row r="462" spans="1:3" ht="15.75" x14ac:dyDescent="0.25">
      <c r="A462" s="15" t="s">
        <v>78</v>
      </c>
      <c r="B462" s="9">
        <f>O20</f>
        <v>0</v>
      </c>
      <c r="C462" s="3" t="str">
        <f>CONCATENATE("  &lt;Genotype hgvs=",CHAR(34),B434,B436,";",B436,CHAR(34)," name=",CHAR(34),B61,CHAR(34),"&gt; ")</f>
        <v xml:space="preserve">  &lt;Genotype hgvs="00;0" name="G71427327T"&gt; </v>
      </c>
    </row>
    <row r="463" spans="1:3" ht="15.75" x14ac:dyDescent="0.25">
      <c r="A463" s="8" t="s">
        <v>79</v>
      </c>
      <c r="B463" s="9">
        <f t="shared" ref="B463:B464" si="23">O21</f>
        <v>0</v>
      </c>
      <c r="C463" s="3" t="s">
        <v>38</v>
      </c>
    </row>
    <row r="464" spans="1:3" ht="15.75" x14ac:dyDescent="0.25">
      <c r="A464" s="8" t="s">
        <v>73</v>
      </c>
      <c r="B464" s="9">
        <f t="shared" si="23"/>
        <v>0</v>
      </c>
      <c r="C464" s="3" t="s">
        <v>70</v>
      </c>
    </row>
    <row r="465" spans="1:3" ht="15.75" x14ac:dyDescent="0.25">
      <c r="A465" s="15"/>
    </row>
    <row r="466" spans="1:3" ht="15.75" x14ac:dyDescent="0.25">
      <c r="A466" s="8"/>
      <c r="C466" s="3" t="str">
        <f>CONCATENATE("    ",B462)</f>
        <v xml:space="preserve">    0</v>
      </c>
    </row>
    <row r="467" spans="1:3" ht="15.75" x14ac:dyDescent="0.25">
      <c r="A467" s="8"/>
    </row>
    <row r="468" spans="1:3" ht="15.75" x14ac:dyDescent="0.25">
      <c r="A468" s="8"/>
      <c r="C468" s="3" t="s">
        <v>74</v>
      </c>
    </row>
    <row r="469" spans="1:3" ht="15.75" x14ac:dyDescent="0.25">
      <c r="A469" s="8"/>
    </row>
    <row r="470" spans="1:3" ht="15.75" x14ac:dyDescent="0.25">
      <c r="A470" s="8"/>
      <c r="C470" s="3" t="str">
        <f>CONCATENATE("    ",B463)</f>
        <v xml:space="preserve">    0</v>
      </c>
    </row>
    <row r="471" spans="1:3" ht="15.75" x14ac:dyDescent="0.25">
      <c r="A471" s="15"/>
    </row>
    <row r="472" spans="1:3" ht="15.75" x14ac:dyDescent="0.25">
      <c r="A472" s="15"/>
      <c r="C472" s="3" t="s">
        <v>75</v>
      </c>
    </row>
    <row r="473" spans="1:3" ht="15.75" x14ac:dyDescent="0.25">
      <c r="A473" s="15"/>
    </row>
    <row r="474" spans="1:3" ht="15.75" x14ac:dyDescent="0.25">
      <c r="A474" s="15"/>
      <c r="C474" s="3" t="str">
        <f>CONCATENATE( "    &lt;piechart percentage=",B464," /&gt;")</f>
        <v xml:space="preserve">    &lt;piechart percentage=0 /&gt;</v>
      </c>
    </row>
    <row r="475" spans="1:3" ht="15.75" x14ac:dyDescent="0.25">
      <c r="A475" s="15"/>
      <c r="C475" s="3" t="str">
        <f>"  &lt;/Genotype&gt;"</f>
        <v xml:space="preserve">  &lt;/Genotype&gt;</v>
      </c>
    </row>
    <row r="476" spans="1:3" ht="15.75" x14ac:dyDescent="0.25">
      <c r="A476" s="15"/>
      <c r="C476" s="3" t="str">
        <f>C65</f>
        <v>&lt;# T70790948C #&gt;</v>
      </c>
    </row>
    <row r="477" spans="1:3" ht="15.75" x14ac:dyDescent="0.25">
      <c r="A477" s="15" t="s">
        <v>69</v>
      </c>
      <c r="B477" s="21">
        <f>P11</f>
        <v>0</v>
      </c>
      <c r="C477" s="3" t="str">
        <f>CONCATENATE("  &lt;Genotype hgvs=",CHAR(34),B434,B435,";",B436,CHAR(34)," name=",CHAR(34),B67,CHAR(34),"&gt; ")</f>
        <v xml:space="preserve">  &lt;Genotype hgvs="00;0" name="T70790948C"&gt; </v>
      </c>
    </row>
    <row r="478" spans="1:3" ht="15.75" x14ac:dyDescent="0.25">
      <c r="A478" s="15" t="s">
        <v>47</v>
      </c>
      <c r="B478" s="21">
        <f>P12</f>
        <v>0</v>
      </c>
    </row>
    <row r="479" spans="1:3" ht="15.75" x14ac:dyDescent="0.25">
      <c r="A479" s="15" t="s">
        <v>43</v>
      </c>
      <c r="B479" s="21">
        <f>P13</f>
        <v>0</v>
      </c>
      <c r="C479" s="3" t="s">
        <v>70</v>
      </c>
    </row>
    <row r="480" spans="1:3" ht="15.75" x14ac:dyDescent="0.25">
      <c r="A480" s="15" t="s">
        <v>71</v>
      </c>
      <c r="B480" s="21">
        <f>P14</f>
        <v>0</v>
      </c>
      <c r="C480" s="3" t="s">
        <v>38</v>
      </c>
    </row>
    <row r="481" spans="1:3" ht="15.75" x14ac:dyDescent="0.25">
      <c r="A481" s="8" t="s">
        <v>72</v>
      </c>
      <c r="B481" s="21">
        <f>P15</f>
        <v>0</v>
      </c>
      <c r="C481" s="3" t="str">
        <f>CONCATENATE("    ",B480)</f>
        <v xml:space="preserve">    0</v>
      </c>
    </row>
    <row r="482" spans="1:3" ht="15.75" x14ac:dyDescent="0.25">
      <c r="A482" s="8" t="s">
        <v>73</v>
      </c>
      <c r="B482" s="21">
        <f>P16</f>
        <v>0</v>
      </c>
    </row>
    <row r="483" spans="1:3" ht="15.75" x14ac:dyDescent="0.25">
      <c r="A483" s="15"/>
      <c r="B483" s="21"/>
      <c r="C483" s="3" t="s">
        <v>74</v>
      </c>
    </row>
    <row r="484" spans="1:3" ht="15.75" x14ac:dyDescent="0.25">
      <c r="A484" s="8"/>
      <c r="B484" s="21"/>
    </row>
    <row r="485" spans="1:3" ht="15.75" x14ac:dyDescent="0.25">
      <c r="A485" s="8"/>
      <c r="B485" s="21"/>
      <c r="C485" s="3" t="str">
        <f>CONCATENATE("    ",B481)</f>
        <v xml:space="preserve">    0</v>
      </c>
    </row>
    <row r="486" spans="1:3" ht="15.75" x14ac:dyDescent="0.25">
      <c r="A486" s="8"/>
      <c r="B486" s="21"/>
    </row>
    <row r="487" spans="1:3" ht="15.75" x14ac:dyDescent="0.25">
      <c r="A487" s="8"/>
      <c r="B487" s="21"/>
      <c r="C487" s="3" t="s">
        <v>75</v>
      </c>
    </row>
    <row r="488" spans="1:3" ht="15.75" x14ac:dyDescent="0.25">
      <c r="A488" s="15"/>
      <c r="B488" s="21"/>
    </row>
    <row r="489" spans="1:3" ht="15.75" x14ac:dyDescent="0.25">
      <c r="A489" s="15"/>
      <c r="B489" s="21"/>
      <c r="C489" s="3" t="str">
        <f>CONCATENATE( "    &lt;piechart percentage=",B482," /&gt;")</f>
        <v xml:space="preserve">    &lt;piechart percentage=0 /&gt;</v>
      </c>
    </row>
    <row r="490" spans="1:3" ht="15.75" x14ac:dyDescent="0.25">
      <c r="A490" s="15"/>
      <c r="C490" s="3" t="str">
        <f>"  &lt;/Genotype&gt;"</f>
        <v xml:space="preserve">  &lt;/Genotype&gt;</v>
      </c>
    </row>
    <row r="491" spans="1:3" ht="15.75" x14ac:dyDescent="0.25">
      <c r="A491" s="15" t="s">
        <v>76</v>
      </c>
      <c r="B491" s="9">
        <f>P17</f>
        <v>0</v>
      </c>
      <c r="C491" s="3" t="str">
        <f>CONCATENATE("  &lt;Genotype hgvs=",CHAR(34),B477,B478,";",B478,CHAR(34)," name=",CHAR(34),B67,CHAR(34),"&gt; ")</f>
        <v xml:space="preserve">  &lt;Genotype hgvs="00;0" name="T70790948C"&gt; </v>
      </c>
    </row>
    <row r="492" spans="1:3" ht="15.75" x14ac:dyDescent="0.25">
      <c r="A492" s="8" t="s">
        <v>77</v>
      </c>
      <c r="B492" s="9">
        <f t="shared" ref="B492:B493" si="24">P18</f>
        <v>0</v>
      </c>
      <c r="C492" s="3" t="s">
        <v>38</v>
      </c>
    </row>
    <row r="493" spans="1:3" ht="15.75" x14ac:dyDescent="0.25">
      <c r="A493" s="8" t="s">
        <v>73</v>
      </c>
      <c r="B493" s="9">
        <f t="shared" si="24"/>
        <v>0</v>
      </c>
      <c r="C493" s="3" t="s">
        <v>70</v>
      </c>
    </row>
    <row r="494" spans="1:3" ht="15.75" x14ac:dyDescent="0.25">
      <c r="A494" s="8"/>
    </row>
    <row r="495" spans="1:3" ht="15.75" x14ac:dyDescent="0.25">
      <c r="A495" s="15"/>
      <c r="C495" s="3" t="str">
        <f>CONCATENATE("    ",B491)</f>
        <v xml:space="preserve">    0</v>
      </c>
    </row>
    <row r="496" spans="1:3" ht="15.75" x14ac:dyDescent="0.25">
      <c r="A496" s="8"/>
    </row>
    <row r="497" spans="1:3" ht="15.75" x14ac:dyDescent="0.25">
      <c r="A497" s="8"/>
      <c r="C497" s="3" t="s">
        <v>74</v>
      </c>
    </row>
    <row r="498" spans="1:3" ht="15.75" x14ac:dyDescent="0.25">
      <c r="A498" s="8"/>
    </row>
    <row r="499" spans="1:3" ht="15.75" x14ac:dyDescent="0.25">
      <c r="A499" s="8"/>
      <c r="C499" s="3" t="str">
        <f>CONCATENATE("    ",B492)</f>
        <v xml:space="preserve">    0</v>
      </c>
    </row>
    <row r="500" spans="1:3" ht="15.75" x14ac:dyDescent="0.25">
      <c r="A500" s="8"/>
    </row>
    <row r="501" spans="1:3" ht="15.75" x14ac:dyDescent="0.25">
      <c r="A501" s="15"/>
      <c r="C501" s="3" t="s">
        <v>75</v>
      </c>
    </row>
    <row r="502" spans="1:3" ht="15.75" x14ac:dyDescent="0.25">
      <c r="A502" s="15"/>
    </row>
    <row r="503" spans="1:3" ht="15.75" x14ac:dyDescent="0.25">
      <c r="A503" s="15"/>
      <c r="C503" s="3" t="str">
        <f>CONCATENATE( "    &lt;piechart percentage=",B493," /&gt;")</f>
        <v xml:space="preserve">    &lt;piechart percentage=0 /&gt;</v>
      </c>
    </row>
    <row r="504" spans="1:3" ht="15.75" x14ac:dyDescent="0.25">
      <c r="A504" s="15"/>
      <c r="C504" s="3" t="str">
        <f>"  &lt;/Genotype&gt;"</f>
        <v xml:space="preserve">  &lt;/Genotype&gt;</v>
      </c>
    </row>
    <row r="505" spans="1:3" ht="15.75" x14ac:dyDescent="0.25">
      <c r="A505" s="15" t="s">
        <v>78</v>
      </c>
      <c r="B505" s="9">
        <f>P20</f>
        <v>0</v>
      </c>
      <c r="C505" s="3" t="str">
        <f>CONCATENATE("  &lt;Genotype hgvs=",CHAR(34),B477,B479,";",B479,CHAR(34)," name=",CHAR(34),B67,CHAR(34),"&gt; ")</f>
        <v xml:space="preserve">  &lt;Genotype hgvs="00;0" name="T70790948C"&gt; </v>
      </c>
    </row>
    <row r="506" spans="1:3" ht="15.75" x14ac:dyDescent="0.25">
      <c r="A506" s="8" t="s">
        <v>79</v>
      </c>
      <c r="B506" s="9">
        <f>P21</f>
        <v>0</v>
      </c>
      <c r="C506" s="3" t="s">
        <v>38</v>
      </c>
    </row>
    <row r="507" spans="1:3" ht="15.75" x14ac:dyDescent="0.25">
      <c r="A507" s="8" t="s">
        <v>73</v>
      </c>
      <c r="B507" s="9">
        <f>P22</f>
        <v>0</v>
      </c>
      <c r="C507" s="3" t="s">
        <v>70</v>
      </c>
    </row>
    <row r="508" spans="1:3" ht="15.75" x14ac:dyDescent="0.25">
      <c r="A508" s="15"/>
    </row>
    <row r="509" spans="1:3" ht="15.75" x14ac:dyDescent="0.25">
      <c r="A509" s="8"/>
      <c r="C509" s="3" t="str">
        <f>CONCATENATE("    ",B505)</f>
        <v xml:space="preserve">    0</v>
      </c>
    </row>
    <row r="510" spans="1:3" ht="15.75" x14ac:dyDescent="0.25">
      <c r="A510" s="8"/>
    </row>
    <row r="511" spans="1:3" ht="15.75" x14ac:dyDescent="0.25">
      <c r="A511" s="8"/>
      <c r="C511" s="3" t="s">
        <v>74</v>
      </c>
    </row>
    <row r="512" spans="1:3" ht="15.75" x14ac:dyDescent="0.25">
      <c r="A512" s="8"/>
    </row>
    <row r="513" spans="1:17" ht="15.75" x14ac:dyDescent="0.25">
      <c r="A513" s="8"/>
      <c r="C513" s="3" t="str">
        <f>CONCATENATE("    ",B506)</f>
        <v xml:space="preserve">    0</v>
      </c>
    </row>
    <row r="514" spans="1:17" ht="15.75" x14ac:dyDescent="0.25">
      <c r="A514" s="15"/>
    </row>
    <row r="515" spans="1:17" ht="15.75" x14ac:dyDescent="0.25">
      <c r="A515" s="15"/>
      <c r="C515" s="3" t="s">
        <v>75</v>
      </c>
    </row>
    <row r="516" spans="1:17" ht="15.75" x14ac:dyDescent="0.25">
      <c r="A516" s="15"/>
    </row>
    <row r="517" spans="1:17" ht="15.75" x14ac:dyDescent="0.25">
      <c r="A517" s="15"/>
      <c r="C517" s="3" t="str">
        <f>CONCATENATE( "    &lt;piechart percentage=",B507," /&gt;")</f>
        <v xml:space="preserve">    &lt;piechart percentage=0 /&gt;</v>
      </c>
    </row>
    <row r="518" spans="1:17" ht="15.75" x14ac:dyDescent="0.25">
      <c r="A518" s="15"/>
      <c r="C518" s="3" t="str">
        <f>"  &lt;/Genotype&gt;"</f>
        <v xml:space="preserve">  &lt;/Genotype&gt;</v>
      </c>
    </row>
    <row r="519" spans="1:17" ht="15.75" x14ac:dyDescent="0.25">
      <c r="A519" s="15"/>
      <c r="C519" s="3" t="str">
        <f>C71</f>
        <v>&lt;# C71402258T #&gt;</v>
      </c>
    </row>
    <row r="520" spans="1:17" ht="15.75" x14ac:dyDescent="0.25">
      <c r="A520" s="15" t="s">
        <v>69</v>
      </c>
      <c r="B520" s="21">
        <f>Q11</f>
        <v>0</v>
      </c>
      <c r="C520" s="3" t="str">
        <f>CONCATENATE("  &lt;Genotype hgvs=",CHAR(34),B520,B521,";",B522,CHAR(34)," name=",CHAR(34),B73,CHAR(34),"&gt; ")</f>
        <v xml:space="preserve">  &lt;Genotype hgvs="00;0" name="C71402258T"&gt; </v>
      </c>
    </row>
    <row r="521" spans="1:17" ht="15.75" x14ac:dyDescent="0.25">
      <c r="A521" s="15" t="s">
        <v>47</v>
      </c>
      <c r="B521" s="21">
        <f t="shared" ref="B521:B525" si="25">Q12</f>
        <v>0</v>
      </c>
    </row>
    <row r="522" spans="1:17" ht="15.75" x14ac:dyDescent="0.25">
      <c r="A522" s="15" t="s">
        <v>43</v>
      </c>
      <c r="B522" s="21">
        <f t="shared" si="25"/>
        <v>0</v>
      </c>
      <c r="C522" s="3" t="s">
        <v>70</v>
      </c>
    </row>
    <row r="523" spans="1:17" ht="15.75" x14ac:dyDescent="0.25">
      <c r="A523" s="15" t="s">
        <v>71</v>
      </c>
      <c r="B523" s="21">
        <f t="shared" si="25"/>
        <v>0</v>
      </c>
      <c r="C523" s="3" t="s">
        <v>38</v>
      </c>
    </row>
    <row r="524" spans="1:17" ht="15.75" x14ac:dyDescent="0.25">
      <c r="A524" s="8" t="s">
        <v>72</v>
      </c>
      <c r="B524" s="21">
        <f t="shared" si="25"/>
        <v>0</v>
      </c>
      <c r="C524" s="3" t="str">
        <f>CONCATENATE("    ",B523)</f>
        <v xml:space="preserve">    0</v>
      </c>
    </row>
    <row r="525" spans="1:17" ht="15.75" x14ac:dyDescent="0.25">
      <c r="A525" s="8" t="s">
        <v>73</v>
      </c>
      <c r="B525" s="21">
        <f t="shared" si="25"/>
        <v>0</v>
      </c>
    </row>
    <row r="526" spans="1:17" ht="15.75" x14ac:dyDescent="0.25">
      <c r="A526" s="15"/>
      <c r="C526" s="3" t="s">
        <v>74</v>
      </c>
      <c r="Q526" s="18"/>
    </row>
    <row r="527" spans="1:17" ht="15.75" x14ac:dyDescent="0.25">
      <c r="A527" s="8"/>
    </row>
    <row r="528" spans="1:17" ht="15.75" x14ac:dyDescent="0.25">
      <c r="A528" s="8"/>
      <c r="C528" s="3" t="str">
        <f>CONCATENATE("    ",B524)</f>
        <v xml:space="preserve">    0</v>
      </c>
    </row>
    <row r="529" spans="1:17" ht="15.75" x14ac:dyDescent="0.25">
      <c r="A529" s="8"/>
    </row>
    <row r="530" spans="1:17" ht="15.75" x14ac:dyDescent="0.25">
      <c r="A530" s="8"/>
      <c r="C530" s="3" t="s">
        <v>75</v>
      </c>
    </row>
    <row r="531" spans="1:17" ht="15.75" x14ac:dyDescent="0.25">
      <c r="A531" s="15"/>
      <c r="Q531" s="18"/>
    </row>
    <row r="532" spans="1:17" ht="15.75" x14ac:dyDescent="0.25">
      <c r="A532" s="15"/>
      <c r="C532" s="3" t="str">
        <f>CONCATENATE( "    &lt;piechart percentage=",B525," /&gt;")</f>
        <v xml:space="preserve">    &lt;piechart percentage=0 /&gt;</v>
      </c>
      <c r="Q532" s="18"/>
    </row>
    <row r="533" spans="1:17" ht="15.75" x14ac:dyDescent="0.25">
      <c r="A533" s="15"/>
      <c r="C533" s="3" t="str">
        <f>"  &lt;/Genotype&gt;"</f>
        <v xml:space="preserve">  &lt;/Genotype&gt;</v>
      </c>
      <c r="Q533" s="18"/>
    </row>
    <row r="534" spans="1:17" ht="15.75" x14ac:dyDescent="0.25">
      <c r="A534" s="15" t="s">
        <v>76</v>
      </c>
      <c r="B534" s="9">
        <f>Q17</f>
        <v>0</v>
      </c>
      <c r="C534" s="3" t="str">
        <f>CONCATENATE("  &lt;Genotype hgvs=",CHAR(34),B520,B521,";",B521,CHAR(34)," name=",CHAR(34),B73,CHAR(34),"&gt; ")</f>
        <v xml:space="preserve">  &lt;Genotype hgvs="00;0" name="C71402258T"&gt; </v>
      </c>
      <c r="Q534" s="18"/>
    </row>
    <row r="535" spans="1:17" ht="15.75" x14ac:dyDescent="0.25">
      <c r="A535" s="8" t="s">
        <v>77</v>
      </c>
      <c r="B535" s="9">
        <f t="shared" ref="B535:B536" si="26">Q18</f>
        <v>0</v>
      </c>
      <c r="C535" s="3" t="s">
        <v>38</v>
      </c>
    </row>
    <row r="536" spans="1:17" ht="15.75" x14ac:dyDescent="0.25">
      <c r="A536" s="8" t="s">
        <v>73</v>
      </c>
      <c r="B536" s="9">
        <f t="shared" si="26"/>
        <v>0</v>
      </c>
      <c r="C536" s="3" t="s">
        <v>70</v>
      </c>
    </row>
    <row r="537" spans="1:17" ht="15.75" x14ac:dyDescent="0.25">
      <c r="A537" s="8"/>
    </row>
    <row r="538" spans="1:17" ht="15.75" x14ac:dyDescent="0.25">
      <c r="A538" s="15"/>
      <c r="C538" s="3" t="str">
        <f>CONCATENATE("    ",B534)</f>
        <v xml:space="preserve">    0</v>
      </c>
    </row>
    <row r="539" spans="1:17" ht="15.75" x14ac:dyDescent="0.25">
      <c r="A539" s="8"/>
    </row>
    <row r="540" spans="1:17" ht="15.75" x14ac:dyDescent="0.25">
      <c r="A540" s="8"/>
      <c r="C540" s="3" t="s">
        <v>74</v>
      </c>
    </row>
    <row r="541" spans="1:17" ht="15.75" x14ac:dyDescent="0.25">
      <c r="A541" s="8"/>
    </row>
    <row r="542" spans="1:17" ht="15.75" x14ac:dyDescent="0.25">
      <c r="A542" s="8"/>
      <c r="C542" s="3" t="str">
        <f>CONCATENATE("    ",B535)</f>
        <v xml:space="preserve">    0</v>
      </c>
    </row>
    <row r="543" spans="1:17" s="4" customFormat="1" ht="15.75" x14ac:dyDescent="0.25">
      <c r="A543" s="24"/>
      <c r="B543" s="23"/>
    </row>
    <row r="544" spans="1:17" s="4" customFormat="1" ht="15.75" x14ac:dyDescent="0.25">
      <c r="A544" s="22"/>
      <c r="B544" s="23"/>
      <c r="C544" s="4" t="s">
        <v>75</v>
      </c>
    </row>
    <row r="545" spans="1:3" s="4" customFormat="1" ht="15.75" x14ac:dyDescent="0.25">
      <c r="A545" s="22"/>
      <c r="B545" s="23"/>
    </row>
    <row r="546" spans="1:3" s="4" customFormat="1" ht="15.75" x14ac:dyDescent="0.25">
      <c r="A546" s="22"/>
      <c r="B546" s="23"/>
      <c r="C546" s="4" t="str">
        <f>CONCATENATE( "    &lt;piechart percentage=",B536," /&gt;")</f>
        <v xml:space="preserve">    &lt;piechart percentage=0 /&gt;</v>
      </c>
    </row>
    <row r="547" spans="1:3" s="4" customFormat="1" ht="15.75" x14ac:dyDescent="0.25">
      <c r="A547" s="22"/>
      <c r="B547" s="23"/>
      <c r="C547" s="4" t="str">
        <f>"  &lt;/Genotype&gt;"</f>
        <v xml:space="preserve">  &lt;/Genotype&gt;</v>
      </c>
    </row>
    <row r="548" spans="1:3" s="4" customFormat="1" ht="15.75" x14ac:dyDescent="0.25">
      <c r="A548" s="22" t="s">
        <v>78</v>
      </c>
      <c r="B548" s="23">
        <f>Q20</f>
        <v>0</v>
      </c>
      <c r="C548" s="4" t="str">
        <f>CONCATENATE("  &lt;Genotype hgvs=",CHAR(34),B520,B522,";",B522,CHAR(34)," name=",CHAR(34),B73,CHAR(34),"&gt; ")</f>
        <v xml:space="preserve">  &lt;Genotype hgvs="00;0" name="C71402258T"&gt; </v>
      </c>
    </row>
    <row r="549" spans="1:3" s="4" customFormat="1" ht="15.75" x14ac:dyDescent="0.25">
      <c r="A549" s="24" t="s">
        <v>79</v>
      </c>
      <c r="B549" s="23">
        <f t="shared" ref="B549:B550" si="27">Q21</f>
        <v>0</v>
      </c>
      <c r="C549" s="4" t="s">
        <v>38</v>
      </c>
    </row>
    <row r="550" spans="1:3" s="4" customFormat="1" ht="15.75" x14ac:dyDescent="0.25">
      <c r="A550" s="24" t="s">
        <v>73</v>
      </c>
      <c r="B550" s="23">
        <f t="shared" si="27"/>
        <v>0</v>
      </c>
      <c r="C550" s="4" t="s">
        <v>70</v>
      </c>
    </row>
    <row r="551" spans="1:3" s="4" customFormat="1" ht="15.75" x14ac:dyDescent="0.25">
      <c r="A551" s="22"/>
      <c r="B551" s="23"/>
    </row>
    <row r="552" spans="1:3" s="4" customFormat="1" ht="15.75" x14ac:dyDescent="0.25">
      <c r="A552" s="24"/>
      <c r="B552" s="23"/>
      <c r="C552" s="4" t="str">
        <f>CONCATENATE("    ",B548)</f>
        <v xml:space="preserve">    0</v>
      </c>
    </row>
    <row r="553" spans="1:3" s="4" customFormat="1" ht="15.75" x14ac:dyDescent="0.25">
      <c r="A553" s="24"/>
      <c r="B553" s="23"/>
    </row>
    <row r="554" spans="1:3" s="4" customFormat="1" ht="15.75" x14ac:dyDescent="0.25">
      <c r="A554" s="24"/>
      <c r="B554" s="23"/>
      <c r="C554" s="4" t="s">
        <v>74</v>
      </c>
    </row>
    <row r="555" spans="1:3" s="4" customFormat="1" ht="15.75" x14ac:dyDescent="0.25">
      <c r="A555" s="24"/>
      <c r="B555" s="23"/>
    </row>
    <row r="556" spans="1:3" s="4" customFormat="1" ht="15.75" x14ac:dyDescent="0.25">
      <c r="A556" s="24"/>
      <c r="B556" s="23"/>
      <c r="C556" s="4" t="str">
        <f>CONCATENATE("    ",B549)</f>
        <v xml:space="preserve">    0</v>
      </c>
    </row>
    <row r="557" spans="1:3" s="4" customFormat="1" ht="15.75" x14ac:dyDescent="0.25">
      <c r="A557" s="22"/>
      <c r="B557" s="23"/>
    </row>
    <row r="558" spans="1:3" s="4" customFormat="1" ht="15.75" x14ac:dyDescent="0.25">
      <c r="A558" s="22"/>
      <c r="B558" s="23"/>
      <c r="C558" s="4" t="s">
        <v>75</v>
      </c>
    </row>
    <row r="559" spans="1:3" s="4" customFormat="1" ht="15.75" x14ac:dyDescent="0.25">
      <c r="A559" s="22"/>
      <c r="B559" s="23"/>
    </row>
    <row r="560" spans="1:3" s="4" customFormat="1" ht="15.75" x14ac:dyDescent="0.25">
      <c r="A560" s="22"/>
      <c r="B560" s="23"/>
      <c r="C560" s="4" t="str">
        <f>CONCATENATE( "    &lt;piechart percentage=",B550," /&gt;")</f>
        <v xml:space="preserve">    &lt;piechart percentage=0 /&gt;</v>
      </c>
    </row>
    <row r="561" spans="1:3" s="4" customFormat="1" ht="15.75" x14ac:dyDescent="0.25">
      <c r="A561" s="22"/>
      <c r="B561" s="23"/>
      <c r="C561" s="4" t="str">
        <f>"  &lt;/Genotype&gt;"</f>
        <v xml:space="preserve">  &lt;/Genotype&gt;</v>
      </c>
    </row>
    <row r="562" spans="1:3" s="4" customFormat="1" ht="15.75" x14ac:dyDescent="0.25">
      <c r="A562" s="22"/>
      <c r="B562" s="23"/>
      <c r="C562" s="4" t="str">
        <f>C77</f>
        <v>&lt;# C70616746T #&gt;</v>
      </c>
    </row>
    <row r="563" spans="1:3" s="4" customFormat="1" ht="15.75" x14ac:dyDescent="0.25">
      <c r="A563" s="22" t="s">
        <v>69</v>
      </c>
      <c r="B563" s="25">
        <f>R11</f>
        <v>0</v>
      </c>
      <c r="C563" s="4" t="str">
        <f>CONCATENATE("  &lt;Genotype hgvs=",CHAR(34),B563,B564,";",B565,CHAR(34)," name=",CHAR(34),B79,CHAR(34),"&gt; ")</f>
        <v xml:space="preserve">  &lt;Genotype hgvs="00;0" name="C70616746T"&gt; </v>
      </c>
    </row>
    <row r="564" spans="1:3" s="4" customFormat="1" ht="15.75" x14ac:dyDescent="0.25">
      <c r="A564" s="22" t="s">
        <v>47</v>
      </c>
      <c r="B564" s="25">
        <f t="shared" ref="B564:B568" si="28">R12</f>
        <v>0</v>
      </c>
    </row>
    <row r="565" spans="1:3" s="4" customFormat="1" ht="15.75" x14ac:dyDescent="0.25">
      <c r="A565" s="22" t="s">
        <v>43</v>
      </c>
      <c r="B565" s="25">
        <f t="shared" si="28"/>
        <v>0</v>
      </c>
      <c r="C565" s="4" t="s">
        <v>70</v>
      </c>
    </row>
    <row r="566" spans="1:3" s="4" customFormat="1" ht="15.75" x14ac:dyDescent="0.25">
      <c r="A566" s="22" t="s">
        <v>71</v>
      </c>
      <c r="B566" s="25">
        <f t="shared" si="28"/>
        <v>0</v>
      </c>
      <c r="C566" s="4" t="s">
        <v>38</v>
      </c>
    </row>
    <row r="567" spans="1:3" s="4" customFormat="1" ht="15.75" x14ac:dyDescent="0.25">
      <c r="A567" s="24" t="s">
        <v>72</v>
      </c>
      <c r="B567" s="25">
        <f t="shared" si="28"/>
        <v>0</v>
      </c>
      <c r="C567" s="4" t="str">
        <f>CONCATENATE("    ",B566)</f>
        <v xml:space="preserve">    0</v>
      </c>
    </row>
    <row r="568" spans="1:3" s="4" customFormat="1" ht="15.75" x14ac:dyDescent="0.25">
      <c r="A568" s="24" t="s">
        <v>73</v>
      </c>
      <c r="B568" s="25">
        <f t="shared" si="28"/>
        <v>0</v>
      </c>
    </row>
    <row r="569" spans="1:3" s="4" customFormat="1" ht="15.75" x14ac:dyDescent="0.25">
      <c r="A569" s="22"/>
      <c r="B569" s="23"/>
      <c r="C569" s="4" t="s">
        <v>74</v>
      </c>
    </row>
    <row r="570" spans="1:3" s="4" customFormat="1" ht="15.75" x14ac:dyDescent="0.25">
      <c r="A570" s="24"/>
      <c r="B570" s="23"/>
    </row>
    <row r="571" spans="1:3" s="4" customFormat="1" ht="15.75" x14ac:dyDescent="0.25">
      <c r="A571" s="24"/>
      <c r="B571" s="23"/>
      <c r="C571" s="4" t="str">
        <f>CONCATENATE("    ",B567)</f>
        <v xml:space="preserve">    0</v>
      </c>
    </row>
    <row r="572" spans="1:3" s="4" customFormat="1" ht="15.75" x14ac:dyDescent="0.25">
      <c r="A572" s="24"/>
      <c r="B572" s="23"/>
    </row>
    <row r="573" spans="1:3" s="4" customFormat="1" ht="15.75" x14ac:dyDescent="0.25">
      <c r="A573" s="24"/>
      <c r="B573" s="23"/>
      <c r="C573" s="4" t="s">
        <v>75</v>
      </c>
    </row>
    <row r="574" spans="1:3" s="4" customFormat="1" ht="15.75" x14ac:dyDescent="0.25">
      <c r="A574" s="22"/>
      <c r="B574" s="23"/>
    </row>
    <row r="575" spans="1:3" s="4" customFormat="1" ht="15.75" x14ac:dyDescent="0.25">
      <c r="A575" s="22"/>
      <c r="B575" s="23"/>
      <c r="C575" s="4" t="str">
        <f>CONCATENATE( "    &lt;piechart percentage=",B568," /&gt;")</f>
        <v xml:space="preserve">    &lt;piechart percentage=0 /&gt;</v>
      </c>
    </row>
    <row r="576" spans="1:3" s="4" customFormat="1" ht="15.75" x14ac:dyDescent="0.25">
      <c r="A576" s="22"/>
      <c r="B576" s="23"/>
      <c r="C576" s="4" t="str">
        <f>"  &lt;/Genotype&gt;"</f>
        <v xml:space="preserve">  &lt;/Genotype&gt;</v>
      </c>
    </row>
    <row r="577" spans="1:3" s="4" customFormat="1" ht="15.75" x14ac:dyDescent="0.25">
      <c r="A577" s="22" t="s">
        <v>76</v>
      </c>
      <c r="B577" s="23">
        <f>R17</f>
        <v>0</v>
      </c>
      <c r="C577" s="4" t="str">
        <f>CONCATENATE("  &lt;Genotype hgvs=",CHAR(34),B563,B564,";",B564,CHAR(34)," name=",CHAR(34),B79,CHAR(34),"&gt; ")</f>
        <v xml:space="preserve">  &lt;Genotype hgvs="00;0" name="C70616746T"&gt; </v>
      </c>
    </row>
    <row r="578" spans="1:3" s="4" customFormat="1" ht="15.75" x14ac:dyDescent="0.25">
      <c r="A578" s="24" t="s">
        <v>77</v>
      </c>
      <c r="B578" s="23">
        <f t="shared" ref="B578:B579" si="29">R18</f>
        <v>0</v>
      </c>
      <c r="C578" s="4" t="s">
        <v>38</v>
      </c>
    </row>
    <row r="579" spans="1:3" s="4" customFormat="1" ht="15.75" x14ac:dyDescent="0.25">
      <c r="A579" s="24" t="s">
        <v>73</v>
      </c>
      <c r="B579" s="23">
        <f t="shared" si="29"/>
        <v>0</v>
      </c>
      <c r="C579" s="4" t="s">
        <v>70</v>
      </c>
    </row>
    <row r="580" spans="1:3" s="4" customFormat="1" ht="15.75" x14ac:dyDescent="0.25">
      <c r="A580" s="24"/>
      <c r="B580" s="23"/>
    </row>
    <row r="581" spans="1:3" s="4" customFormat="1" ht="15.75" x14ac:dyDescent="0.25">
      <c r="A581" s="22"/>
      <c r="B581" s="23"/>
      <c r="C581" s="4" t="str">
        <f>CONCATENATE("    ",B577)</f>
        <v xml:space="preserve">    0</v>
      </c>
    </row>
    <row r="582" spans="1:3" s="4" customFormat="1" ht="15.75" x14ac:dyDescent="0.25">
      <c r="A582" s="24"/>
      <c r="B582" s="23"/>
    </row>
    <row r="583" spans="1:3" s="4" customFormat="1" ht="15.75" x14ac:dyDescent="0.25">
      <c r="A583" s="24"/>
      <c r="B583" s="23"/>
      <c r="C583" s="4" t="s">
        <v>74</v>
      </c>
    </row>
    <row r="584" spans="1:3" s="4" customFormat="1" ht="15.75" x14ac:dyDescent="0.25">
      <c r="A584" s="24"/>
      <c r="B584" s="23"/>
    </row>
    <row r="585" spans="1:3" s="4" customFormat="1" ht="15.75" x14ac:dyDescent="0.25">
      <c r="A585" s="24"/>
      <c r="B585" s="23"/>
      <c r="C585" s="4" t="str">
        <f>CONCATENATE("    ",B578)</f>
        <v xml:space="preserve">    0</v>
      </c>
    </row>
    <row r="586" spans="1:3" s="4" customFormat="1" ht="15.75" x14ac:dyDescent="0.25">
      <c r="A586" s="24"/>
      <c r="B586" s="23"/>
    </row>
    <row r="587" spans="1:3" s="4" customFormat="1" ht="15.75" x14ac:dyDescent="0.25">
      <c r="A587" s="22"/>
      <c r="B587" s="23"/>
      <c r="C587" s="4" t="s">
        <v>75</v>
      </c>
    </row>
    <row r="588" spans="1:3" s="4" customFormat="1" ht="15.75" x14ac:dyDescent="0.25">
      <c r="A588" s="22"/>
      <c r="B588" s="23"/>
    </row>
    <row r="589" spans="1:3" s="4" customFormat="1" ht="15.75" x14ac:dyDescent="0.25">
      <c r="A589" s="22"/>
      <c r="B589" s="23"/>
      <c r="C589" s="4" t="str">
        <f>CONCATENATE( "    &lt;piechart percentage=",B579," /&gt;")</f>
        <v xml:space="preserve">    &lt;piechart percentage=0 /&gt;</v>
      </c>
    </row>
    <row r="590" spans="1:3" s="4" customFormat="1" ht="15.75" x14ac:dyDescent="0.25">
      <c r="A590" s="22"/>
      <c r="B590" s="23"/>
      <c r="C590" s="4" t="str">
        <f>"  &lt;/Genotype&gt;"</f>
        <v xml:space="preserve">  &lt;/Genotype&gt;</v>
      </c>
    </row>
    <row r="591" spans="1:3" s="4" customFormat="1" ht="15.75" x14ac:dyDescent="0.25">
      <c r="A591" s="22" t="s">
        <v>78</v>
      </c>
      <c r="B591" s="23">
        <f>R20</f>
        <v>0</v>
      </c>
      <c r="C591" s="4" t="str">
        <f>CONCATENATE("  &lt;Genotype hgvs=",CHAR(34),B563,B565,";",B565,CHAR(34)," name=",CHAR(34),B79,CHAR(34),"&gt; ")</f>
        <v xml:space="preserve">  &lt;Genotype hgvs="00;0" name="C70616746T"&gt; </v>
      </c>
    </row>
    <row r="592" spans="1:3" s="4" customFormat="1" ht="15.75" x14ac:dyDescent="0.25">
      <c r="A592" s="24" t="s">
        <v>79</v>
      </c>
      <c r="B592" s="23">
        <f t="shared" ref="B592:B593" si="30">R21</f>
        <v>0</v>
      </c>
      <c r="C592" s="4" t="s">
        <v>38</v>
      </c>
    </row>
    <row r="593" spans="1:3" s="4" customFormat="1" ht="15.75" x14ac:dyDescent="0.25">
      <c r="A593" s="24" t="s">
        <v>73</v>
      </c>
      <c r="B593" s="23">
        <f t="shared" si="30"/>
        <v>0</v>
      </c>
      <c r="C593" s="4" t="s">
        <v>70</v>
      </c>
    </row>
    <row r="594" spans="1:3" s="4" customFormat="1" ht="15.75" x14ac:dyDescent="0.25">
      <c r="A594" s="22"/>
      <c r="B594" s="23"/>
    </row>
    <row r="595" spans="1:3" s="4" customFormat="1" ht="15.75" x14ac:dyDescent="0.25">
      <c r="A595" s="24"/>
      <c r="B595" s="23"/>
      <c r="C595" s="4" t="str">
        <f>CONCATENATE("    ",B591)</f>
        <v xml:space="preserve">    0</v>
      </c>
    </row>
    <row r="596" spans="1:3" s="4" customFormat="1" ht="15.75" x14ac:dyDescent="0.25">
      <c r="A596" s="24"/>
      <c r="B596" s="23"/>
    </row>
    <row r="597" spans="1:3" s="4" customFormat="1" ht="15.75" x14ac:dyDescent="0.25">
      <c r="A597" s="24"/>
      <c r="B597" s="23"/>
      <c r="C597" s="4" t="s">
        <v>74</v>
      </c>
    </row>
    <row r="598" spans="1:3" s="4" customFormat="1" ht="15.75" x14ac:dyDescent="0.25">
      <c r="A598" s="24"/>
      <c r="B598" s="23"/>
    </row>
    <row r="599" spans="1:3" s="4" customFormat="1" ht="15.75" x14ac:dyDescent="0.25">
      <c r="A599" s="24"/>
      <c r="B599" s="23"/>
      <c r="C599" s="4" t="str">
        <f>CONCATENATE("    ",B592)</f>
        <v xml:space="preserve">    0</v>
      </c>
    </row>
    <row r="600" spans="1:3" ht="15.75" x14ac:dyDescent="0.25">
      <c r="A600" s="15"/>
    </row>
    <row r="601" spans="1:3" ht="15.75" x14ac:dyDescent="0.25">
      <c r="A601" s="15"/>
      <c r="C601" s="3" t="s">
        <v>75</v>
      </c>
    </row>
    <row r="602" spans="1:3" ht="15.75" x14ac:dyDescent="0.25">
      <c r="A602" s="15"/>
    </row>
    <row r="603" spans="1:3" ht="15.75" x14ac:dyDescent="0.25">
      <c r="A603" s="15"/>
      <c r="C603" s="3" t="str">
        <f>CONCATENATE( "    &lt;piechart percentage=",B593," /&gt;")</f>
        <v xml:space="preserve">    &lt;piechart percentage=0 /&gt;</v>
      </c>
    </row>
    <row r="604" spans="1:3" ht="15.75" x14ac:dyDescent="0.25">
      <c r="A604" s="15"/>
      <c r="C604" s="3" t="str">
        <f>"  &lt;/Genotype&gt;"</f>
        <v xml:space="preserve">  &lt;/Genotype&gt;</v>
      </c>
    </row>
    <row r="605" spans="1:3" ht="15.75" x14ac:dyDescent="0.25">
      <c r="A605" s="15"/>
      <c r="C605" s="3" t="str">
        <f>C83</f>
        <v>&lt;# T71417232G #&gt;</v>
      </c>
    </row>
    <row r="606" spans="1:3" ht="15.75" x14ac:dyDescent="0.25">
      <c r="A606" s="15" t="s">
        <v>69</v>
      </c>
      <c r="B606" s="21">
        <f>S11</f>
        <v>0</v>
      </c>
      <c r="C606" s="3" t="str">
        <f>CONCATENATE("  &lt;Genotype hgvs=",CHAR(34),B606,B607,";",B608,CHAR(34)," name=",CHAR(34),B85,CHAR(34),"&gt; ")</f>
        <v xml:space="preserve">  &lt;Genotype hgvs="00;0" name="T71417232G"&gt; </v>
      </c>
    </row>
    <row r="607" spans="1:3" ht="15.75" x14ac:dyDescent="0.25">
      <c r="A607" s="15" t="s">
        <v>47</v>
      </c>
      <c r="B607" s="21">
        <f t="shared" ref="B607:B611" si="31">S12</f>
        <v>0</v>
      </c>
    </row>
    <row r="608" spans="1:3" ht="15.75" x14ac:dyDescent="0.25">
      <c r="A608" s="15" t="s">
        <v>43</v>
      </c>
      <c r="B608" s="21">
        <f t="shared" si="31"/>
        <v>0</v>
      </c>
      <c r="C608" s="3" t="s">
        <v>70</v>
      </c>
    </row>
    <row r="609" spans="1:3" ht="15.75" x14ac:dyDescent="0.25">
      <c r="A609" s="15" t="s">
        <v>71</v>
      </c>
      <c r="B609" s="21">
        <f t="shared" si="31"/>
        <v>0</v>
      </c>
      <c r="C609" s="3" t="s">
        <v>38</v>
      </c>
    </row>
    <row r="610" spans="1:3" ht="15.75" x14ac:dyDescent="0.25">
      <c r="A610" s="8" t="s">
        <v>72</v>
      </c>
      <c r="B610" s="21">
        <f t="shared" si="31"/>
        <v>0</v>
      </c>
      <c r="C610" s="3" t="str">
        <f>CONCATENATE("    ",B609)</f>
        <v xml:space="preserve">    0</v>
      </c>
    </row>
    <row r="611" spans="1:3" ht="15.75" x14ac:dyDescent="0.25">
      <c r="A611" s="8" t="s">
        <v>73</v>
      </c>
      <c r="B611" s="21">
        <f t="shared" si="31"/>
        <v>0</v>
      </c>
    </row>
    <row r="612" spans="1:3" ht="15.75" x14ac:dyDescent="0.25">
      <c r="A612" s="15"/>
      <c r="C612" s="3" t="s">
        <v>74</v>
      </c>
    </row>
    <row r="613" spans="1:3" ht="15.75" x14ac:dyDescent="0.25">
      <c r="A613" s="8"/>
    </row>
    <row r="614" spans="1:3" ht="15.75" x14ac:dyDescent="0.25">
      <c r="A614" s="8"/>
      <c r="C614" s="3" t="str">
        <f>CONCATENATE("    ",B610)</f>
        <v xml:space="preserve">    0</v>
      </c>
    </row>
    <row r="615" spans="1:3" ht="15.75" x14ac:dyDescent="0.25">
      <c r="A615" s="8"/>
    </row>
    <row r="616" spans="1:3" ht="15.75" x14ac:dyDescent="0.25">
      <c r="A616" s="8"/>
      <c r="C616" s="3" t="s">
        <v>75</v>
      </c>
    </row>
    <row r="617" spans="1:3" ht="15.75" x14ac:dyDescent="0.25">
      <c r="A617" s="15"/>
    </row>
    <row r="618" spans="1:3" ht="15.75" x14ac:dyDescent="0.25">
      <c r="A618" s="15"/>
      <c r="C618" s="3" t="str">
        <f>CONCATENATE( "    &lt;piechart percentage=",B611," /&gt;")</f>
        <v xml:space="preserve">    &lt;piechart percentage=0 /&gt;</v>
      </c>
    </row>
    <row r="619" spans="1:3" ht="15.75" x14ac:dyDescent="0.25">
      <c r="A619" s="15"/>
      <c r="C619" s="3" t="str">
        <f>"  &lt;/Genotype&gt;"</f>
        <v xml:space="preserve">  &lt;/Genotype&gt;</v>
      </c>
    </row>
    <row r="620" spans="1:3" ht="15.75" x14ac:dyDescent="0.25">
      <c r="A620" s="15" t="s">
        <v>76</v>
      </c>
      <c r="B620" s="9">
        <f>S17</f>
        <v>0</v>
      </c>
      <c r="C620" s="3" t="str">
        <f>CONCATENATE("  &lt;Genotype hgvs=",CHAR(34),B606,B607,";",B607,CHAR(34)," name=",CHAR(34),B85,CHAR(34),"&gt; ")</f>
        <v xml:space="preserve">  &lt;Genotype hgvs="00;0" name="T71417232G"&gt; </v>
      </c>
    </row>
    <row r="621" spans="1:3" ht="15.75" x14ac:dyDescent="0.25">
      <c r="A621" s="8" t="s">
        <v>77</v>
      </c>
      <c r="B621" s="9">
        <f t="shared" ref="B621:B622" si="32">S18</f>
        <v>0</v>
      </c>
      <c r="C621" s="3" t="s">
        <v>38</v>
      </c>
    </row>
    <row r="622" spans="1:3" ht="15.75" x14ac:dyDescent="0.25">
      <c r="A622" s="8" t="s">
        <v>73</v>
      </c>
      <c r="B622" s="9">
        <f t="shared" si="32"/>
        <v>0</v>
      </c>
      <c r="C622" s="3" t="s">
        <v>70</v>
      </c>
    </row>
    <row r="623" spans="1:3" ht="15.75" x14ac:dyDescent="0.25">
      <c r="A623" s="8"/>
    </row>
    <row r="624" spans="1:3" ht="15.75" x14ac:dyDescent="0.25">
      <c r="A624" s="15"/>
      <c r="C624" s="3" t="str">
        <f>CONCATENATE("    ",B620)</f>
        <v xml:space="preserve">    0</v>
      </c>
    </row>
    <row r="625" spans="1:3" ht="15.75" x14ac:dyDescent="0.25">
      <c r="A625" s="8"/>
    </row>
    <row r="626" spans="1:3" ht="15.75" x14ac:dyDescent="0.25">
      <c r="A626" s="8"/>
      <c r="C626" s="3" t="s">
        <v>74</v>
      </c>
    </row>
    <row r="627" spans="1:3" ht="15.75" x14ac:dyDescent="0.25">
      <c r="A627" s="8"/>
    </row>
    <row r="628" spans="1:3" ht="15.75" x14ac:dyDescent="0.25">
      <c r="A628" s="8"/>
      <c r="C628" s="3" t="str">
        <f>CONCATENATE("    ",B621)</f>
        <v xml:space="preserve">    0</v>
      </c>
    </row>
    <row r="629" spans="1:3" ht="15.75" x14ac:dyDescent="0.25">
      <c r="A629" s="8"/>
    </row>
    <row r="630" spans="1:3" ht="15.75" x14ac:dyDescent="0.25">
      <c r="A630" s="15"/>
      <c r="C630" s="3" t="s">
        <v>75</v>
      </c>
    </row>
    <row r="631" spans="1:3" ht="15.75" x14ac:dyDescent="0.25">
      <c r="A631" s="15"/>
    </row>
    <row r="632" spans="1:3" ht="15.75" x14ac:dyDescent="0.25">
      <c r="A632" s="15"/>
      <c r="C632" s="3" t="str">
        <f>CONCATENATE( "    &lt;piechart percentage=",B622," /&gt;")</f>
        <v xml:space="preserve">    &lt;piechart percentage=0 /&gt;</v>
      </c>
    </row>
    <row r="633" spans="1:3" ht="15.75" x14ac:dyDescent="0.25">
      <c r="A633" s="15"/>
      <c r="C633" s="3" t="str">
        <f>"  &lt;/Genotype&gt;"</f>
        <v xml:space="preserve">  &lt;/Genotype&gt;</v>
      </c>
    </row>
    <row r="634" spans="1:3" ht="15.75" x14ac:dyDescent="0.25">
      <c r="A634" s="15" t="s">
        <v>78</v>
      </c>
      <c r="B634" s="9">
        <f>S20</f>
        <v>0</v>
      </c>
      <c r="C634" s="3" t="str">
        <f>CONCATENATE("  &lt;Genotype hgvs=",CHAR(34),B606,B608,";",B608,CHAR(34)," name=",CHAR(34),B85,CHAR(34),"&gt; ")</f>
        <v xml:space="preserve">  &lt;Genotype hgvs="00;0" name="T71417232G"&gt; </v>
      </c>
    </row>
    <row r="635" spans="1:3" ht="15.75" x14ac:dyDescent="0.25">
      <c r="A635" s="8" t="s">
        <v>79</v>
      </c>
      <c r="B635" s="9">
        <f t="shared" ref="B635:B636" si="33">S21</f>
        <v>0</v>
      </c>
      <c r="C635" s="3" t="s">
        <v>38</v>
      </c>
    </row>
    <row r="636" spans="1:3" ht="15.75" x14ac:dyDescent="0.25">
      <c r="A636" s="8" t="s">
        <v>73</v>
      </c>
      <c r="B636" s="9">
        <f t="shared" si="33"/>
        <v>0</v>
      </c>
      <c r="C636" s="3" t="s">
        <v>70</v>
      </c>
    </row>
    <row r="637" spans="1:3" ht="15.75" x14ac:dyDescent="0.25">
      <c r="A637" s="15"/>
    </row>
    <row r="638" spans="1:3" ht="15.75" x14ac:dyDescent="0.25">
      <c r="A638" s="8"/>
      <c r="C638" s="3" t="str">
        <f>CONCATENATE("    ",B634)</f>
        <v xml:space="preserve">    0</v>
      </c>
    </row>
    <row r="639" spans="1:3" ht="15.75" x14ac:dyDescent="0.25">
      <c r="A639" s="8"/>
    </row>
    <row r="640" spans="1:3" ht="15.75" x14ac:dyDescent="0.25">
      <c r="A640" s="8"/>
      <c r="C640" s="3" t="s">
        <v>74</v>
      </c>
    </row>
    <row r="641" spans="1:3" ht="15.75" x14ac:dyDescent="0.25">
      <c r="A641" s="8"/>
    </row>
    <row r="642" spans="1:3" ht="15.75" x14ac:dyDescent="0.25">
      <c r="A642" s="8"/>
      <c r="C642" s="3" t="str">
        <f>CONCATENATE("    ",B635)</f>
        <v xml:space="preserve">    0</v>
      </c>
    </row>
    <row r="643" spans="1:3" ht="15.75" x14ac:dyDescent="0.25">
      <c r="A643" s="15"/>
    </row>
    <row r="644" spans="1:3" ht="15.75" x14ac:dyDescent="0.25">
      <c r="A644" s="15"/>
      <c r="C644" s="3" t="s">
        <v>75</v>
      </c>
    </row>
    <row r="645" spans="1:3" ht="15.75" x14ac:dyDescent="0.25">
      <c r="A645" s="15"/>
    </row>
    <row r="646" spans="1:3" ht="15.75" x14ac:dyDescent="0.25">
      <c r="A646" s="15"/>
      <c r="C646" s="3" t="str">
        <f>CONCATENATE( "    &lt;piechart percentage=",B636," /&gt;")</f>
        <v xml:space="preserve">    &lt;piechart percentage=0 /&gt;</v>
      </c>
    </row>
    <row r="647" spans="1:3" ht="15.75" x14ac:dyDescent="0.25">
      <c r="A647" s="15"/>
      <c r="C647" s="3" t="str">
        <f>"  &lt;/Genotype&gt;"</f>
        <v xml:space="preserve">  &lt;/Genotype&gt;</v>
      </c>
    </row>
    <row r="648" spans="1:3" ht="15.75" x14ac:dyDescent="0.25">
      <c r="A648" s="15"/>
      <c r="C648" s="3" t="str">
        <f>C89</f>
        <v>&lt;# A70605775G #&gt;</v>
      </c>
    </row>
    <row r="649" spans="1:3" ht="15.75" x14ac:dyDescent="0.25">
      <c r="A649" s="15" t="s">
        <v>69</v>
      </c>
      <c r="B649" s="21">
        <f>T11</f>
        <v>0</v>
      </c>
      <c r="C649" s="3" t="str">
        <f>CONCATENATE("  &lt;Genotype hgvs=",CHAR(34),B649,B650,";",B651,CHAR(34)," name=",CHAR(34),B471,CHAR(34),"&gt; ")</f>
        <v xml:space="preserve">  &lt;Genotype hgvs="00;0" name=""&gt; </v>
      </c>
    </row>
    <row r="650" spans="1:3" ht="15.75" x14ac:dyDescent="0.25">
      <c r="A650" s="15" t="s">
        <v>47</v>
      </c>
      <c r="B650" s="21">
        <f t="shared" ref="B650:B654" si="34">T12</f>
        <v>0</v>
      </c>
    </row>
    <row r="651" spans="1:3" ht="15.75" x14ac:dyDescent="0.25">
      <c r="A651" s="15" t="s">
        <v>43</v>
      </c>
      <c r="B651" s="21">
        <f t="shared" si="34"/>
        <v>0</v>
      </c>
      <c r="C651" s="3" t="s">
        <v>70</v>
      </c>
    </row>
    <row r="652" spans="1:3" ht="15.75" x14ac:dyDescent="0.25">
      <c r="A652" s="15" t="s">
        <v>71</v>
      </c>
      <c r="B652" s="21">
        <f t="shared" si="34"/>
        <v>0</v>
      </c>
      <c r="C652" s="3" t="s">
        <v>38</v>
      </c>
    </row>
    <row r="653" spans="1:3" ht="15.75" x14ac:dyDescent="0.25">
      <c r="A653" s="8" t="s">
        <v>72</v>
      </c>
      <c r="B653" s="21">
        <f t="shared" si="34"/>
        <v>0</v>
      </c>
      <c r="C653" s="3" t="str">
        <f>CONCATENATE("    ",B652)</f>
        <v xml:space="preserve">    0</v>
      </c>
    </row>
    <row r="654" spans="1:3" ht="15.75" x14ac:dyDescent="0.25">
      <c r="A654" s="8" t="s">
        <v>73</v>
      </c>
      <c r="B654" s="21">
        <f t="shared" si="34"/>
        <v>0</v>
      </c>
    </row>
    <row r="655" spans="1:3" ht="15.75" x14ac:dyDescent="0.25">
      <c r="A655" s="15"/>
      <c r="C655" s="3" t="s">
        <v>74</v>
      </c>
    </row>
    <row r="656" spans="1:3" ht="15.75" x14ac:dyDescent="0.25">
      <c r="A656" s="8"/>
    </row>
    <row r="657" spans="1:3" ht="15.75" x14ac:dyDescent="0.25">
      <c r="A657" s="8"/>
      <c r="C657" s="3" t="str">
        <f>CONCATENATE("    ",B653)</f>
        <v xml:space="preserve">    0</v>
      </c>
    </row>
    <row r="658" spans="1:3" ht="15.75" x14ac:dyDescent="0.25">
      <c r="A658" s="8"/>
    </row>
    <row r="659" spans="1:3" ht="15.75" x14ac:dyDescent="0.25">
      <c r="A659" s="8"/>
      <c r="C659" s="3" t="s">
        <v>75</v>
      </c>
    </row>
    <row r="660" spans="1:3" ht="15.75" x14ac:dyDescent="0.25">
      <c r="A660" s="15"/>
    </row>
    <row r="661" spans="1:3" ht="15.75" x14ac:dyDescent="0.25">
      <c r="A661" s="15"/>
      <c r="C661" s="3" t="str">
        <f>CONCATENATE( "    &lt;piechart percentage=",B654," /&gt;")</f>
        <v xml:space="preserve">    &lt;piechart percentage=0 /&gt;</v>
      </c>
    </row>
    <row r="662" spans="1:3" ht="15.75" x14ac:dyDescent="0.25">
      <c r="A662" s="15"/>
      <c r="C662" s="3" t="str">
        <f>"  &lt;/Genotype&gt;"</f>
        <v xml:space="preserve">  &lt;/Genotype&gt;</v>
      </c>
    </row>
    <row r="663" spans="1:3" ht="15.75" x14ac:dyDescent="0.25">
      <c r="A663" s="15" t="s">
        <v>76</v>
      </c>
      <c r="B663" s="9">
        <f>T17</f>
        <v>0</v>
      </c>
      <c r="C663" s="3" t="str">
        <f>CONCATENATE("  &lt;Genotype hgvs=",CHAR(34),B649,B650,";",B650,CHAR(34)," name=",CHAR(34),B471,CHAR(34),"&gt; ")</f>
        <v xml:space="preserve">  &lt;Genotype hgvs="00;0" name=""&gt; </v>
      </c>
    </row>
    <row r="664" spans="1:3" ht="15.75" x14ac:dyDescent="0.25">
      <c r="A664" s="8" t="s">
        <v>77</v>
      </c>
      <c r="B664" s="9">
        <f t="shared" ref="B664:B665" si="35">T18</f>
        <v>0</v>
      </c>
      <c r="C664" s="3" t="s">
        <v>38</v>
      </c>
    </row>
    <row r="665" spans="1:3" ht="15.75" x14ac:dyDescent="0.25">
      <c r="A665" s="8" t="s">
        <v>73</v>
      </c>
      <c r="B665" s="9">
        <f t="shared" si="35"/>
        <v>0</v>
      </c>
      <c r="C665" s="3" t="s">
        <v>70</v>
      </c>
    </row>
    <row r="666" spans="1:3" ht="15.75" x14ac:dyDescent="0.25">
      <c r="A666" s="8"/>
    </row>
    <row r="667" spans="1:3" ht="15.75" x14ac:dyDescent="0.25">
      <c r="A667" s="15"/>
      <c r="C667" s="3" t="str">
        <f>CONCATENATE("    ",B663)</f>
        <v xml:space="preserve">    0</v>
      </c>
    </row>
    <row r="668" spans="1:3" ht="15.75" x14ac:dyDescent="0.25">
      <c r="A668" s="8"/>
    </row>
    <row r="669" spans="1:3" ht="15.75" x14ac:dyDescent="0.25">
      <c r="A669" s="8"/>
      <c r="C669" s="3" t="s">
        <v>74</v>
      </c>
    </row>
    <row r="670" spans="1:3" ht="15.75" x14ac:dyDescent="0.25">
      <c r="A670" s="8"/>
    </row>
    <row r="671" spans="1:3" ht="15.75" x14ac:dyDescent="0.25">
      <c r="A671" s="8"/>
      <c r="C671" s="3" t="str">
        <f>CONCATENATE("    ",B664)</f>
        <v xml:space="preserve">    0</v>
      </c>
    </row>
    <row r="672" spans="1:3" ht="15.75" x14ac:dyDescent="0.25">
      <c r="A672" s="8"/>
    </row>
    <row r="673" spans="1:3" ht="15.75" x14ac:dyDescent="0.25">
      <c r="A673" s="15"/>
      <c r="C673" s="3" t="s">
        <v>75</v>
      </c>
    </row>
    <row r="674" spans="1:3" ht="15.75" x14ac:dyDescent="0.25">
      <c r="A674" s="15"/>
    </row>
    <row r="675" spans="1:3" ht="15.75" x14ac:dyDescent="0.25">
      <c r="A675" s="15"/>
      <c r="C675" s="3" t="str">
        <f>CONCATENATE( "    &lt;piechart percentage=",B665," /&gt;")</f>
        <v xml:space="preserve">    &lt;piechart percentage=0 /&gt;</v>
      </c>
    </row>
    <row r="676" spans="1:3" ht="15.75" x14ac:dyDescent="0.25">
      <c r="A676" s="15"/>
      <c r="C676" s="3" t="str">
        <f>"  &lt;/Genotype&gt;"</f>
        <v xml:space="preserve">  &lt;/Genotype&gt;</v>
      </c>
    </row>
    <row r="677" spans="1:3" ht="15.75" x14ac:dyDescent="0.25">
      <c r="A677" s="15" t="s">
        <v>78</v>
      </c>
      <c r="B677" s="9">
        <f>T20</f>
        <v>0</v>
      </c>
      <c r="C677" s="3" t="str">
        <f>CONCATENATE("  &lt;Genotype hgvs=",CHAR(34),B649,B651,";",B651,CHAR(34)," name=",CHAR(34),B471,CHAR(34),"&gt; ")</f>
        <v xml:space="preserve">  &lt;Genotype hgvs="00;0" name=""&gt; </v>
      </c>
    </row>
    <row r="678" spans="1:3" ht="15.75" x14ac:dyDescent="0.25">
      <c r="A678" s="8" t="s">
        <v>79</v>
      </c>
      <c r="B678" s="9">
        <f t="shared" ref="B678:B679" si="36">T21</f>
        <v>0</v>
      </c>
      <c r="C678" s="3" t="s">
        <v>38</v>
      </c>
    </row>
    <row r="679" spans="1:3" ht="15.75" x14ac:dyDescent="0.25">
      <c r="A679" s="8" t="s">
        <v>73</v>
      </c>
      <c r="B679" s="9">
        <f t="shared" si="36"/>
        <v>0</v>
      </c>
      <c r="C679" s="3" t="s">
        <v>70</v>
      </c>
    </row>
    <row r="680" spans="1:3" ht="15.75" x14ac:dyDescent="0.25">
      <c r="A680" s="15"/>
    </row>
    <row r="681" spans="1:3" ht="15.75" x14ac:dyDescent="0.25">
      <c r="A681" s="8"/>
      <c r="C681" s="3" t="str">
        <f>CONCATENATE("    ",B677)</f>
        <v xml:space="preserve">    0</v>
      </c>
    </row>
    <row r="682" spans="1:3" ht="15.75" x14ac:dyDescent="0.25">
      <c r="A682" s="8"/>
    </row>
    <row r="683" spans="1:3" ht="15.75" x14ac:dyDescent="0.25">
      <c r="A683" s="8"/>
      <c r="C683" s="3" t="s">
        <v>74</v>
      </c>
    </row>
    <row r="684" spans="1:3" ht="15.75" x14ac:dyDescent="0.25">
      <c r="A684" s="8"/>
    </row>
    <row r="685" spans="1:3" ht="15.75" x14ac:dyDescent="0.25">
      <c r="A685" s="8"/>
      <c r="C685" s="3" t="str">
        <f>CONCATENATE("    ",B678)</f>
        <v xml:space="preserve">    0</v>
      </c>
    </row>
    <row r="686" spans="1:3" ht="15.75" x14ac:dyDescent="0.25">
      <c r="A686" s="15"/>
    </row>
    <row r="687" spans="1:3" ht="15.75" x14ac:dyDescent="0.25">
      <c r="A687" s="15"/>
      <c r="C687" s="3" t="s">
        <v>75</v>
      </c>
    </row>
    <row r="688" spans="1:3" ht="15.75" x14ac:dyDescent="0.25">
      <c r="A688" s="15"/>
    </row>
    <row r="689" spans="1:3" ht="15.75" x14ac:dyDescent="0.25">
      <c r="A689" s="15"/>
      <c r="C689" s="3" t="str">
        <f>CONCATENATE( "    &lt;piechart percentage=",B679," /&gt;")</f>
        <v xml:space="preserve">    &lt;piechart percentage=0 /&gt;</v>
      </c>
    </row>
    <row r="690" spans="1:3" ht="15.75" x14ac:dyDescent="0.25">
      <c r="A690" s="15"/>
      <c r="C690" s="3" t="str">
        <f>"  &lt;/Genotype&gt;"</f>
        <v xml:space="preserve">  &lt;/Genotype&gt;</v>
      </c>
    </row>
    <row r="691" spans="1:3" ht="15.75" x14ac:dyDescent="0.25">
      <c r="A691" s="15"/>
      <c r="C691" s="3" t="str">
        <f>C95</f>
        <v>&lt;# C71403580T #&gt;</v>
      </c>
    </row>
    <row r="692" spans="1:3" ht="15.75" x14ac:dyDescent="0.25">
      <c r="A692" s="15" t="s">
        <v>69</v>
      </c>
      <c r="B692" s="21">
        <f>U11</f>
        <v>0</v>
      </c>
      <c r="C692" s="3" t="str">
        <f>CONCATENATE("  &lt;Genotype hgvs=",CHAR(34),B692,B693,";",B694,CHAR(34)," name=",CHAR(34),B514,CHAR(34),"&gt; ")</f>
        <v xml:space="preserve">  &lt;Genotype hgvs="00;0" name=""&gt; </v>
      </c>
    </row>
    <row r="693" spans="1:3" ht="15.75" x14ac:dyDescent="0.25">
      <c r="A693" s="15" t="s">
        <v>47</v>
      </c>
      <c r="B693" s="21">
        <f t="shared" ref="B693:B697" si="37">U12</f>
        <v>0</v>
      </c>
    </row>
    <row r="694" spans="1:3" ht="15.75" x14ac:dyDescent="0.25">
      <c r="A694" s="15" t="s">
        <v>43</v>
      </c>
      <c r="B694" s="21">
        <f t="shared" si="37"/>
        <v>0</v>
      </c>
      <c r="C694" s="3" t="s">
        <v>70</v>
      </c>
    </row>
    <row r="695" spans="1:3" ht="15.75" x14ac:dyDescent="0.25">
      <c r="A695" s="15" t="s">
        <v>71</v>
      </c>
      <c r="B695" s="21">
        <f t="shared" si="37"/>
        <v>0</v>
      </c>
      <c r="C695" s="3" t="s">
        <v>38</v>
      </c>
    </row>
    <row r="696" spans="1:3" ht="15.75" x14ac:dyDescent="0.25">
      <c r="A696" s="8" t="s">
        <v>72</v>
      </c>
      <c r="B696" s="21">
        <f t="shared" si="37"/>
        <v>0</v>
      </c>
      <c r="C696" s="3" t="str">
        <f>CONCATENATE("    ",B695)</f>
        <v xml:space="preserve">    0</v>
      </c>
    </row>
    <row r="697" spans="1:3" ht="15.75" x14ac:dyDescent="0.25">
      <c r="A697" s="8" t="s">
        <v>73</v>
      </c>
      <c r="B697" s="21">
        <f t="shared" si="37"/>
        <v>0</v>
      </c>
    </row>
    <row r="698" spans="1:3" ht="15.75" x14ac:dyDescent="0.25">
      <c r="A698" s="15"/>
      <c r="C698" s="3" t="s">
        <v>74</v>
      </c>
    </row>
    <row r="699" spans="1:3" ht="15.75" x14ac:dyDescent="0.25">
      <c r="A699" s="8"/>
    </row>
    <row r="700" spans="1:3" ht="15.75" x14ac:dyDescent="0.25">
      <c r="A700" s="8"/>
      <c r="C700" s="3" t="str">
        <f>CONCATENATE("    ",B696)</f>
        <v xml:space="preserve">    0</v>
      </c>
    </row>
    <row r="701" spans="1:3" ht="15.75" x14ac:dyDescent="0.25">
      <c r="A701" s="8"/>
    </row>
    <row r="702" spans="1:3" ht="15.75" x14ac:dyDescent="0.25">
      <c r="A702" s="8"/>
      <c r="C702" s="3" t="s">
        <v>75</v>
      </c>
    </row>
    <row r="703" spans="1:3" ht="15.75" x14ac:dyDescent="0.25">
      <c r="A703" s="15"/>
    </row>
    <row r="704" spans="1:3" ht="15.75" x14ac:dyDescent="0.25">
      <c r="A704" s="15"/>
      <c r="C704" s="3" t="str">
        <f>CONCATENATE( "    &lt;piechart percentage=",B697," /&gt;")</f>
        <v xml:space="preserve">    &lt;piechart percentage=0 /&gt;</v>
      </c>
    </row>
    <row r="705" spans="1:3" ht="15.75" x14ac:dyDescent="0.25">
      <c r="A705" s="15"/>
      <c r="C705" s="3" t="str">
        <f>"  &lt;/Genotype&gt;"</f>
        <v xml:space="preserve">  &lt;/Genotype&gt;</v>
      </c>
    </row>
    <row r="706" spans="1:3" ht="15.75" x14ac:dyDescent="0.25">
      <c r="A706" s="15" t="s">
        <v>76</v>
      </c>
      <c r="B706" s="9">
        <f>U17</f>
        <v>0</v>
      </c>
      <c r="C706" s="3" t="str">
        <f>CONCATENATE("  &lt;Genotype hgvs=",CHAR(34),B692,B693,";",B693,CHAR(34)," name=",CHAR(34),B514,CHAR(34),"&gt; ")</f>
        <v xml:space="preserve">  &lt;Genotype hgvs="00;0" name=""&gt; </v>
      </c>
    </row>
    <row r="707" spans="1:3" ht="15.75" x14ac:dyDescent="0.25">
      <c r="A707" s="8" t="s">
        <v>77</v>
      </c>
      <c r="B707" s="9">
        <f t="shared" ref="B707:B708" si="38">U18</f>
        <v>0</v>
      </c>
      <c r="C707" s="3" t="s">
        <v>38</v>
      </c>
    </row>
    <row r="708" spans="1:3" ht="15.75" x14ac:dyDescent="0.25">
      <c r="A708" s="8" t="s">
        <v>73</v>
      </c>
      <c r="B708" s="9">
        <f t="shared" si="38"/>
        <v>0</v>
      </c>
      <c r="C708" s="3" t="s">
        <v>70</v>
      </c>
    </row>
    <row r="709" spans="1:3" ht="15.75" x14ac:dyDescent="0.25">
      <c r="A709" s="8"/>
    </row>
    <row r="710" spans="1:3" ht="15.75" x14ac:dyDescent="0.25">
      <c r="A710" s="15"/>
      <c r="C710" s="3" t="str">
        <f>CONCATENATE("    ",B706)</f>
        <v xml:space="preserve">    0</v>
      </c>
    </row>
    <row r="711" spans="1:3" ht="15.75" x14ac:dyDescent="0.25">
      <c r="A711" s="8"/>
    </row>
    <row r="712" spans="1:3" ht="15.75" x14ac:dyDescent="0.25">
      <c r="A712" s="8"/>
      <c r="C712" s="3" t="s">
        <v>74</v>
      </c>
    </row>
    <row r="713" spans="1:3" ht="15.75" x14ac:dyDescent="0.25">
      <c r="A713" s="8"/>
    </row>
    <row r="714" spans="1:3" ht="15.75" x14ac:dyDescent="0.25">
      <c r="A714" s="8"/>
      <c r="C714" s="3" t="str">
        <f>CONCATENATE("    ",B707)</f>
        <v xml:space="preserve">    0</v>
      </c>
    </row>
    <row r="715" spans="1:3" ht="15.75" x14ac:dyDescent="0.25">
      <c r="A715" s="8"/>
    </row>
    <row r="716" spans="1:3" ht="15.75" x14ac:dyDescent="0.25">
      <c r="A716" s="15"/>
      <c r="C716" s="3" t="s">
        <v>75</v>
      </c>
    </row>
    <row r="717" spans="1:3" ht="15.75" x14ac:dyDescent="0.25">
      <c r="A717" s="15"/>
    </row>
    <row r="718" spans="1:3" ht="15.75" x14ac:dyDescent="0.25">
      <c r="A718" s="15"/>
      <c r="C718" s="3" t="str">
        <f>CONCATENATE( "    &lt;piechart percentage=",B708," /&gt;")</f>
        <v xml:space="preserve">    &lt;piechart percentage=0 /&gt;</v>
      </c>
    </row>
    <row r="719" spans="1:3" ht="15.75" x14ac:dyDescent="0.25">
      <c r="A719" s="15"/>
      <c r="C719" s="3" t="str">
        <f>"  &lt;/Genotype&gt;"</f>
        <v xml:space="preserve">  &lt;/Genotype&gt;</v>
      </c>
    </row>
    <row r="720" spans="1:3" ht="15.75" x14ac:dyDescent="0.25">
      <c r="A720" s="15" t="s">
        <v>78</v>
      </c>
      <c r="B720" s="9">
        <f>U20</f>
        <v>0</v>
      </c>
      <c r="C720" s="3" t="str">
        <f>CONCATENATE("  &lt;Genotype hgvs=",CHAR(34),B692,B694,";",B694,CHAR(34)," name=",CHAR(34),B514,CHAR(34),"&gt; ")</f>
        <v xml:space="preserve">  &lt;Genotype hgvs="00;0" name=""&gt; </v>
      </c>
    </row>
    <row r="721" spans="1:3" ht="15.75" x14ac:dyDescent="0.25">
      <c r="A721" s="8" t="s">
        <v>79</v>
      </c>
      <c r="B721" s="9">
        <f t="shared" ref="B721:B722" si="39">U21</f>
        <v>0</v>
      </c>
      <c r="C721" s="3" t="s">
        <v>38</v>
      </c>
    </row>
    <row r="722" spans="1:3" ht="15.75" x14ac:dyDescent="0.25">
      <c r="A722" s="8" t="s">
        <v>73</v>
      </c>
      <c r="B722" s="9">
        <f t="shared" si="39"/>
        <v>0</v>
      </c>
      <c r="C722" s="3" t="s">
        <v>70</v>
      </c>
    </row>
    <row r="723" spans="1:3" ht="15.75" x14ac:dyDescent="0.25">
      <c r="A723" s="15"/>
    </row>
    <row r="724" spans="1:3" ht="15.75" x14ac:dyDescent="0.25">
      <c r="A724" s="8"/>
      <c r="C724" s="3" t="str">
        <f>CONCATENATE("    ",B720)</f>
        <v xml:space="preserve">    0</v>
      </c>
    </row>
    <row r="725" spans="1:3" ht="15.75" x14ac:dyDescent="0.25">
      <c r="A725" s="8"/>
    </row>
    <row r="726" spans="1:3" ht="15.75" x14ac:dyDescent="0.25">
      <c r="A726" s="8"/>
      <c r="C726" s="3" t="s">
        <v>74</v>
      </c>
    </row>
    <row r="727" spans="1:3" ht="15.75" x14ac:dyDescent="0.25">
      <c r="A727" s="8"/>
    </row>
    <row r="728" spans="1:3" ht="15.75" x14ac:dyDescent="0.25">
      <c r="A728" s="8"/>
      <c r="C728" s="3" t="str">
        <f>CONCATENATE("    ",B721)</f>
        <v xml:space="preserve">    0</v>
      </c>
    </row>
    <row r="729" spans="1:3" ht="15.75" x14ac:dyDescent="0.25">
      <c r="A729" s="15"/>
    </row>
    <row r="730" spans="1:3" ht="15.75" x14ac:dyDescent="0.25">
      <c r="A730" s="15"/>
      <c r="C730" s="3" t="s">
        <v>75</v>
      </c>
    </row>
    <row r="731" spans="1:3" ht="15.75" x14ac:dyDescent="0.25">
      <c r="A731" s="15"/>
    </row>
    <row r="732" spans="1:3" ht="15.75" x14ac:dyDescent="0.25">
      <c r="A732" s="15"/>
      <c r="C732" s="3" t="str">
        <f>CONCATENATE( "    &lt;piechart percentage=",B722," /&gt;")</f>
        <v xml:space="preserve">    &lt;piechart percentage=0 /&gt;</v>
      </c>
    </row>
    <row r="733" spans="1:3" ht="15.75" x14ac:dyDescent="0.25">
      <c r="A733" s="15"/>
      <c r="C733" s="3" t="str">
        <f>"  &lt;/Genotype&gt;"</f>
        <v xml:space="preserve">  &lt;/Genotype&gt;</v>
      </c>
    </row>
    <row r="734" spans="1:3" ht="15.75" x14ac:dyDescent="0.25">
      <c r="A734" s="15"/>
      <c r="C734" s="3" t="str">
        <f>C101</f>
        <v>&lt;# T70610886A #&gt;</v>
      </c>
    </row>
    <row r="735" spans="1:3" ht="15.75" x14ac:dyDescent="0.25">
      <c r="A735" s="15" t="s">
        <v>69</v>
      </c>
      <c r="B735" s="21">
        <f>V11</f>
        <v>0</v>
      </c>
      <c r="C735" s="3" t="str">
        <f>CONCATENATE("  &lt;Genotype hgvs=",CHAR(34),B735,B736,";",B737,CHAR(34)," name=",CHAR(34),B514,CHAR(34),"&gt; ")</f>
        <v xml:space="preserve">  &lt;Genotype hgvs="00;0" name=""&gt; </v>
      </c>
    </row>
    <row r="736" spans="1:3" ht="15.75" x14ac:dyDescent="0.25">
      <c r="A736" s="15" t="s">
        <v>47</v>
      </c>
      <c r="B736" s="21">
        <f t="shared" ref="B736:B740" si="40">V12</f>
        <v>0</v>
      </c>
    </row>
    <row r="737" spans="1:3" ht="15.75" x14ac:dyDescent="0.25">
      <c r="A737" s="15" t="s">
        <v>43</v>
      </c>
      <c r="B737" s="21">
        <f t="shared" si="40"/>
        <v>0</v>
      </c>
      <c r="C737" s="3" t="s">
        <v>70</v>
      </c>
    </row>
    <row r="738" spans="1:3" ht="15.75" x14ac:dyDescent="0.25">
      <c r="A738" s="15" t="s">
        <v>71</v>
      </c>
      <c r="B738" s="21">
        <f t="shared" si="40"/>
        <v>0</v>
      </c>
      <c r="C738" s="3" t="s">
        <v>38</v>
      </c>
    </row>
    <row r="739" spans="1:3" ht="15.75" x14ac:dyDescent="0.25">
      <c r="A739" s="8" t="s">
        <v>72</v>
      </c>
      <c r="B739" s="21">
        <f t="shared" si="40"/>
        <v>0</v>
      </c>
      <c r="C739" s="3" t="str">
        <f>CONCATENATE("    ",B738)</f>
        <v xml:space="preserve">    0</v>
      </c>
    </row>
    <row r="740" spans="1:3" ht="15.75" x14ac:dyDescent="0.25">
      <c r="A740" s="8" t="s">
        <v>73</v>
      </c>
      <c r="B740" s="21">
        <f t="shared" si="40"/>
        <v>0</v>
      </c>
    </row>
    <row r="741" spans="1:3" ht="15.75" x14ac:dyDescent="0.25">
      <c r="A741" s="15"/>
      <c r="C741" s="3" t="s">
        <v>74</v>
      </c>
    </row>
    <row r="742" spans="1:3" ht="15.75" x14ac:dyDescent="0.25">
      <c r="A742" s="8"/>
    </row>
    <row r="743" spans="1:3" ht="15.75" x14ac:dyDescent="0.25">
      <c r="A743" s="8"/>
      <c r="C743" s="3" t="str">
        <f>CONCATENATE("    ",B739)</f>
        <v xml:space="preserve">    0</v>
      </c>
    </row>
    <row r="744" spans="1:3" ht="15.75" x14ac:dyDescent="0.25">
      <c r="A744" s="8"/>
    </row>
    <row r="745" spans="1:3" ht="15.75" x14ac:dyDescent="0.25">
      <c r="A745" s="8"/>
      <c r="C745" s="3" t="s">
        <v>75</v>
      </c>
    </row>
    <row r="746" spans="1:3" ht="15.75" x14ac:dyDescent="0.25">
      <c r="A746" s="15"/>
    </row>
    <row r="747" spans="1:3" ht="15.75" x14ac:dyDescent="0.25">
      <c r="A747" s="15"/>
      <c r="C747" s="3" t="str">
        <f>CONCATENATE( "    &lt;piechart percentage=",B740," /&gt;")</f>
        <v xml:space="preserve">    &lt;piechart percentage=0 /&gt;</v>
      </c>
    </row>
    <row r="748" spans="1:3" ht="15.75" x14ac:dyDescent="0.25">
      <c r="A748" s="15"/>
      <c r="C748" s="3" t="str">
        <f>"  &lt;/Genotype&gt;"</f>
        <v xml:space="preserve">  &lt;/Genotype&gt;</v>
      </c>
    </row>
    <row r="749" spans="1:3" ht="15.75" x14ac:dyDescent="0.25">
      <c r="A749" s="15" t="s">
        <v>76</v>
      </c>
      <c r="B749" s="9">
        <f>V17</f>
        <v>0</v>
      </c>
      <c r="C749" s="3" t="str">
        <f>CONCATENATE("  &lt;Genotype hgvs=",CHAR(34),B735,B736,";",B736,CHAR(34)," name=",CHAR(34),B514,CHAR(34),"&gt; ")</f>
        <v xml:space="preserve">  &lt;Genotype hgvs="00;0" name=""&gt; </v>
      </c>
    </row>
    <row r="750" spans="1:3" ht="15.75" x14ac:dyDescent="0.25">
      <c r="A750" s="8" t="s">
        <v>77</v>
      </c>
      <c r="B750" s="9">
        <f t="shared" ref="B750:B751" si="41">V18</f>
        <v>0</v>
      </c>
      <c r="C750" s="3" t="s">
        <v>38</v>
      </c>
    </row>
    <row r="751" spans="1:3" ht="15.75" x14ac:dyDescent="0.25">
      <c r="A751" s="8" t="s">
        <v>73</v>
      </c>
      <c r="B751" s="9">
        <f t="shared" si="41"/>
        <v>0</v>
      </c>
      <c r="C751" s="3" t="s">
        <v>70</v>
      </c>
    </row>
    <row r="752" spans="1:3" ht="15.75" x14ac:dyDescent="0.25">
      <c r="A752" s="8"/>
    </row>
    <row r="753" spans="1:3" ht="15.75" x14ac:dyDescent="0.25">
      <c r="A753" s="15"/>
      <c r="C753" s="3" t="str">
        <f>CONCATENATE("    ",B749)</f>
        <v xml:space="preserve">    0</v>
      </c>
    </row>
    <row r="754" spans="1:3" ht="15.75" x14ac:dyDescent="0.25">
      <c r="A754" s="8"/>
    </row>
    <row r="755" spans="1:3" ht="15.75" x14ac:dyDescent="0.25">
      <c r="A755" s="8"/>
      <c r="C755" s="3" t="s">
        <v>74</v>
      </c>
    </row>
    <row r="756" spans="1:3" ht="15.75" x14ac:dyDescent="0.25">
      <c r="A756" s="8"/>
    </row>
    <row r="757" spans="1:3" ht="15.75" x14ac:dyDescent="0.25">
      <c r="A757" s="8"/>
      <c r="C757" s="3" t="str">
        <f>CONCATENATE("    ",B750)</f>
        <v xml:space="preserve">    0</v>
      </c>
    </row>
    <row r="758" spans="1:3" ht="15.75" x14ac:dyDescent="0.25">
      <c r="A758" s="8"/>
    </row>
    <row r="759" spans="1:3" ht="15.75" x14ac:dyDescent="0.25">
      <c r="A759" s="15"/>
      <c r="C759" s="3" t="s">
        <v>75</v>
      </c>
    </row>
    <row r="760" spans="1:3" ht="15.75" x14ac:dyDescent="0.25">
      <c r="A760" s="15"/>
    </row>
    <row r="761" spans="1:3" ht="15.75" x14ac:dyDescent="0.25">
      <c r="A761" s="15"/>
      <c r="C761" s="3" t="str">
        <f>CONCATENATE( "    &lt;piechart percentage=",B751," /&gt;")</f>
        <v xml:space="preserve">    &lt;piechart percentage=0 /&gt;</v>
      </c>
    </row>
    <row r="762" spans="1:3" ht="15.75" x14ac:dyDescent="0.25">
      <c r="A762" s="15"/>
      <c r="C762" s="3" t="str">
        <f>"  &lt;/Genotype&gt;"</f>
        <v xml:space="preserve">  &lt;/Genotype&gt;</v>
      </c>
    </row>
    <row r="763" spans="1:3" ht="15.75" x14ac:dyDescent="0.25">
      <c r="A763" s="15" t="s">
        <v>78</v>
      </c>
      <c r="B763" s="9">
        <f>V20</f>
        <v>0</v>
      </c>
      <c r="C763" s="3" t="str">
        <f>CONCATENATE("  &lt;Genotype hgvs=",CHAR(34),B735,B737,";",B737,CHAR(34)," name=",CHAR(34),B514,CHAR(34),"&gt; ")</f>
        <v xml:space="preserve">  &lt;Genotype hgvs="00;0" name=""&gt; </v>
      </c>
    </row>
    <row r="764" spans="1:3" ht="15.75" x14ac:dyDescent="0.25">
      <c r="A764" s="8" t="s">
        <v>79</v>
      </c>
      <c r="B764" s="9">
        <f t="shared" ref="B764:B765" si="42">V21</f>
        <v>0</v>
      </c>
      <c r="C764" s="3" t="s">
        <v>38</v>
      </c>
    </row>
    <row r="765" spans="1:3" ht="15.75" x14ac:dyDescent="0.25">
      <c r="A765" s="8" t="s">
        <v>73</v>
      </c>
      <c r="B765" s="9">
        <f t="shared" si="42"/>
        <v>0</v>
      </c>
      <c r="C765" s="3" t="s">
        <v>70</v>
      </c>
    </row>
    <row r="766" spans="1:3" ht="15.75" x14ac:dyDescent="0.25">
      <c r="A766" s="15"/>
    </row>
    <row r="767" spans="1:3" ht="15.75" x14ac:dyDescent="0.25">
      <c r="A767" s="8"/>
      <c r="C767" s="3" t="str">
        <f>CONCATENATE("    ",B763)</f>
        <v xml:space="preserve">    0</v>
      </c>
    </row>
    <row r="768" spans="1:3" ht="15.75" x14ac:dyDescent="0.25">
      <c r="A768" s="8"/>
    </row>
    <row r="769" spans="1:3" ht="15.75" x14ac:dyDescent="0.25">
      <c r="A769" s="8"/>
      <c r="C769" s="3" t="s">
        <v>74</v>
      </c>
    </row>
    <row r="770" spans="1:3" ht="15.75" x14ac:dyDescent="0.25">
      <c r="A770" s="8"/>
    </row>
    <row r="771" spans="1:3" ht="15.75" x14ac:dyDescent="0.25">
      <c r="A771" s="8"/>
      <c r="C771" s="3" t="str">
        <f>CONCATENATE("    ",B764)</f>
        <v xml:space="preserve">    0</v>
      </c>
    </row>
    <row r="772" spans="1:3" ht="15.75" x14ac:dyDescent="0.25">
      <c r="A772" s="15"/>
    </row>
    <row r="773" spans="1:3" ht="15.75" x14ac:dyDescent="0.25">
      <c r="A773" s="15"/>
      <c r="C773" s="3" t="s">
        <v>75</v>
      </c>
    </row>
    <row r="774" spans="1:3" ht="15.75" x14ac:dyDescent="0.25">
      <c r="A774" s="15"/>
    </row>
    <row r="775" spans="1:3" ht="15.75" x14ac:dyDescent="0.25">
      <c r="A775" s="15"/>
      <c r="C775" s="3" t="str">
        <f>CONCATENATE( "    &lt;piechart percentage=",B765," /&gt;")</f>
        <v xml:space="preserve">    &lt;piechart percentage=0 /&gt;</v>
      </c>
    </row>
    <row r="776" spans="1:3" ht="15.75" x14ac:dyDescent="0.25">
      <c r="A776" s="15"/>
      <c r="C776" s="3" t="str">
        <f>"  &lt;/Genotype&gt;"</f>
        <v xml:space="preserve">  &lt;/Genotype&gt;</v>
      </c>
    </row>
    <row r="777" spans="1:3" ht="15.75" x14ac:dyDescent="0.25">
      <c r="A777" s="15"/>
      <c r="C777" s="3" t="str">
        <f>C107</f>
        <v>&lt;# T71365306C #&gt;</v>
      </c>
    </row>
    <row r="778" spans="1:3" ht="15.75" x14ac:dyDescent="0.25">
      <c r="A778" s="15" t="s">
        <v>69</v>
      </c>
      <c r="B778" s="21">
        <f>W11</f>
        <v>0</v>
      </c>
      <c r="C778" s="3" t="str">
        <f>CONCATENATE("  &lt;Genotype hgvs=",CHAR(34),B778,B779,";",B780,CHAR(34)," name=",CHAR(34),B514,CHAR(34),"&gt; ")</f>
        <v xml:space="preserve">  &lt;Genotype hgvs="00;0" name=""&gt; </v>
      </c>
    </row>
    <row r="779" spans="1:3" ht="15.75" x14ac:dyDescent="0.25">
      <c r="A779" s="15" t="s">
        <v>47</v>
      </c>
      <c r="B779" s="21">
        <f t="shared" ref="B779:B783" si="43">W12</f>
        <v>0</v>
      </c>
    </row>
    <row r="780" spans="1:3" ht="15.75" x14ac:dyDescent="0.25">
      <c r="A780" s="15" t="s">
        <v>43</v>
      </c>
      <c r="B780" s="21">
        <f t="shared" si="43"/>
        <v>0</v>
      </c>
      <c r="C780" s="3" t="s">
        <v>70</v>
      </c>
    </row>
    <row r="781" spans="1:3" ht="15.75" x14ac:dyDescent="0.25">
      <c r="A781" s="15" t="s">
        <v>71</v>
      </c>
      <c r="B781" s="21">
        <f t="shared" si="43"/>
        <v>0</v>
      </c>
      <c r="C781" s="3" t="s">
        <v>38</v>
      </c>
    </row>
    <row r="782" spans="1:3" ht="15.75" x14ac:dyDescent="0.25">
      <c r="A782" s="8" t="s">
        <v>72</v>
      </c>
      <c r="B782" s="21">
        <f t="shared" si="43"/>
        <v>0</v>
      </c>
      <c r="C782" s="3" t="str">
        <f>CONCATENATE("    ",B781)</f>
        <v xml:space="preserve">    0</v>
      </c>
    </row>
    <row r="783" spans="1:3" ht="15.75" x14ac:dyDescent="0.25">
      <c r="A783" s="8" t="s">
        <v>73</v>
      </c>
      <c r="B783" s="21">
        <f t="shared" si="43"/>
        <v>0</v>
      </c>
    </row>
    <row r="784" spans="1:3" ht="15.75" x14ac:dyDescent="0.25">
      <c r="A784" s="15"/>
      <c r="C784" s="3" t="s">
        <v>74</v>
      </c>
    </row>
    <row r="785" spans="1:3" ht="15.75" x14ac:dyDescent="0.25">
      <c r="A785" s="8"/>
    </row>
    <row r="786" spans="1:3" ht="15.75" x14ac:dyDescent="0.25">
      <c r="A786" s="8"/>
      <c r="C786" s="3" t="str">
        <f>CONCATENATE("    ",B782)</f>
        <v xml:space="preserve">    0</v>
      </c>
    </row>
    <row r="787" spans="1:3" ht="15.75" x14ac:dyDescent="0.25">
      <c r="A787" s="8"/>
    </row>
    <row r="788" spans="1:3" ht="15.75" x14ac:dyDescent="0.25">
      <c r="A788" s="8"/>
      <c r="C788" s="3" t="s">
        <v>75</v>
      </c>
    </row>
    <row r="789" spans="1:3" ht="15.75" x14ac:dyDescent="0.25">
      <c r="A789" s="15"/>
    </row>
    <row r="790" spans="1:3" ht="15.75" x14ac:dyDescent="0.25">
      <c r="A790" s="15"/>
      <c r="C790" s="3" t="str">
        <f>CONCATENATE( "    &lt;piechart percentage=",B783," /&gt;")</f>
        <v xml:space="preserve">    &lt;piechart percentage=0 /&gt;</v>
      </c>
    </row>
    <row r="791" spans="1:3" ht="15.75" x14ac:dyDescent="0.25">
      <c r="A791" s="15"/>
      <c r="C791" s="3" t="str">
        <f>"  &lt;/Genotype&gt;"</f>
        <v xml:space="preserve">  &lt;/Genotype&gt;</v>
      </c>
    </row>
    <row r="792" spans="1:3" ht="15.75" x14ac:dyDescent="0.25">
      <c r="A792" s="15" t="s">
        <v>76</v>
      </c>
      <c r="B792" s="9">
        <f>W17</f>
        <v>0</v>
      </c>
      <c r="C792" s="3" t="str">
        <f>CONCATENATE("  &lt;Genotype hgvs=",CHAR(34),B778,B779,";",B779,CHAR(34)," name=",CHAR(34),B514,CHAR(34),"&gt; ")</f>
        <v xml:space="preserve">  &lt;Genotype hgvs="00;0" name=""&gt; </v>
      </c>
    </row>
    <row r="793" spans="1:3" ht="15.75" x14ac:dyDescent="0.25">
      <c r="A793" s="8" t="s">
        <v>77</v>
      </c>
      <c r="B793" s="9">
        <f t="shared" ref="B793:B794" si="44">W18</f>
        <v>0</v>
      </c>
      <c r="C793" s="3" t="s">
        <v>38</v>
      </c>
    </row>
    <row r="794" spans="1:3" ht="15.75" x14ac:dyDescent="0.25">
      <c r="A794" s="8" t="s">
        <v>73</v>
      </c>
      <c r="B794" s="9">
        <f t="shared" si="44"/>
        <v>0</v>
      </c>
      <c r="C794" s="3" t="s">
        <v>70</v>
      </c>
    </row>
    <row r="795" spans="1:3" ht="15.75" x14ac:dyDescent="0.25">
      <c r="A795" s="8"/>
    </row>
    <row r="796" spans="1:3" ht="15.75" x14ac:dyDescent="0.25">
      <c r="A796" s="15"/>
      <c r="C796" s="3" t="str">
        <f>CONCATENATE("    ",B792)</f>
        <v xml:space="preserve">    0</v>
      </c>
    </row>
    <row r="797" spans="1:3" ht="15.75" x14ac:dyDescent="0.25">
      <c r="A797" s="8"/>
    </row>
    <row r="798" spans="1:3" ht="15.75" x14ac:dyDescent="0.25">
      <c r="A798" s="8"/>
      <c r="C798" s="3" t="s">
        <v>74</v>
      </c>
    </row>
    <row r="799" spans="1:3" ht="15.75" x14ac:dyDescent="0.25">
      <c r="A799" s="8"/>
    </row>
    <row r="800" spans="1:3" ht="15.75" x14ac:dyDescent="0.25">
      <c r="A800" s="8"/>
      <c r="C800" s="3" t="str">
        <f>CONCATENATE("    ",B793)</f>
        <v xml:space="preserve">    0</v>
      </c>
    </row>
    <row r="801" spans="1:3" ht="15.75" x14ac:dyDescent="0.25">
      <c r="A801" s="8"/>
    </row>
    <row r="802" spans="1:3" ht="15.75" x14ac:dyDescent="0.25">
      <c r="A802" s="15"/>
      <c r="C802" s="3" t="s">
        <v>75</v>
      </c>
    </row>
    <row r="803" spans="1:3" ht="15.75" x14ac:dyDescent="0.25">
      <c r="A803" s="15"/>
    </row>
    <row r="804" spans="1:3" ht="15.75" x14ac:dyDescent="0.25">
      <c r="A804" s="15"/>
      <c r="C804" s="3" t="str">
        <f>CONCATENATE( "    &lt;piechart percentage=",B794," /&gt;")</f>
        <v xml:space="preserve">    &lt;piechart percentage=0 /&gt;</v>
      </c>
    </row>
    <row r="805" spans="1:3" ht="15.75" x14ac:dyDescent="0.25">
      <c r="A805" s="15"/>
      <c r="C805" s="3" t="str">
        <f>"  &lt;/Genotype&gt;"</f>
        <v xml:space="preserve">  &lt;/Genotype&gt;</v>
      </c>
    </row>
    <row r="806" spans="1:3" ht="15.75" x14ac:dyDescent="0.25">
      <c r="A806" s="15" t="s">
        <v>78</v>
      </c>
      <c r="B806" s="9">
        <f>W20</f>
        <v>0</v>
      </c>
      <c r="C806" s="3" t="str">
        <f>CONCATENATE("  &lt;Genotype hgvs=",CHAR(34),B778,B780,";",B780,CHAR(34)," name=",CHAR(34),B514,CHAR(34),"&gt; ")</f>
        <v xml:space="preserve">  &lt;Genotype hgvs="00;0" name=""&gt; </v>
      </c>
    </row>
    <row r="807" spans="1:3" ht="15.75" x14ac:dyDescent="0.25">
      <c r="A807" s="8" t="s">
        <v>79</v>
      </c>
      <c r="B807" s="9">
        <f t="shared" ref="B807:B808" si="45">W21</f>
        <v>0</v>
      </c>
      <c r="C807" s="3" t="s">
        <v>38</v>
      </c>
    </row>
    <row r="808" spans="1:3" ht="15.75" x14ac:dyDescent="0.25">
      <c r="A808" s="8" t="s">
        <v>73</v>
      </c>
      <c r="B808" s="9">
        <f t="shared" si="45"/>
        <v>0</v>
      </c>
      <c r="C808" s="3" t="s">
        <v>70</v>
      </c>
    </row>
    <row r="809" spans="1:3" ht="15.75" x14ac:dyDescent="0.25">
      <c r="A809" s="15"/>
    </row>
    <row r="810" spans="1:3" ht="15.75" x14ac:dyDescent="0.25">
      <c r="A810" s="8"/>
      <c r="C810" s="3" t="str">
        <f>CONCATENATE("    ",B806)</f>
        <v xml:space="preserve">    0</v>
      </c>
    </row>
    <row r="811" spans="1:3" ht="15.75" x14ac:dyDescent="0.25">
      <c r="A811" s="8"/>
    </row>
    <row r="812" spans="1:3" ht="15.75" x14ac:dyDescent="0.25">
      <c r="A812" s="8"/>
      <c r="C812" s="3" t="s">
        <v>74</v>
      </c>
    </row>
    <row r="813" spans="1:3" ht="15.75" x14ac:dyDescent="0.25">
      <c r="A813" s="8"/>
    </row>
    <row r="814" spans="1:3" ht="15.75" x14ac:dyDescent="0.25">
      <c r="A814" s="8"/>
      <c r="C814" s="3" t="str">
        <f>CONCATENATE("    ",B807)</f>
        <v xml:space="preserve">    0</v>
      </c>
    </row>
    <row r="815" spans="1:3" ht="15.75" x14ac:dyDescent="0.25">
      <c r="A815" s="15"/>
    </row>
    <row r="816" spans="1:3" ht="15.75" x14ac:dyDescent="0.25">
      <c r="A816" s="15"/>
      <c r="C816" s="3" t="s">
        <v>75</v>
      </c>
    </row>
    <row r="817" spans="1:3" ht="15.75" x14ac:dyDescent="0.25">
      <c r="A817" s="15"/>
    </row>
    <row r="818" spans="1:3" ht="15.75" x14ac:dyDescent="0.25">
      <c r="A818" s="15"/>
      <c r="C818" s="3" t="str">
        <f>CONCATENATE( "    &lt;piechart percentage=",B808," /&gt;")</f>
        <v xml:space="preserve">    &lt;piechart percentage=0 /&gt;</v>
      </c>
    </row>
    <row r="819" spans="1:3" ht="15.75" x14ac:dyDescent="0.25">
      <c r="A819" s="15"/>
      <c r="C819" s="3" t="str">
        <f>"  &lt;/Genotype&gt;"</f>
        <v xml:space="preserve">  &lt;/Genotype&gt;</v>
      </c>
    </row>
    <row r="820" spans="1:3" ht="15.75" x14ac:dyDescent="0.25">
      <c r="A820" s="15"/>
      <c r="C820" s="3" t="str">
        <f>C113</f>
        <v>&lt;# G70820112A #&gt;</v>
      </c>
    </row>
    <row r="821" spans="1:3" ht="15.75" x14ac:dyDescent="0.25">
      <c r="A821" s="15" t="s">
        <v>69</v>
      </c>
      <c r="B821" s="21">
        <f>X11</f>
        <v>0</v>
      </c>
      <c r="C821" s="3" t="str">
        <f>CONCATENATE("  &lt;Genotype hgvs=",CHAR(34),B821,B822,";",B823,CHAR(34)," name=",CHAR(34),B514,CHAR(34),"&gt; ")</f>
        <v xml:space="preserve">  &lt;Genotype hgvs="00;0" name=""&gt; </v>
      </c>
    </row>
    <row r="822" spans="1:3" ht="15.75" x14ac:dyDescent="0.25">
      <c r="A822" s="15" t="s">
        <v>47</v>
      </c>
      <c r="B822" s="21">
        <f t="shared" ref="B822:B826" si="46">X12</f>
        <v>0</v>
      </c>
    </row>
    <row r="823" spans="1:3" ht="15.75" x14ac:dyDescent="0.25">
      <c r="A823" s="15" t="s">
        <v>43</v>
      </c>
      <c r="B823" s="21">
        <f t="shared" si="46"/>
        <v>0</v>
      </c>
      <c r="C823" s="3" t="s">
        <v>70</v>
      </c>
    </row>
    <row r="824" spans="1:3" ht="15.75" x14ac:dyDescent="0.25">
      <c r="A824" s="15" t="s">
        <v>71</v>
      </c>
      <c r="B824" s="21">
        <f t="shared" si="46"/>
        <v>0</v>
      </c>
      <c r="C824" s="3" t="s">
        <v>38</v>
      </c>
    </row>
    <row r="825" spans="1:3" ht="15.75" x14ac:dyDescent="0.25">
      <c r="A825" s="8" t="s">
        <v>72</v>
      </c>
      <c r="B825" s="21">
        <f t="shared" si="46"/>
        <v>0</v>
      </c>
      <c r="C825" s="3" t="str">
        <f>CONCATENATE("    ",B824)</f>
        <v xml:space="preserve">    0</v>
      </c>
    </row>
    <row r="826" spans="1:3" ht="15.75" x14ac:dyDescent="0.25">
      <c r="A826" s="8" t="s">
        <v>73</v>
      </c>
      <c r="B826" s="21">
        <f t="shared" si="46"/>
        <v>0</v>
      </c>
    </row>
    <row r="827" spans="1:3" ht="15.75" x14ac:dyDescent="0.25">
      <c r="A827" s="15"/>
      <c r="C827" s="3" t="s">
        <v>74</v>
      </c>
    </row>
    <row r="828" spans="1:3" ht="15.75" x14ac:dyDescent="0.25">
      <c r="A828" s="8"/>
    </row>
    <row r="829" spans="1:3" ht="15.75" x14ac:dyDescent="0.25">
      <c r="A829" s="8"/>
      <c r="C829" s="3" t="str">
        <f>CONCATENATE("    ",B825)</f>
        <v xml:space="preserve">    0</v>
      </c>
    </row>
    <row r="830" spans="1:3" ht="15.75" x14ac:dyDescent="0.25">
      <c r="A830" s="8"/>
    </row>
    <row r="831" spans="1:3" ht="15.75" x14ac:dyDescent="0.25">
      <c r="A831" s="8"/>
      <c r="C831" s="3" t="s">
        <v>75</v>
      </c>
    </row>
    <row r="832" spans="1:3" ht="15.75" x14ac:dyDescent="0.25">
      <c r="A832" s="15"/>
    </row>
    <row r="833" spans="1:3" ht="15.75" x14ac:dyDescent="0.25">
      <c r="A833" s="15"/>
      <c r="C833" s="3" t="str">
        <f>CONCATENATE( "    &lt;piechart percentage=",B826," /&gt;")</f>
        <v xml:space="preserve">    &lt;piechart percentage=0 /&gt;</v>
      </c>
    </row>
    <row r="834" spans="1:3" ht="15.75" x14ac:dyDescent="0.25">
      <c r="A834" s="15"/>
      <c r="C834" s="3" t="str">
        <f>"  &lt;/Genotype&gt;"</f>
        <v xml:space="preserve">  &lt;/Genotype&gt;</v>
      </c>
    </row>
    <row r="835" spans="1:3" ht="15.75" x14ac:dyDescent="0.25">
      <c r="A835" s="15" t="s">
        <v>76</v>
      </c>
      <c r="B835" s="9">
        <f>X17</f>
        <v>0</v>
      </c>
      <c r="C835" s="3" t="str">
        <f>CONCATENATE("  &lt;Genotype hgvs=",CHAR(34),B821,B822,";",B822,CHAR(34)," name=",CHAR(34),B514,CHAR(34),"&gt; ")</f>
        <v xml:space="preserve">  &lt;Genotype hgvs="00;0" name=""&gt; </v>
      </c>
    </row>
    <row r="836" spans="1:3" ht="15.75" x14ac:dyDescent="0.25">
      <c r="A836" s="8" t="s">
        <v>77</v>
      </c>
      <c r="B836" s="9">
        <f t="shared" ref="B836:B837" si="47">X18</f>
        <v>0</v>
      </c>
      <c r="C836" s="3" t="s">
        <v>38</v>
      </c>
    </row>
    <row r="837" spans="1:3" ht="15.75" x14ac:dyDescent="0.25">
      <c r="A837" s="8" t="s">
        <v>73</v>
      </c>
      <c r="B837" s="9">
        <f t="shared" si="47"/>
        <v>0</v>
      </c>
      <c r="C837" s="3" t="s">
        <v>70</v>
      </c>
    </row>
    <row r="838" spans="1:3" ht="15.75" x14ac:dyDescent="0.25">
      <c r="A838" s="8"/>
    </row>
    <row r="839" spans="1:3" ht="15.75" x14ac:dyDescent="0.25">
      <c r="A839" s="15"/>
      <c r="C839" s="3" t="str">
        <f>CONCATENATE("    ",B835)</f>
        <v xml:space="preserve">    0</v>
      </c>
    </row>
    <row r="840" spans="1:3" ht="15.75" x14ac:dyDescent="0.25">
      <c r="A840" s="8"/>
    </row>
    <row r="841" spans="1:3" ht="15.75" x14ac:dyDescent="0.25">
      <c r="A841" s="8"/>
      <c r="C841" s="3" t="s">
        <v>74</v>
      </c>
    </row>
    <row r="842" spans="1:3" ht="15.75" x14ac:dyDescent="0.25">
      <c r="A842" s="8"/>
    </row>
    <row r="843" spans="1:3" ht="15.75" x14ac:dyDescent="0.25">
      <c r="A843" s="8"/>
      <c r="C843" s="3" t="str">
        <f>CONCATENATE("    ",B836)</f>
        <v xml:space="preserve">    0</v>
      </c>
    </row>
    <row r="844" spans="1:3" ht="15.75" x14ac:dyDescent="0.25">
      <c r="A844" s="8"/>
    </row>
    <row r="845" spans="1:3" ht="15.75" x14ac:dyDescent="0.25">
      <c r="A845" s="15"/>
      <c r="C845" s="3" t="s">
        <v>75</v>
      </c>
    </row>
    <row r="846" spans="1:3" ht="15.75" x14ac:dyDescent="0.25">
      <c r="A846" s="15"/>
    </row>
    <row r="847" spans="1:3" ht="15.75" x14ac:dyDescent="0.25">
      <c r="A847" s="15"/>
      <c r="C847" s="3" t="str">
        <f>CONCATENATE( "    &lt;piechart percentage=",B837," /&gt;")</f>
        <v xml:space="preserve">    &lt;piechart percentage=0 /&gt;</v>
      </c>
    </row>
    <row r="848" spans="1:3" ht="15.75" x14ac:dyDescent="0.25">
      <c r="A848" s="15"/>
      <c r="C848" s="3" t="str">
        <f>"  &lt;/Genotype&gt;"</f>
        <v xml:space="preserve">  &lt;/Genotype&gt;</v>
      </c>
    </row>
    <row r="849" spans="1:3" ht="15.75" x14ac:dyDescent="0.25">
      <c r="A849" s="15" t="s">
        <v>78</v>
      </c>
      <c r="B849" s="9">
        <f>X20</f>
        <v>0</v>
      </c>
      <c r="C849" s="3" t="str">
        <f>CONCATENATE("  &lt;Genotype hgvs=",CHAR(34),B821,B823,";",B823,CHAR(34)," name=",CHAR(34),B514,CHAR(34),"&gt; ")</f>
        <v xml:space="preserve">  &lt;Genotype hgvs="00;0" name=""&gt; </v>
      </c>
    </row>
    <row r="850" spans="1:3" ht="15.75" x14ac:dyDescent="0.25">
      <c r="A850" s="8" t="s">
        <v>79</v>
      </c>
      <c r="B850" s="9">
        <f t="shared" ref="B850:B851" si="48">X21</f>
        <v>0</v>
      </c>
      <c r="C850" s="3" t="s">
        <v>38</v>
      </c>
    </row>
    <row r="851" spans="1:3" ht="15.75" x14ac:dyDescent="0.25">
      <c r="A851" s="8" t="s">
        <v>73</v>
      </c>
      <c r="B851" s="9">
        <f t="shared" si="48"/>
        <v>0</v>
      </c>
      <c r="C851" s="3" t="s">
        <v>70</v>
      </c>
    </row>
    <row r="852" spans="1:3" ht="15.75" x14ac:dyDescent="0.25">
      <c r="A852" s="15"/>
    </row>
    <row r="853" spans="1:3" ht="15.75" x14ac:dyDescent="0.25">
      <c r="A853" s="8"/>
      <c r="C853" s="3" t="str">
        <f>CONCATENATE("    ",B849)</f>
        <v xml:space="preserve">    0</v>
      </c>
    </row>
    <row r="854" spans="1:3" ht="15.75" x14ac:dyDescent="0.25">
      <c r="A854" s="8"/>
    </row>
    <row r="855" spans="1:3" ht="15.75" x14ac:dyDescent="0.25">
      <c r="A855" s="8"/>
      <c r="C855" s="3" t="s">
        <v>74</v>
      </c>
    </row>
    <row r="856" spans="1:3" ht="15.75" x14ac:dyDescent="0.25">
      <c r="A856" s="8"/>
    </row>
    <row r="857" spans="1:3" ht="15.75" x14ac:dyDescent="0.25">
      <c r="A857" s="8"/>
      <c r="C857" s="3" t="str">
        <f>CONCATENATE("    ",B850)</f>
        <v xml:space="preserve">    0</v>
      </c>
    </row>
    <row r="858" spans="1:3" ht="15.75" x14ac:dyDescent="0.25">
      <c r="A858" s="15"/>
    </row>
    <row r="859" spans="1:3" ht="15.75" x14ac:dyDescent="0.25">
      <c r="A859" s="15"/>
      <c r="C859" s="3" t="s">
        <v>75</v>
      </c>
    </row>
    <row r="860" spans="1:3" ht="15.75" x14ac:dyDescent="0.25">
      <c r="A860" s="15"/>
    </row>
    <row r="861" spans="1:3" ht="15.75" x14ac:dyDescent="0.25">
      <c r="A861" s="15"/>
      <c r="C861" s="3" t="str">
        <f>CONCATENATE( "    &lt;piechart percentage=",B851," /&gt;")</f>
        <v xml:space="preserve">    &lt;piechart percentage=0 /&gt;</v>
      </c>
    </row>
    <row r="862" spans="1:3" ht="15.75" x14ac:dyDescent="0.25">
      <c r="A862" s="15"/>
      <c r="C862" s="3" t="str">
        <f>"  &lt;/Genotype&gt;"</f>
        <v xml:space="preserve">  &lt;/Genotype&gt;</v>
      </c>
    </row>
    <row r="863" spans="1:3" ht="15.75" x14ac:dyDescent="0.25">
      <c r="A863" s="15"/>
      <c r="C863" s="3" t="str">
        <f>C119</f>
        <v>&lt;# A70822908G #&gt;</v>
      </c>
    </row>
    <row r="864" spans="1:3" ht="15.75" x14ac:dyDescent="0.25">
      <c r="A864" s="15" t="s">
        <v>69</v>
      </c>
      <c r="B864" s="21">
        <f>Y11</f>
        <v>0</v>
      </c>
      <c r="C864" s="3" t="str">
        <f>CONCATENATE("  &lt;Genotype hgvs=",CHAR(34),B864,B865,";",B866,CHAR(34)," name=",CHAR(34),B558,CHAR(34),"&gt; ")</f>
        <v xml:space="preserve">  &lt;Genotype hgvs="00;0" name=""&gt; </v>
      </c>
    </row>
    <row r="865" spans="1:3" ht="15.75" x14ac:dyDescent="0.25">
      <c r="A865" s="15" t="s">
        <v>47</v>
      </c>
      <c r="B865" s="21">
        <f t="shared" ref="B865:B869" si="49">Y12</f>
        <v>0</v>
      </c>
    </row>
    <row r="866" spans="1:3" ht="15.75" x14ac:dyDescent="0.25">
      <c r="A866" s="15" t="s">
        <v>43</v>
      </c>
      <c r="B866" s="21">
        <f t="shared" si="49"/>
        <v>0</v>
      </c>
      <c r="C866" s="3" t="s">
        <v>70</v>
      </c>
    </row>
    <row r="867" spans="1:3" ht="15.75" x14ac:dyDescent="0.25">
      <c r="A867" s="15" t="s">
        <v>71</v>
      </c>
      <c r="B867" s="21">
        <f t="shared" si="49"/>
        <v>0</v>
      </c>
      <c r="C867" s="3" t="s">
        <v>38</v>
      </c>
    </row>
    <row r="868" spans="1:3" ht="15.75" x14ac:dyDescent="0.25">
      <c r="A868" s="8" t="s">
        <v>72</v>
      </c>
      <c r="B868" s="21">
        <f t="shared" si="49"/>
        <v>0</v>
      </c>
      <c r="C868" s="3" t="str">
        <f>CONCATENATE("    ",B867)</f>
        <v xml:space="preserve">    0</v>
      </c>
    </row>
    <row r="869" spans="1:3" ht="15.75" x14ac:dyDescent="0.25">
      <c r="A869" s="8" t="s">
        <v>73</v>
      </c>
      <c r="B869" s="21">
        <f t="shared" si="49"/>
        <v>0</v>
      </c>
    </row>
    <row r="870" spans="1:3" ht="15.75" x14ac:dyDescent="0.25">
      <c r="A870" s="15"/>
      <c r="C870" s="3" t="s">
        <v>74</v>
      </c>
    </row>
    <row r="871" spans="1:3" ht="15.75" x14ac:dyDescent="0.25">
      <c r="A871" s="8"/>
    </row>
    <row r="872" spans="1:3" ht="15.75" x14ac:dyDescent="0.25">
      <c r="A872" s="8"/>
      <c r="C872" s="3" t="str">
        <f>CONCATENATE("    ",B868)</f>
        <v xml:space="preserve">    0</v>
      </c>
    </row>
    <row r="873" spans="1:3" ht="15.75" x14ac:dyDescent="0.25">
      <c r="A873" s="8"/>
    </row>
    <row r="874" spans="1:3" ht="15.75" x14ac:dyDescent="0.25">
      <c r="A874" s="8"/>
      <c r="C874" s="3" t="s">
        <v>75</v>
      </c>
    </row>
    <row r="875" spans="1:3" ht="15.75" x14ac:dyDescent="0.25">
      <c r="A875" s="15"/>
    </row>
    <row r="876" spans="1:3" ht="15.75" x14ac:dyDescent="0.25">
      <c r="A876" s="15"/>
      <c r="C876" s="3" t="str">
        <f>CONCATENATE( "    &lt;piechart percentage=",B869," /&gt;")</f>
        <v xml:space="preserve">    &lt;piechart percentage=0 /&gt;</v>
      </c>
    </row>
    <row r="877" spans="1:3" ht="15.75" x14ac:dyDescent="0.25">
      <c r="A877" s="15"/>
      <c r="C877" s="3" t="str">
        <f>"  &lt;/Genotype&gt;"</f>
        <v xml:space="preserve">  &lt;/Genotype&gt;</v>
      </c>
    </row>
    <row r="878" spans="1:3" ht="15.75" x14ac:dyDescent="0.25">
      <c r="A878" s="15" t="s">
        <v>76</v>
      </c>
      <c r="B878" s="9">
        <f>Y17</f>
        <v>0</v>
      </c>
      <c r="C878" s="3" t="str">
        <f>CONCATENATE("  &lt;Genotype hgvs=",CHAR(34),B864,B865,";",B865,CHAR(34)," name=",CHAR(34),B558,CHAR(34),"&gt; ")</f>
        <v xml:space="preserve">  &lt;Genotype hgvs="00;0" name=""&gt; </v>
      </c>
    </row>
    <row r="879" spans="1:3" ht="15.75" x14ac:dyDescent="0.25">
      <c r="A879" s="8" t="s">
        <v>77</v>
      </c>
      <c r="B879" s="9">
        <f t="shared" ref="B879:B880" si="50">Y18</f>
        <v>0</v>
      </c>
      <c r="C879" s="3" t="s">
        <v>38</v>
      </c>
    </row>
    <row r="880" spans="1:3" ht="15.75" x14ac:dyDescent="0.25">
      <c r="A880" s="8" t="s">
        <v>73</v>
      </c>
      <c r="B880" s="9">
        <f t="shared" si="50"/>
        <v>0</v>
      </c>
      <c r="C880" s="3" t="s">
        <v>70</v>
      </c>
    </row>
    <row r="881" spans="1:3" ht="15.75" x14ac:dyDescent="0.25">
      <c r="A881" s="8"/>
    </row>
    <row r="882" spans="1:3" ht="15.75" x14ac:dyDescent="0.25">
      <c r="A882" s="15"/>
      <c r="C882" s="3" t="str">
        <f>CONCATENATE("    ",B878)</f>
        <v xml:space="preserve">    0</v>
      </c>
    </row>
    <row r="883" spans="1:3" ht="15.75" x14ac:dyDescent="0.25">
      <c r="A883" s="8"/>
    </row>
    <row r="884" spans="1:3" ht="15.75" x14ac:dyDescent="0.25">
      <c r="A884" s="8"/>
      <c r="C884" s="3" t="s">
        <v>74</v>
      </c>
    </row>
    <row r="885" spans="1:3" ht="15.75" x14ac:dyDescent="0.25">
      <c r="A885" s="8"/>
    </row>
    <row r="886" spans="1:3" ht="15.75" x14ac:dyDescent="0.25">
      <c r="A886" s="8"/>
      <c r="C886" s="3" t="str">
        <f>CONCATENATE("    ",B879)</f>
        <v xml:space="preserve">    0</v>
      </c>
    </row>
    <row r="887" spans="1:3" ht="15.75" x14ac:dyDescent="0.25">
      <c r="A887" s="8"/>
    </row>
    <row r="888" spans="1:3" ht="15.75" x14ac:dyDescent="0.25">
      <c r="A888" s="15"/>
      <c r="C888" s="3" t="s">
        <v>75</v>
      </c>
    </row>
    <row r="889" spans="1:3" ht="15.75" x14ac:dyDescent="0.25">
      <c r="A889" s="15"/>
    </row>
    <row r="890" spans="1:3" ht="15.75" x14ac:dyDescent="0.25">
      <c r="A890" s="15"/>
      <c r="C890" s="3" t="str">
        <f>CONCATENATE( "    &lt;piechart percentage=",B880," /&gt;")</f>
        <v xml:space="preserve">    &lt;piechart percentage=0 /&gt;</v>
      </c>
    </row>
    <row r="891" spans="1:3" ht="15.75" x14ac:dyDescent="0.25">
      <c r="A891" s="15"/>
      <c r="C891" s="3" t="str">
        <f>"  &lt;/Genotype&gt;"</f>
        <v xml:space="preserve">  &lt;/Genotype&gt;</v>
      </c>
    </row>
    <row r="892" spans="1:3" ht="15.75" x14ac:dyDescent="0.25">
      <c r="A892" s="15" t="s">
        <v>78</v>
      </c>
      <c r="B892" s="9">
        <f>Y20</f>
        <v>0</v>
      </c>
      <c r="C892" s="3" t="str">
        <f>CONCATENATE("  &lt;Genotype hgvs=",CHAR(34),B864,B866,";",B866,CHAR(34)," name=",CHAR(34),B558,CHAR(34),"&gt; ")</f>
        <v xml:space="preserve">  &lt;Genotype hgvs="00;0" name=""&gt; </v>
      </c>
    </row>
    <row r="893" spans="1:3" ht="15.75" x14ac:dyDescent="0.25">
      <c r="A893" s="8" t="s">
        <v>79</v>
      </c>
      <c r="B893" s="9">
        <f t="shared" ref="B893:B894" si="51">Y21</f>
        <v>0</v>
      </c>
      <c r="C893" s="3" t="s">
        <v>38</v>
      </c>
    </row>
    <row r="894" spans="1:3" ht="15.75" x14ac:dyDescent="0.25">
      <c r="A894" s="8" t="s">
        <v>73</v>
      </c>
      <c r="B894" s="9">
        <f t="shared" si="51"/>
        <v>0</v>
      </c>
      <c r="C894" s="3" t="s">
        <v>70</v>
      </c>
    </row>
    <row r="895" spans="1:3" ht="15.75" x14ac:dyDescent="0.25">
      <c r="A895" s="15"/>
    </row>
    <row r="896" spans="1:3" ht="15.75" x14ac:dyDescent="0.25">
      <c r="A896" s="8"/>
      <c r="C896" s="3" t="str">
        <f>CONCATENATE("    ",B892)</f>
        <v xml:space="preserve">    0</v>
      </c>
    </row>
    <row r="897" spans="1:3" ht="15.75" x14ac:dyDescent="0.25">
      <c r="A897" s="8"/>
    </row>
    <row r="898" spans="1:3" ht="15.75" x14ac:dyDescent="0.25">
      <c r="A898" s="8"/>
      <c r="C898" s="3" t="s">
        <v>74</v>
      </c>
    </row>
    <row r="899" spans="1:3" ht="15.75" x14ac:dyDescent="0.25">
      <c r="A899" s="8"/>
    </row>
    <row r="900" spans="1:3" ht="15.75" x14ac:dyDescent="0.25">
      <c r="A900" s="8"/>
      <c r="C900" s="3" t="str">
        <f>CONCATENATE("    ",B893)</f>
        <v xml:space="preserve">    0</v>
      </c>
    </row>
    <row r="901" spans="1:3" ht="15.75" x14ac:dyDescent="0.25">
      <c r="A901" s="15"/>
    </row>
    <row r="902" spans="1:3" ht="15.75" x14ac:dyDescent="0.25">
      <c r="A902" s="15"/>
      <c r="C902" s="3" t="s">
        <v>75</v>
      </c>
    </row>
    <row r="903" spans="1:3" ht="15.75" x14ac:dyDescent="0.25">
      <c r="A903" s="15"/>
    </row>
    <row r="904" spans="1:3" ht="15.75" x14ac:dyDescent="0.25">
      <c r="A904" s="15"/>
      <c r="C904" s="3" t="str">
        <f>CONCATENATE( "    &lt;piechart percentage=",B894," /&gt;")</f>
        <v xml:space="preserve">    &lt;piechart percentage=0 /&gt;</v>
      </c>
    </row>
    <row r="905" spans="1:3" ht="15.75" x14ac:dyDescent="0.25">
      <c r="A905" s="15"/>
      <c r="C905" s="3" t="str">
        <f>"  &lt;/Genotype&gt;"</f>
        <v xml:space="preserve">  &lt;/Genotype&gt;</v>
      </c>
    </row>
    <row r="906" spans="1:3" ht="15.75" x14ac:dyDescent="0.25">
      <c r="A906" s="15"/>
      <c r="C906" s="3" t="str">
        <f>C125</f>
        <v>&lt;# C37T #&gt;</v>
      </c>
    </row>
    <row r="907" spans="1:3" ht="15.75" x14ac:dyDescent="0.25">
      <c r="A907" s="15" t="s">
        <v>69</v>
      </c>
      <c r="B907" s="21">
        <f>Z11</f>
        <v>0</v>
      </c>
      <c r="C907" s="3" t="str">
        <f>CONCATENATE("  &lt;Genotype hgvs=",CHAR(34),B907,B908,";",B909,CHAR(34)," name=",CHAR(34),B558,CHAR(34),"&gt; ")</f>
        <v xml:space="preserve">  &lt;Genotype hgvs="00;0" name=""&gt; </v>
      </c>
    </row>
    <row r="908" spans="1:3" ht="15.75" x14ac:dyDescent="0.25">
      <c r="A908" s="15" t="s">
        <v>47</v>
      </c>
      <c r="B908" s="21">
        <f t="shared" ref="B908:B912" si="52">Z12</f>
        <v>0</v>
      </c>
    </row>
    <row r="909" spans="1:3" ht="15.75" x14ac:dyDescent="0.25">
      <c r="A909" s="15" t="s">
        <v>43</v>
      </c>
      <c r="B909" s="21">
        <f t="shared" si="52"/>
        <v>0</v>
      </c>
      <c r="C909" s="3" t="s">
        <v>70</v>
      </c>
    </row>
    <row r="910" spans="1:3" ht="15.75" x14ac:dyDescent="0.25">
      <c r="A910" s="15" t="s">
        <v>71</v>
      </c>
      <c r="B910" s="21">
        <f t="shared" si="52"/>
        <v>0</v>
      </c>
      <c r="C910" s="3" t="s">
        <v>38</v>
      </c>
    </row>
    <row r="911" spans="1:3" ht="15.75" x14ac:dyDescent="0.25">
      <c r="A911" s="8" t="s">
        <v>72</v>
      </c>
      <c r="B911" s="21">
        <f t="shared" si="52"/>
        <v>0</v>
      </c>
      <c r="C911" s="3" t="str">
        <f>CONCATENATE("    ",B910)</f>
        <v xml:space="preserve">    0</v>
      </c>
    </row>
    <row r="912" spans="1:3" ht="15.75" x14ac:dyDescent="0.25">
      <c r="A912" s="8" t="s">
        <v>73</v>
      </c>
      <c r="B912" s="21">
        <f t="shared" si="52"/>
        <v>0</v>
      </c>
    </row>
    <row r="913" spans="1:3" ht="15.75" x14ac:dyDescent="0.25">
      <c r="A913" s="15"/>
      <c r="C913" s="3" t="s">
        <v>74</v>
      </c>
    </row>
    <row r="914" spans="1:3" ht="15.75" x14ac:dyDescent="0.25">
      <c r="A914" s="8"/>
    </row>
    <row r="915" spans="1:3" ht="15.75" x14ac:dyDescent="0.25">
      <c r="A915" s="8"/>
      <c r="C915" s="3" t="str">
        <f>CONCATENATE("    ",B911)</f>
        <v xml:space="preserve">    0</v>
      </c>
    </row>
    <row r="916" spans="1:3" ht="15.75" x14ac:dyDescent="0.25">
      <c r="A916" s="8"/>
    </row>
    <row r="917" spans="1:3" ht="15.75" x14ac:dyDescent="0.25">
      <c r="A917" s="8"/>
      <c r="C917" s="3" t="s">
        <v>75</v>
      </c>
    </row>
    <row r="918" spans="1:3" ht="15.75" x14ac:dyDescent="0.25">
      <c r="A918" s="15"/>
    </row>
    <row r="919" spans="1:3" ht="15.75" x14ac:dyDescent="0.25">
      <c r="A919" s="15"/>
      <c r="C919" s="3" t="str">
        <f>CONCATENATE( "    &lt;piechart percentage=",B912," /&gt;")</f>
        <v xml:space="preserve">    &lt;piechart percentage=0 /&gt;</v>
      </c>
    </row>
    <row r="920" spans="1:3" ht="15.75" x14ac:dyDescent="0.25">
      <c r="A920" s="15"/>
      <c r="C920" s="3" t="str">
        <f>"  &lt;/Genotype&gt;"</f>
        <v xml:space="preserve">  &lt;/Genotype&gt;</v>
      </c>
    </row>
    <row r="921" spans="1:3" ht="15.75" x14ac:dyDescent="0.25">
      <c r="A921" s="15" t="s">
        <v>76</v>
      </c>
      <c r="B921" s="9">
        <f>Z17</f>
        <v>0</v>
      </c>
      <c r="C921" s="3" t="str">
        <f>CONCATENATE("  &lt;Genotype hgvs=",CHAR(34),B907,B908,";",B908,CHAR(34)," name=",CHAR(34),B558,CHAR(34),"&gt; ")</f>
        <v xml:space="preserve">  &lt;Genotype hgvs="00;0" name=""&gt; </v>
      </c>
    </row>
    <row r="922" spans="1:3" ht="15.75" x14ac:dyDescent="0.25">
      <c r="A922" s="8" t="s">
        <v>77</v>
      </c>
      <c r="B922" s="9">
        <f t="shared" ref="B922:B923" si="53">Z18</f>
        <v>0</v>
      </c>
      <c r="C922" s="3" t="s">
        <v>38</v>
      </c>
    </row>
    <row r="923" spans="1:3" ht="15.75" x14ac:dyDescent="0.25">
      <c r="A923" s="8" t="s">
        <v>73</v>
      </c>
      <c r="B923" s="9">
        <f t="shared" si="53"/>
        <v>0</v>
      </c>
      <c r="C923" s="3" t="s">
        <v>70</v>
      </c>
    </row>
    <row r="924" spans="1:3" ht="15.75" x14ac:dyDescent="0.25">
      <c r="A924" s="8"/>
    </row>
    <row r="925" spans="1:3" ht="15.75" x14ac:dyDescent="0.25">
      <c r="A925" s="15"/>
      <c r="C925" s="3" t="str">
        <f>CONCATENATE("    ",B921)</f>
        <v xml:space="preserve">    0</v>
      </c>
    </row>
    <row r="926" spans="1:3" ht="15.75" x14ac:dyDescent="0.25">
      <c r="A926" s="8"/>
    </row>
    <row r="927" spans="1:3" ht="15.75" x14ac:dyDescent="0.25">
      <c r="A927" s="8"/>
      <c r="C927" s="3" t="s">
        <v>74</v>
      </c>
    </row>
    <row r="928" spans="1:3" ht="15.75" x14ac:dyDescent="0.25">
      <c r="A928" s="8"/>
    </row>
    <row r="929" spans="1:3" ht="15.75" x14ac:dyDescent="0.25">
      <c r="A929" s="8"/>
      <c r="C929" s="3" t="str">
        <f>CONCATENATE("    ",B922)</f>
        <v xml:space="preserve">    0</v>
      </c>
    </row>
    <row r="930" spans="1:3" ht="15.75" x14ac:dyDescent="0.25">
      <c r="A930" s="8"/>
    </row>
    <row r="931" spans="1:3" ht="15.75" x14ac:dyDescent="0.25">
      <c r="A931" s="15"/>
      <c r="C931" s="3" t="s">
        <v>75</v>
      </c>
    </row>
    <row r="932" spans="1:3" ht="15.75" x14ac:dyDescent="0.25">
      <c r="A932" s="15"/>
    </row>
    <row r="933" spans="1:3" ht="15.75" x14ac:dyDescent="0.25">
      <c r="A933" s="15"/>
      <c r="C933" s="3" t="str">
        <f>CONCATENATE( "    &lt;piechart percentage=",B923," /&gt;")</f>
        <v xml:space="preserve">    &lt;piechart percentage=0 /&gt;</v>
      </c>
    </row>
    <row r="934" spans="1:3" ht="15.75" x14ac:dyDescent="0.25">
      <c r="A934" s="15"/>
      <c r="C934" s="3" t="str">
        <f>"  &lt;/Genotype&gt;"</f>
        <v xml:space="preserve">  &lt;/Genotype&gt;</v>
      </c>
    </row>
    <row r="935" spans="1:3" ht="15.75" x14ac:dyDescent="0.25">
      <c r="A935" s="15" t="s">
        <v>78</v>
      </c>
      <c r="B935" s="9">
        <f>Z20</f>
        <v>0</v>
      </c>
      <c r="C935" s="3" t="str">
        <f>CONCATENATE("  &lt;Genotype hgvs=",CHAR(34),B907,B909,";",B909,CHAR(34)," name=",CHAR(34),B558,CHAR(34),"&gt; ")</f>
        <v xml:space="preserve">  &lt;Genotype hgvs="00;0" name=""&gt; </v>
      </c>
    </row>
    <row r="936" spans="1:3" ht="15.75" x14ac:dyDescent="0.25">
      <c r="A936" s="8" t="s">
        <v>79</v>
      </c>
      <c r="B936" s="9">
        <f t="shared" ref="B936:B937" si="54">Z21</f>
        <v>0</v>
      </c>
      <c r="C936" s="3" t="s">
        <v>38</v>
      </c>
    </row>
    <row r="937" spans="1:3" ht="15.75" x14ac:dyDescent="0.25">
      <c r="A937" s="8" t="s">
        <v>73</v>
      </c>
      <c r="B937" s="9">
        <f t="shared" si="54"/>
        <v>0</v>
      </c>
      <c r="C937" s="3" t="s">
        <v>70</v>
      </c>
    </row>
    <row r="938" spans="1:3" ht="15.75" x14ac:dyDescent="0.25">
      <c r="A938" s="15"/>
    </row>
    <row r="939" spans="1:3" ht="15.75" x14ac:dyDescent="0.25">
      <c r="A939" s="8"/>
      <c r="C939" s="3" t="str">
        <f>CONCATENATE("    ",B935)</f>
        <v xml:space="preserve">    0</v>
      </c>
    </row>
    <row r="940" spans="1:3" ht="15.75" x14ac:dyDescent="0.25">
      <c r="A940" s="8"/>
    </row>
    <row r="941" spans="1:3" ht="15.75" x14ac:dyDescent="0.25">
      <c r="A941" s="8"/>
      <c r="C941" s="3" t="s">
        <v>74</v>
      </c>
    </row>
    <row r="942" spans="1:3" ht="15.75" x14ac:dyDescent="0.25">
      <c r="A942" s="8"/>
    </row>
    <row r="943" spans="1:3" ht="15.75" x14ac:dyDescent="0.25">
      <c r="A943" s="8"/>
      <c r="C943" s="3" t="str">
        <f>CONCATENATE("    ",B936)</f>
        <v xml:space="preserve">    0</v>
      </c>
    </row>
    <row r="944" spans="1:3" ht="15.75" x14ac:dyDescent="0.25">
      <c r="A944" s="15"/>
    </row>
    <row r="945" spans="1:3" ht="15.75" x14ac:dyDescent="0.25">
      <c r="A945" s="15"/>
      <c r="C945" s="3" t="s">
        <v>75</v>
      </c>
    </row>
    <row r="946" spans="1:3" ht="15.75" x14ac:dyDescent="0.25">
      <c r="A946" s="15"/>
    </row>
    <row r="947" spans="1:3" ht="15.75" x14ac:dyDescent="0.25">
      <c r="A947" s="15"/>
      <c r="C947" s="3" t="str">
        <f>CONCATENATE( "    &lt;piechart percentage=",B937," /&gt;")</f>
        <v xml:space="preserve">    &lt;piechart percentage=0 /&gt;</v>
      </c>
    </row>
    <row r="948" spans="1:3" ht="15.75" x14ac:dyDescent="0.25">
      <c r="A948" s="15"/>
      <c r="C948" s="3" t="str">
        <f>"  &lt;/Genotype&gt;"</f>
        <v xml:space="preserve">  &lt;/Genotype&gt;</v>
      </c>
    </row>
    <row r="949" spans="1:3" ht="15.75" x14ac:dyDescent="0.25">
      <c r="A949" s="15"/>
      <c r="C949" s="3" t="s">
        <v>80</v>
      </c>
    </row>
    <row r="950" spans="1:3" ht="15.75" x14ac:dyDescent="0.25">
      <c r="A950" s="15" t="s">
        <v>81</v>
      </c>
      <c r="B950" s="9" t="str">
        <f>CONCATENATE("Your ",B11," gene has an unknown variant.")</f>
        <v>Your IL12B gene has an unknown variant.</v>
      </c>
      <c r="C950" s="3" t="str">
        <f>CONCATENATE("  &lt;Genotype hgvs=",CHAR(34),"unknown",CHAR(34),"&gt; ")</f>
        <v xml:space="preserve">  &lt;Genotype hgvs="unknown"&gt; </v>
      </c>
    </row>
    <row r="951" spans="1:3" ht="15.75" x14ac:dyDescent="0.25">
      <c r="A951" s="8" t="s">
        <v>81</v>
      </c>
      <c r="B951" s="9" t="s">
        <v>82</v>
      </c>
      <c r="C951" s="3" t="s">
        <v>38</v>
      </c>
    </row>
    <row r="952" spans="1:3" ht="15.75" x14ac:dyDescent="0.25">
      <c r="A952" s="8" t="s">
        <v>73</v>
      </c>
      <c r="C952" s="3" t="s">
        <v>70</v>
      </c>
    </row>
    <row r="953" spans="1:3" ht="15.75" x14ac:dyDescent="0.25">
      <c r="A953" s="8"/>
    </row>
    <row r="954" spans="1:3" ht="15.75" x14ac:dyDescent="0.25">
      <c r="A954" s="8"/>
      <c r="C954" s="3" t="str">
        <f>CONCATENATE("    ",B950)</f>
        <v xml:space="preserve">    Your IL12B gene has an unknown variant.</v>
      </c>
    </row>
    <row r="955" spans="1:3" ht="15.75" x14ac:dyDescent="0.25">
      <c r="A955" s="8"/>
    </row>
    <row r="956" spans="1:3" ht="15.75" x14ac:dyDescent="0.25">
      <c r="A956" s="8"/>
      <c r="C956" s="3" t="s">
        <v>74</v>
      </c>
    </row>
    <row r="957" spans="1:3" ht="15.75" x14ac:dyDescent="0.25">
      <c r="A957" s="8"/>
    </row>
    <row r="958" spans="1:3" ht="15.75" x14ac:dyDescent="0.25">
      <c r="A958" s="15"/>
      <c r="C958" s="3" t="str">
        <f>CONCATENATE("    ",B951)</f>
        <v xml:space="preserve">    The effect is unknown.</v>
      </c>
    </row>
    <row r="959" spans="1:3" ht="15.75" x14ac:dyDescent="0.25">
      <c r="A959" s="8"/>
    </row>
    <row r="960" spans="1:3" ht="15.75" x14ac:dyDescent="0.25">
      <c r="A960" s="15"/>
      <c r="C960" s="3" t="s">
        <v>75</v>
      </c>
    </row>
    <row r="961" spans="1:3" ht="15.75" x14ac:dyDescent="0.25">
      <c r="A961" s="15"/>
    </row>
    <row r="962" spans="1:3" ht="15.75" x14ac:dyDescent="0.25">
      <c r="A962" s="15"/>
      <c r="C962" s="3" t="str">
        <f>CONCATENATE( "    &lt;piechart percentage=",B952," /&gt;")</f>
        <v xml:space="preserve">    &lt;piechart percentage= /&gt;</v>
      </c>
    </row>
    <row r="963" spans="1:3" ht="15.75" x14ac:dyDescent="0.25">
      <c r="A963" s="15"/>
      <c r="C963" s="3" t="str">
        <f>"  &lt;/Genotype&gt;"</f>
        <v xml:space="preserve">  &lt;/Genotype&gt;</v>
      </c>
    </row>
    <row r="964" spans="1:3" ht="15.75" x14ac:dyDescent="0.25">
      <c r="A964" s="15"/>
      <c r="C964" s="3" t="s">
        <v>83</v>
      </c>
    </row>
    <row r="965" spans="1:3" ht="15.75" x14ac:dyDescent="0.25">
      <c r="A965" s="15" t="s">
        <v>78</v>
      </c>
      <c r="B965" s="9" t="str">
        <f>CONCATENATE("Your ",B11," gene has no variants. A normal gene is referred to as a ",CHAR(34),"wild-type",CHAR(34)," gene.")</f>
        <v>Your IL12B gene has no variants. A normal gene is referred to as a "wild-type" gene.</v>
      </c>
      <c r="C965" s="3" t="str">
        <f>CONCATENATE("  &lt;Genotype hgvs=",CHAR(34),"wildtype",CHAR(34),"&gt;")</f>
        <v xml:space="preserve">  &lt;Genotype hgvs="wildtype"&gt;</v>
      </c>
    </row>
    <row r="966" spans="1:3" ht="15.75" x14ac:dyDescent="0.25">
      <c r="A966" s="8" t="s">
        <v>79</v>
      </c>
      <c r="B966" s="9" t="s">
        <v>84</v>
      </c>
      <c r="C966" s="3" t="s">
        <v>38</v>
      </c>
    </row>
    <row r="967" spans="1:3" ht="15.75" x14ac:dyDescent="0.25">
      <c r="A967" s="8" t="s">
        <v>73</v>
      </c>
      <c r="C967" s="3" t="s">
        <v>70</v>
      </c>
    </row>
    <row r="968" spans="1:3" ht="15.75" x14ac:dyDescent="0.25">
      <c r="A968" s="8"/>
    </row>
    <row r="969" spans="1:3" ht="15.75" x14ac:dyDescent="0.25">
      <c r="A969" s="8"/>
      <c r="C969" s="3" t="str">
        <f>CONCATENATE("    ",B965)</f>
        <v xml:space="preserve">    Your IL12B gene has no variants. A normal gene is referred to as a "wild-type" gene.</v>
      </c>
    </row>
    <row r="970" spans="1:3" ht="15.75" x14ac:dyDescent="0.25">
      <c r="A970" s="8"/>
    </row>
    <row r="971" spans="1:3" ht="15.75" x14ac:dyDescent="0.25">
      <c r="A971" s="8"/>
      <c r="C971" s="3" t="s">
        <v>74</v>
      </c>
    </row>
    <row r="972" spans="1:3" ht="15.75" x14ac:dyDescent="0.25">
      <c r="A972" s="8"/>
    </row>
    <row r="973" spans="1:3" ht="15.75" x14ac:dyDescent="0.25">
      <c r="A973" s="8"/>
      <c r="C973" s="3" t="str">
        <f>CONCATENATE("    ",B966)</f>
        <v xml:space="preserve">    Your variant is not associated with any loss of function.</v>
      </c>
    </row>
    <row r="974" spans="1:3" ht="15.75" x14ac:dyDescent="0.25">
      <c r="A974" s="8"/>
    </row>
    <row r="975" spans="1:3" ht="15.75" x14ac:dyDescent="0.25">
      <c r="A975" s="8"/>
      <c r="C975" s="3" t="s">
        <v>75</v>
      </c>
    </row>
    <row r="976" spans="1:3" ht="15.75" x14ac:dyDescent="0.25">
      <c r="A976" s="15"/>
    </row>
    <row r="977" spans="1:3" ht="15.75" x14ac:dyDescent="0.25">
      <c r="A977" s="8"/>
      <c r="C977" s="3" t="str">
        <f>CONCATENATE( "    &lt;piechart percentage=",B967," /&gt;")</f>
        <v xml:space="preserve">    &lt;piechart percentage= /&gt;</v>
      </c>
    </row>
    <row r="978" spans="1:3" ht="15.75" x14ac:dyDescent="0.25">
      <c r="A978" s="8"/>
      <c r="C978" s="3" t="str">
        <f>"  &lt;/Genotype&gt;"</f>
        <v xml:space="preserve">  &lt;/Genotype&gt;</v>
      </c>
    </row>
    <row r="979" spans="1:3" ht="15.75" x14ac:dyDescent="0.25">
      <c r="A979" s="8"/>
      <c r="C979" s="3" t="str">
        <f>"&lt;/GeneAnalysis&gt;"</f>
        <v>&lt;/GeneAnalysis&gt;</v>
      </c>
    </row>
    <row r="980" spans="1:3" s="18" customFormat="1" ht="15.75" x14ac:dyDescent="0.25">
      <c r="A980" s="27"/>
      <c r="B980" s="17"/>
    </row>
    <row r="981" spans="1:3" ht="15.75" x14ac:dyDescent="0.25">
      <c r="A981" s="15"/>
      <c r="C981" s="3" t="str">
        <f>CONCATENATE("# How do changes in ",B11," affect people?")</f>
        <v># How do changes in IL12B affect people?</v>
      </c>
    </row>
    <row r="982" spans="1:3" ht="15.75" x14ac:dyDescent="0.25">
      <c r="A982" s="15"/>
    </row>
    <row r="983" spans="1:3" ht="15.75" x14ac:dyDescent="0.25">
      <c r="A983" s="15" t="s">
        <v>85</v>
      </c>
      <c r="B983"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IL12B variants is small and does not impact treatment. It is possible that variants in this gene interact with other gene variants, which is the reason for our inclusion of this gene.</v>
      </c>
      <c r="C983" s="3" t="str">
        <f>B983</f>
        <v>For the vast majority of people, the overall risk associated with the common IL12B variants is small and does not impact treatment. It is possible that variants in this gene interact with other gene variants, which is the reason for our inclusion of this gene.</v>
      </c>
    </row>
    <row r="984" spans="1:3" ht="15.75" x14ac:dyDescent="0.25">
      <c r="A984" s="15"/>
    </row>
    <row r="985" spans="1:3" s="18" customFormat="1" ht="15.75" x14ac:dyDescent="0.25">
      <c r="A985" s="27"/>
      <c r="B985" s="17"/>
      <c r="C985" s="16" t="s">
        <v>86</v>
      </c>
    </row>
    <row r="986" spans="1:3" s="18" customFormat="1" ht="15.75" x14ac:dyDescent="0.25">
      <c r="A986" s="27"/>
      <c r="B986" s="17"/>
      <c r="C986" s="16"/>
    </row>
    <row r="987" spans="1:3" s="18" customFormat="1" ht="15.75" x14ac:dyDescent="0.25">
      <c r="A987" s="16"/>
      <c r="B987" s="17"/>
      <c r="C987" s="16" t="s">
        <v>87</v>
      </c>
    </row>
    <row r="988" spans="1:3" s="18" customFormat="1" ht="15.75" x14ac:dyDescent="0.25">
      <c r="A988" s="16"/>
      <c r="B988" s="17"/>
      <c r="C988" s="16"/>
    </row>
    <row r="989" spans="1:3" ht="15.75" x14ac:dyDescent="0.25">
      <c r="A989" s="15"/>
      <c r="C989" s="3" t="s">
        <v>88</v>
      </c>
    </row>
    <row r="990" spans="1:3" ht="15.75" x14ac:dyDescent="0.25">
      <c r="A990" s="15"/>
    </row>
    <row r="991" spans="1:3" ht="15.75" x14ac:dyDescent="0.25">
      <c r="A991" s="15" t="s">
        <v>38</v>
      </c>
      <c r="B991" s="3" t="s">
        <v>89</v>
      </c>
      <c r="C991" s="3" t="str">
        <f>B991</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992" spans="1:3" ht="15.75" x14ac:dyDescent="0.25">
      <c r="A992" s="15"/>
    </row>
    <row r="993" spans="1:3" ht="15.75" x14ac:dyDescent="0.25">
      <c r="A993" s="15"/>
      <c r="C993" s="3" t="s">
        <v>90</v>
      </c>
    </row>
    <row r="994" spans="1:3" ht="15.75" x14ac:dyDescent="0.25">
      <c r="A994" s="15"/>
    </row>
    <row r="995" spans="1:3" ht="15.75" x14ac:dyDescent="0.25">
      <c r="B995" s="3" t="s">
        <v>91</v>
      </c>
      <c r="C995" s="3" t="str">
        <f>B995</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96" spans="1:3" ht="15.75" x14ac:dyDescent="0.25">
      <c r="A996" s="15"/>
    </row>
    <row r="997" spans="1:3" s="18" customFormat="1" ht="15.75" x14ac:dyDescent="0.25">
      <c r="A997" s="27"/>
      <c r="B997" s="17"/>
      <c r="C997" s="16" t="s">
        <v>92</v>
      </c>
    </row>
    <row r="998" spans="1:3" s="18" customFormat="1" ht="15.75" x14ac:dyDescent="0.25">
      <c r="A998" s="27"/>
      <c r="B998" s="17"/>
      <c r="C998" s="16"/>
    </row>
    <row r="999" spans="1:3" s="18" customFormat="1" ht="15.75" x14ac:dyDescent="0.25">
      <c r="A999" s="16"/>
      <c r="B999" s="17"/>
      <c r="C999" s="16" t="s">
        <v>93</v>
      </c>
    </row>
    <row r="1000" spans="1:3" s="18" customFormat="1" ht="15.75" x14ac:dyDescent="0.25">
      <c r="A1000" s="16"/>
      <c r="B1000" s="17"/>
      <c r="C1000" s="16"/>
    </row>
    <row r="1001" spans="1:3" ht="15.75" x14ac:dyDescent="0.25">
      <c r="A1001" s="15"/>
      <c r="C1001" s="3" t="s">
        <v>88</v>
      </c>
    </row>
    <row r="1002" spans="1:3" ht="15.75" x14ac:dyDescent="0.25">
      <c r="A1002" s="15"/>
    </row>
    <row r="1003" spans="1:3" ht="15.75" x14ac:dyDescent="0.25">
      <c r="A1003" s="15" t="s">
        <v>38</v>
      </c>
      <c r="B1003" s="9" t="s">
        <v>94</v>
      </c>
      <c r="C1003" s="3" t="str">
        <f>B1003</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004" spans="1:3" ht="15.75" x14ac:dyDescent="0.25">
      <c r="A1004" s="15"/>
    </row>
    <row r="1005" spans="1:3" ht="15.75" x14ac:dyDescent="0.25">
      <c r="A1005" s="15"/>
      <c r="C1005" s="3" t="s">
        <v>90</v>
      </c>
    </row>
    <row r="1006" spans="1:3" ht="15.75" x14ac:dyDescent="0.25">
      <c r="A1006" s="15"/>
    </row>
    <row r="1007" spans="1:3" ht="15.75" x14ac:dyDescent="0.25">
      <c r="A1007" s="15"/>
      <c r="B1007" s="9" t="s">
        <v>95</v>
      </c>
      <c r="C1007" s="3" t="str">
        <f>B1007</f>
        <v>[Anti-CD20 intervention](https://www.ncbi.nlm.nih.gov/pubmed/27834303) may help CFS patients, and has shown to increase muscarinic antibody positivity and reduced symptoms.</v>
      </c>
    </row>
    <row r="1009" spans="1:3" s="18" customFormat="1" ht="15.75" x14ac:dyDescent="0.25">
      <c r="A1009" s="27"/>
      <c r="B1009" s="17"/>
      <c r="C1009" s="16" t="s">
        <v>96</v>
      </c>
    </row>
    <row r="1010" spans="1:3" s="18" customFormat="1" ht="15.75" x14ac:dyDescent="0.25">
      <c r="A1010" s="27"/>
      <c r="B1010" s="17"/>
      <c r="C1010" s="16"/>
    </row>
    <row r="1011" spans="1:3" s="18" customFormat="1" ht="15.75" x14ac:dyDescent="0.25">
      <c r="A1011" s="16"/>
      <c r="B1011" s="17"/>
      <c r="C1011" s="16" t="s">
        <v>97</v>
      </c>
    </row>
    <row r="1012" spans="1:3" s="18" customFormat="1" ht="15.75" x14ac:dyDescent="0.25">
      <c r="A1012" s="16"/>
      <c r="B1012" s="17"/>
      <c r="C1012" s="16"/>
    </row>
    <row r="1013" spans="1:3" ht="15.75" x14ac:dyDescent="0.25">
      <c r="A1013" s="15"/>
      <c r="C1013" s="3" t="s">
        <v>88</v>
      </c>
    </row>
    <row r="1014" spans="1:3" ht="15.75" x14ac:dyDescent="0.25">
      <c r="A1014" s="15"/>
    </row>
    <row r="1015" spans="1:3" ht="15.75" x14ac:dyDescent="0.25">
      <c r="A1015" s="15" t="s">
        <v>38</v>
      </c>
      <c r="B1015" s="3" t="s">
        <v>98</v>
      </c>
      <c r="C1015" s="3" t="str">
        <f>B1015</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016" spans="1:3" ht="15.75" x14ac:dyDescent="0.25">
      <c r="A1016" s="15"/>
    </row>
    <row r="1017" spans="1:3" ht="15.75" x14ac:dyDescent="0.25">
      <c r="A1017" s="15"/>
      <c r="C1017" s="3" t="s">
        <v>90</v>
      </c>
    </row>
    <row r="1018" spans="1:3" ht="15.75" x14ac:dyDescent="0.25">
      <c r="A1018" s="15"/>
    </row>
    <row r="1019" spans="1:3" ht="15.75" x14ac:dyDescent="0.25">
      <c r="A1019" s="15"/>
      <c r="B1019" s="3" t="s">
        <v>99</v>
      </c>
      <c r="C1019" s="3" t="str">
        <f>B1019</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021" spans="1:3" s="18" customFormat="1" ht="15.75" x14ac:dyDescent="0.25">
      <c r="A1021" s="27"/>
      <c r="B1021" s="17"/>
      <c r="C1021" s="16" t="s">
        <v>100</v>
      </c>
    </row>
    <row r="1022" spans="1:3" s="18" customFormat="1" ht="15.75" x14ac:dyDescent="0.25">
      <c r="A1022" s="27"/>
      <c r="B1022" s="17"/>
      <c r="C1022" s="16"/>
    </row>
    <row r="1023" spans="1:3" s="18" customFormat="1" ht="15.75" x14ac:dyDescent="0.25">
      <c r="A1023" s="16"/>
      <c r="B1023" s="17"/>
      <c r="C1023" s="16" t="s">
        <v>101</v>
      </c>
    </row>
    <row r="1024" spans="1:3" s="18" customFormat="1" ht="15.75" x14ac:dyDescent="0.25">
      <c r="A1024" s="16"/>
      <c r="B1024" s="17"/>
      <c r="C1024" s="16"/>
    </row>
    <row r="1025" spans="1:3" ht="15.75" x14ac:dyDescent="0.25">
      <c r="A1025" s="15"/>
      <c r="C1025" s="3" t="s">
        <v>102</v>
      </c>
    </row>
    <row r="1026" spans="1:3" ht="15.75" x14ac:dyDescent="0.25">
      <c r="A1026" s="15"/>
    </row>
    <row r="1027" spans="1:3" ht="15.75" x14ac:dyDescent="0.25">
      <c r="A1027" s="15" t="s">
        <v>38</v>
      </c>
      <c r="B1027" s="9" t="s">
        <v>103</v>
      </c>
      <c r="C1027" s="3" t="str">
        <f>B1027</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028" spans="1:3" ht="15.75" x14ac:dyDescent="0.25">
      <c r="A1028" s="15"/>
    </row>
    <row r="1029" spans="1:3" ht="15.75" x14ac:dyDescent="0.25">
      <c r="A1029" s="15"/>
      <c r="C1029" s="3" t="s">
        <v>90</v>
      </c>
    </row>
    <row r="1030" spans="1:3" ht="15.75" x14ac:dyDescent="0.25">
      <c r="A1030" s="15"/>
    </row>
    <row r="1031" spans="1:3" ht="15.75" x14ac:dyDescent="0.25">
      <c r="A1031" s="15"/>
      <c r="B1031" s="9" t="s">
        <v>104</v>
      </c>
      <c r="C1031" s="3" t="str">
        <f>B1031</f>
        <v>Symptoms may improve after removal of cataracts, and should be monitored carefully to prevent further lens and iris adhesion due to [incorrect surgery](https://www.ncbi.nlm.nih.gov/pubmed/19246951).</v>
      </c>
    </row>
    <row r="1033" spans="1:3" s="18" customFormat="1" ht="15.75" x14ac:dyDescent="0.25">
      <c r="B1033" s="17"/>
    </row>
    <row r="1035" spans="1:3" ht="15.75" x14ac:dyDescent="0.25">
      <c r="A1035" s="3" t="s">
        <v>105</v>
      </c>
      <c r="B1035" s="9" t="s">
        <v>106</v>
      </c>
      <c r="C1035" s="3" t="str">
        <f>CONCATENATE("&lt;symptoms ",B1035," /&gt;")</f>
        <v>&lt;symptoms  vision problems D014786 pain D010146 chills and night sweats D023341 multiple chemical sensitivity/allergies D018777 inflamation D007249 /&gt;</v>
      </c>
    </row>
    <row r="1707" spans="3:3" ht="15.75" x14ac:dyDescent="0.25">
      <c r="C1707" s="3" t="str">
        <f>CONCATENATE("    This variant is a change at a specific point in the ",B1698," gene from ",B1707," to ",B1708,"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3" spans="3:3" ht="15.75" x14ac:dyDescent="0.25">
      <c r="C1713" s="3" t="str">
        <f>CONCATENATE("    This variant is a change at a specific point in the ",B1698," gene from ",B1713," to ",B1714," resulting in incorrect ",B1701,"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ht="15.75" x14ac:dyDescent="0.25">
      <c r="C1843" s="3" t="str">
        <f>CONCATENATE("    This variant is a change at a specific point in the ",B1834," gene from ",B1843," to ",B1844,"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9" spans="3:3" ht="15.75" x14ac:dyDescent="0.25">
      <c r="C1849" s="3" t="str">
        <f>CONCATENATE("    This variant is a change at a specific point in the ",B1834," gene from ",B1849," to ",B1850," resulting in incorrect ",B1837,"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ht="15.75" x14ac:dyDescent="0.25">
      <c r="C2251" s="3" t="str">
        <f>CONCATENATE("    This variant is a change at a specific point in the ",B2242," gene from ",B2251," to ",B2252,"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7" spans="3:3" ht="15.75" x14ac:dyDescent="0.25">
      <c r="C2257" s="3" t="str">
        <f>CONCATENATE("    This variant is a change at a specific point in the ",B2242," gene from ",B2257," to ",B2258," resulting in incorrect ",B2245,"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ht="15.75" x14ac:dyDescent="0.25">
      <c r="C2387" s="3" t="str">
        <f>CONCATENATE("    This variant is a change at a specific point in the ",B2378," gene from ",B2387," to ",B2388,"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3" spans="3:3" ht="15.75" x14ac:dyDescent="0.25">
      <c r="C2393" s="3" t="str">
        <f>CONCATENATE("    This variant is a change at a specific point in the ",B2378," gene from ",B2393," to ",B2394," resulting in incorrect ",B2381,"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ht="15.75" x14ac:dyDescent="0.25">
      <c r="C2523" s="3" t="str">
        <f>CONCATENATE("    This variant is a change at a specific point in the ",B2514," gene from ",B2523," to ",B2524,"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9" spans="3:3" ht="15.75" x14ac:dyDescent="0.25">
      <c r="C2529" s="3" t="str">
        <f>CONCATENATE("    This variant is a change at a specific point in the ",B2514," gene from ",B2529," to ",B2530," resulting in incorrect ",B2517,"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9" spans="3:3" ht="15.75" x14ac:dyDescent="0.25">
      <c r="C2659" s="3" t="str">
        <f>CONCATENATE("    This variant is a change at a specific point in the ",B2650," gene from ",B2659," to ",B2660,"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5" spans="3:3" ht="15.75" x14ac:dyDescent="0.25">
      <c r="C2665" s="3" t="str">
        <f>CONCATENATE("    This variant is a change at a specific point in the ",B2650," gene from ",B2665," to ",B2666," resulting in incorrect ",B2653,"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95" spans="3:3" ht="15.75" x14ac:dyDescent="0.25">
      <c r="C2795" s="3" t="str">
        <f>CONCATENATE("    This variant is a change at a specific point in the ",B2786," gene from ",B2795," to ",B2796,"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01" spans="3:3" ht="15.75" x14ac:dyDescent="0.25">
      <c r="C2801" s="3" t="str">
        <f>CONCATENATE("    This variant is a change at a specific point in the ",B2786," gene from ",B2801," to ",B2802," resulting in incorrect ",B2789,"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1" spans="3:3" ht="15.75" x14ac:dyDescent="0.25">
      <c r="C2931" s="3" t="str">
        <f>CONCATENATE("    This variant is a change at a specific point in the ",B2922," gene from ",B2931," to ",B2932,"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37" spans="3:3" ht="15.75" x14ac:dyDescent="0.25">
      <c r="C2937" s="3" t="str">
        <f>CONCATENATE("    This variant is a change at a specific point in the ",B2922," gene from ",B2937," to ",B2938," resulting in incorrect ",B2925,"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67" spans="3:3" ht="15.75" x14ac:dyDescent="0.25">
      <c r="C3067" s="3" t="str">
        <f>CONCATENATE("    This variant is a change at a specific point in the ",B3058," gene from ",B3067," to ",B3068,"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73" spans="3:3" ht="15.75" x14ac:dyDescent="0.25">
      <c r="C3073" s="3" t="str">
        <f>CONCATENATE("    This variant is a change at a specific point in the ",B3058," gene from ",B3073," to ",B3074," resulting in incorrect ",B3061,"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3" spans="3:3" ht="15.75" x14ac:dyDescent="0.25">
      <c r="C3203" s="3" t="str">
        <f>CONCATENATE("    This variant is a change at a specific point in the ",B3194," gene from ",B3203," to ",B3204,"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209" spans="3:3" ht="15.75" x14ac:dyDescent="0.25">
      <c r="C3209" s="3" t="str">
        <f>CONCATENATE("    This variant is a change at a specific point in the ",B3194," gene from ",B3209," to ",B3210," resulting in incorrect ",B3197,"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NR3C1</vt:lpstr>
      <vt:lpstr>NPAS2</vt:lpstr>
      <vt:lpstr>HSD11B1</vt:lpstr>
      <vt:lpstr>DRD2</vt:lpstr>
      <vt:lpstr>POMC</vt:lpstr>
      <vt:lpstr>CHRNA2</vt:lpstr>
      <vt:lpstr>HTR2A</vt:lpstr>
      <vt:lpstr>IL12B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2018-05-08T06:48:20Z</dcterms:modified>
</cp:coreProperties>
</file>