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ginn\PycharmProjects\Weeds3D\"/>
    </mc:Choice>
  </mc:AlternateContent>
  <xr:revisionPtr revIDLastSave="0" documentId="13_ncr:1_{0146267F-49E5-45DB-BE32-6456984E2EA2}" xr6:coauthVersionLast="47" xr6:coauthVersionMax="47" xr10:uidLastSave="{00000000-0000-0000-0000-000000000000}"/>
  <bookViews>
    <workbookView xWindow="-25320" yWindow="-120" windowWidth="25440" windowHeight="15390" activeTab="2" xr2:uid="{8E2BA3F0-9BED-438A-A7B5-F2A26A50C7A5}"/>
  </bookViews>
  <sheets>
    <sheet name="Sheet1" sheetId="1" r:id="rId1"/>
    <sheet name="width_at_image_bottom" sheetId="2" r:id="rId2"/>
    <sheet name="width at image midd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5" i="3" l="1"/>
  <c r="AI6" i="3"/>
  <c r="AI7" i="3"/>
  <c r="AI8" i="3"/>
  <c r="AI9" i="3"/>
  <c r="AI10" i="3"/>
  <c r="AI11" i="3"/>
  <c r="AI12" i="3"/>
  <c r="AI13" i="3"/>
  <c r="AI4" i="3"/>
  <c r="M3" i="3"/>
  <c r="M4" i="3"/>
  <c r="M5" i="3"/>
  <c r="M6" i="3"/>
  <c r="M7" i="3"/>
  <c r="M8" i="3"/>
  <c r="M9" i="3"/>
  <c r="M10" i="3"/>
  <c r="M11" i="3"/>
  <c r="M12" i="3"/>
  <c r="M13" i="3"/>
  <c r="V13" i="3" s="1"/>
  <c r="M14" i="3"/>
  <c r="V14" i="3" s="1"/>
  <c r="M15" i="3"/>
  <c r="V15" i="3" s="1"/>
  <c r="M16" i="3"/>
  <c r="V16" i="3" s="1"/>
  <c r="M17" i="3"/>
  <c r="V17" i="3" s="1"/>
  <c r="M18" i="3"/>
  <c r="V18" i="3" s="1"/>
  <c r="M19" i="3"/>
  <c r="V19" i="3" s="1"/>
  <c r="M20" i="3"/>
  <c r="V20" i="3" s="1"/>
  <c r="M21" i="3"/>
  <c r="V21" i="3" s="1"/>
  <c r="M22" i="3"/>
  <c r="V22" i="3" s="1"/>
  <c r="M23" i="3"/>
  <c r="M24" i="3"/>
  <c r="M25" i="3"/>
  <c r="M26" i="3"/>
  <c r="M27" i="3"/>
  <c r="M28" i="3"/>
  <c r="M29" i="3"/>
  <c r="M30" i="3"/>
  <c r="M31" i="3"/>
  <c r="M2" i="3"/>
  <c r="V2" i="3" s="1"/>
  <c r="V3" i="3"/>
  <c r="V4" i="3"/>
  <c r="V5" i="3"/>
  <c r="V6" i="3"/>
  <c r="V7" i="3"/>
  <c r="V8" i="3"/>
  <c r="V9" i="3"/>
  <c r="V10" i="3"/>
  <c r="V11" i="3"/>
  <c r="V12" i="3"/>
  <c r="V23" i="3"/>
  <c r="V24" i="3"/>
  <c r="V25" i="3"/>
  <c r="V26" i="3"/>
  <c r="V27" i="3"/>
  <c r="V28" i="3"/>
  <c r="V29" i="3"/>
  <c r="V30" i="3"/>
  <c r="V3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" i="3"/>
  <c r="T4" i="3"/>
  <c r="T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3"/>
  <c r="J2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4" i="3"/>
  <c r="J25" i="3"/>
  <c r="J26" i="3"/>
  <c r="J27" i="3"/>
  <c r="J28" i="3"/>
  <c r="J29" i="3"/>
  <c r="J30" i="3"/>
  <c r="J31" i="3"/>
  <c r="J2" i="3"/>
  <c r="D2" i="2"/>
  <c r="G29" i="2"/>
  <c r="G30" i="2"/>
  <c r="G31" i="2"/>
  <c r="D29" i="2"/>
  <c r="D30" i="2"/>
  <c r="D31" i="2"/>
  <c r="G26" i="2"/>
  <c r="G27" i="2"/>
  <c r="G28" i="2"/>
  <c r="D26" i="2"/>
  <c r="D27" i="2"/>
  <c r="D28" i="2"/>
  <c r="G23" i="2"/>
  <c r="G24" i="2"/>
  <c r="G25" i="2"/>
  <c r="D23" i="2"/>
  <c r="D24" i="2"/>
  <c r="D25" i="2"/>
  <c r="G20" i="2"/>
  <c r="G21" i="2"/>
  <c r="G22" i="2"/>
  <c r="D20" i="2"/>
  <c r="D21" i="2"/>
  <c r="D22" i="2"/>
  <c r="G17" i="2"/>
  <c r="G18" i="2"/>
  <c r="G19" i="2"/>
  <c r="D17" i="2"/>
  <c r="D18" i="2"/>
  <c r="D19" i="2"/>
  <c r="G14" i="2"/>
  <c r="G15" i="2"/>
  <c r="G16" i="2"/>
  <c r="D14" i="2"/>
  <c r="D15" i="2"/>
  <c r="D16" i="2"/>
  <c r="G12" i="2"/>
  <c r="G13" i="2"/>
  <c r="D12" i="2"/>
  <c r="D13" i="2"/>
  <c r="G11" i="2"/>
  <c r="D11" i="2"/>
  <c r="G10" i="2"/>
  <c r="D10" i="2"/>
  <c r="G9" i="2"/>
  <c r="D9" i="2"/>
  <c r="G8" i="2"/>
  <c r="D8" i="2"/>
  <c r="G3" i="2"/>
  <c r="G4" i="2"/>
  <c r="G5" i="2"/>
  <c r="G6" i="2"/>
  <c r="G7" i="2"/>
  <c r="G2" i="2"/>
  <c r="D3" i="2"/>
  <c r="D4" i="2"/>
  <c r="D5" i="2"/>
  <c r="D6" i="2"/>
  <c r="D7" i="2"/>
  <c r="O24" i="3" l="1"/>
  <c r="AG11" i="3"/>
  <c r="AG4" i="3"/>
  <c r="L27" i="3"/>
  <c r="U27" i="3" s="1"/>
  <c r="L7" i="3"/>
  <c r="U7" i="3" s="1"/>
  <c r="AG7" i="3"/>
  <c r="O6" i="3"/>
  <c r="AG5" i="3"/>
  <c r="AG10" i="3"/>
  <c r="AG9" i="3"/>
  <c r="AG8" i="3"/>
  <c r="AG13" i="3"/>
  <c r="O26" i="3"/>
  <c r="O4" i="3"/>
  <c r="AG6" i="3"/>
  <c r="O25" i="3"/>
  <c r="AG12" i="3"/>
  <c r="L26" i="3"/>
  <c r="O3" i="3"/>
  <c r="L25" i="3"/>
  <c r="U25" i="3" s="1"/>
  <c r="L5" i="3"/>
  <c r="U5" i="3" s="1"/>
  <c r="L6" i="3"/>
  <c r="U6" i="3" s="1"/>
  <c r="O23" i="3"/>
  <c r="L24" i="3"/>
  <c r="L4" i="3"/>
  <c r="U4" i="3" s="1"/>
  <c r="O5" i="3"/>
  <c r="L3" i="3"/>
  <c r="U3" i="3" s="1"/>
  <c r="L23" i="3"/>
  <c r="U23" i="3" s="1"/>
  <c r="O18" i="3"/>
  <c r="O2" i="3"/>
  <c r="O19" i="3"/>
  <c r="O12" i="3"/>
  <c r="O20" i="3"/>
  <c r="O11" i="3"/>
  <c r="O15" i="3"/>
  <c r="O14" i="3"/>
  <c r="O13" i="3"/>
  <c r="O22" i="3"/>
  <c r="O31" i="3"/>
  <c r="O10" i="3"/>
  <c r="L2" i="3"/>
  <c r="U2" i="3" s="1"/>
  <c r="L12" i="3"/>
  <c r="U12" i="3" s="1"/>
  <c r="O21" i="3"/>
  <c r="O30" i="3"/>
  <c r="O9" i="3"/>
  <c r="L31" i="3"/>
  <c r="U31" i="3" s="1"/>
  <c r="L11" i="3"/>
  <c r="U11" i="3" s="1"/>
  <c r="O17" i="3"/>
  <c r="O29" i="3"/>
  <c r="O8" i="3"/>
  <c r="L30" i="3"/>
  <c r="U30" i="3" s="1"/>
  <c r="L10" i="3"/>
  <c r="U10" i="3" s="1"/>
  <c r="O16" i="3"/>
  <c r="O28" i="3"/>
  <c r="O7" i="3"/>
  <c r="L29" i="3"/>
  <c r="U29" i="3" s="1"/>
  <c r="L9" i="3"/>
  <c r="U9" i="3" s="1"/>
  <c r="O27" i="3"/>
  <c r="L28" i="3"/>
  <c r="U28" i="3" s="1"/>
  <c r="L8" i="3"/>
  <c r="U8" i="3" s="1"/>
  <c r="L20" i="3"/>
  <c r="U20" i="3" s="1"/>
  <c r="L19" i="3"/>
  <c r="U19" i="3" s="1"/>
  <c r="L18" i="3"/>
  <c r="U18" i="3" s="1"/>
  <c r="L17" i="3"/>
  <c r="U17" i="3" s="1"/>
  <c r="AH9" i="3" s="1"/>
  <c r="L16" i="3"/>
  <c r="U16" i="3" s="1"/>
  <c r="L15" i="3"/>
  <c r="U15" i="3" s="1"/>
  <c r="L22" i="3"/>
  <c r="U22" i="3" s="1"/>
  <c r="L21" i="3"/>
  <c r="U21" i="3" s="1"/>
  <c r="L14" i="3"/>
  <c r="U14" i="3" s="1"/>
  <c r="AH8" i="3" s="1"/>
  <c r="L13" i="3"/>
  <c r="U13" i="3" s="1"/>
  <c r="AH13" i="3" l="1"/>
  <c r="AH10" i="3"/>
  <c r="AH7" i="3"/>
  <c r="AH6" i="3"/>
  <c r="AH5" i="3"/>
  <c r="AH4" i="3"/>
  <c r="P26" i="3"/>
  <c r="U26" i="3"/>
  <c r="AH12" i="3" s="1"/>
  <c r="P24" i="3"/>
  <c r="U24" i="3"/>
  <c r="AH11" i="3" s="1"/>
  <c r="P25" i="3"/>
  <c r="P7" i="3"/>
  <c r="P27" i="3"/>
  <c r="P23" i="3"/>
  <c r="P3" i="3"/>
  <c r="P4" i="3"/>
  <c r="AF11" i="3"/>
  <c r="P5" i="3"/>
  <c r="P6" i="3"/>
  <c r="P17" i="3"/>
  <c r="AF5" i="3"/>
  <c r="P21" i="3"/>
  <c r="P10" i="3"/>
  <c r="P12" i="3"/>
  <c r="P22" i="3"/>
  <c r="P29" i="3"/>
  <c r="P19" i="3"/>
  <c r="P31" i="3"/>
  <c r="P2" i="3"/>
  <c r="P16" i="3"/>
  <c r="P18" i="3"/>
  <c r="P14" i="3"/>
  <c r="P30" i="3"/>
  <c r="P28" i="3"/>
  <c r="AF12" i="3" s="1"/>
  <c r="P11" i="3"/>
  <c r="P9" i="3"/>
  <c r="P13" i="3"/>
  <c r="P15" i="3"/>
  <c r="P20" i="3"/>
  <c r="P8" i="3"/>
  <c r="AF4" i="3" l="1"/>
  <c r="AF9" i="3"/>
  <c r="AF7" i="3"/>
  <c r="AF13" i="3"/>
  <c r="AF6" i="3"/>
  <c r="AF8" i="3"/>
  <c r="AF10" i="3"/>
</calcChain>
</file>

<file path=xl/sharedStrings.xml><?xml version="1.0" encoding="utf-8"?>
<sst xmlns="http://schemas.openxmlformats.org/spreadsheetml/2006/main" count="32" uniqueCount="26">
  <si>
    <t>width1 %</t>
  </si>
  <si>
    <t>width1 px</t>
  </si>
  <si>
    <t>elevation1 %</t>
  </si>
  <si>
    <t>elevation2 %</t>
  </si>
  <si>
    <t>width2 %</t>
  </si>
  <si>
    <t>width2 px</t>
  </si>
  <si>
    <t>Approx Angle</t>
  </si>
  <si>
    <t>width3 %</t>
  </si>
  <si>
    <t>elevation3 %</t>
  </si>
  <si>
    <t>width3 px</t>
  </si>
  <si>
    <t>elev1 diff to 50</t>
  </si>
  <si>
    <t>elev2 diff to 50</t>
  </si>
  <si>
    <t>elev diff</t>
  </si>
  <si>
    <t>position</t>
  </si>
  <si>
    <t>width diff</t>
  </si>
  <si>
    <t>Start frame</t>
  </si>
  <si>
    <t>End frame</t>
  </si>
  <si>
    <t>num frames</t>
  </si>
  <si>
    <t>Av Frames</t>
  </si>
  <si>
    <t>Frame #</t>
  </si>
  <si>
    <t>Center frame</t>
  </si>
  <si>
    <t>Frames before center</t>
  </si>
  <si>
    <t>Av frames be4 center</t>
  </si>
  <si>
    <t>Av widths</t>
  </si>
  <si>
    <t>Frames after center</t>
  </si>
  <si>
    <t>Av frames after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</si>
</sst>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indexed="64"/>
      </right>
      <top/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indexed="64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indexed="64"/>
      </right>
      <top/>
      <bottom/>
      <diagonal/>
    </border>
    <border>
      <left style="thick">
        <color auto="1"/>
      </left>
      <right style="thick">
        <color indexed="64"/>
      </right>
      <top/>
      <bottom style="thin">
        <color auto="1"/>
      </bottom>
      <diagonal/>
    </border>
    <border>
      <left style="thick">
        <color auto="1"/>
      </left>
      <right style="thick">
        <color indexed="64"/>
      </right>
      <top style="thin">
        <color auto="1"/>
      </top>
      <bottom/>
      <diagonal/>
    </border>
    <border>
      <left style="thick">
        <color auto="1"/>
      </left>
      <right style="thick">
        <color indexed="64"/>
      </right>
      <top/>
      <bottom style="thick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3">
    <xf numFmtId="0" fontId="0" fillId="0" borderId="0" xfId="0"/>
    <xf numFmtId="1" fontId="0" fillId="0" borderId="0" xfId="0" applyNumberFormat="1"/>
    <xf numFmtId="9" fontId="0" fillId="0" borderId="0" xfId="0" applyNumberFormat="1"/>
    <xf numFmtId="1" fontId="0" fillId="0" borderId="1" xfId="0" applyNumberFormat="1" applyBorder="1"/>
    <xf numFmtId="0" fontId="1" fillId="2" borderId="2" xfId="1" applyBorder="1"/>
    <xf numFmtId="164" fontId="1" fillId="2" borderId="4" xfId="1" applyNumberFormat="1" applyBorder="1"/>
    <xf numFmtId="165" fontId="0" fillId="0" borderId="4" xfId="0" applyNumberFormat="1" applyBorder="1"/>
    <xf numFmtId="1" fontId="0" fillId="0" borderId="5" xfId="0" applyNumberFormat="1" applyBorder="1"/>
    <xf numFmtId="9" fontId="0" fillId="0" borderId="4" xfId="0" applyNumberFormat="1" applyBorder="1"/>
    <xf numFmtId="1" fontId="0" fillId="0" borderId="4" xfId="0" applyNumberFormat="1" applyBorder="1"/>
    <xf numFmtId="164" fontId="1" fillId="2" borderId="7" xfId="1" applyNumberFormat="1" applyBorder="1"/>
    <xf numFmtId="165" fontId="0" fillId="0" borderId="7" xfId="0" applyNumberFormat="1" applyBorder="1"/>
    <xf numFmtId="1" fontId="0" fillId="0" borderId="6" xfId="0" applyNumberFormat="1" applyBorder="1"/>
    <xf numFmtId="9" fontId="0" fillId="0" borderId="7" xfId="0" applyNumberFormat="1" applyBorder="1"/>
    <xf numFmtId="1" fontId="0" fillId="0" borderId="7" xfId="0" applyNumberFormat="1" applyBorder="1"/>
    <xf numFmtId="164" fontId="1" fillId="2" borderId="0" xfId="1" applyNumberFormat="1" applyBorder="1"/>
    <xf numFmtId="165" fontId="0" fillId="0" borderId="0" xfId="0" applyNumberFormat="1" applyBorder="1"/>
    <xf numFmtId="9" fontId="0" fillId="0" borderId="0" xfId="0" applyNumberFormat="1" applyBorder="1"/>
    <xf numFmtId="1" fontId="0" fillId="0" borderId="0" xfId="0" applyNumberFormat="1" applyBorder="1"/>
    <xf numFmtId="0" fontId="0" fillId="0" borderId="8" xfId="0" applyBorder="1"/>
    <xf numFmtId="0" fontId="1" fillId="2" borderId="9" xfId="1" applyBorder="1"/>
    <xf numFmtId="0" fontId="0" fillId="0" borderId="9" xfId="0" applyBorder="1"/>
    <xf numFmtId="0" fontId="0" fillId="0" borderId="10" xfId="0" applyBorder="1"/>
    <xf numFmtId="0" fontId="1" fillId="2" borderId="10" xfId="1" applyBorder="1"/>
    <xf numFmtId="0" fontId="0" fillId="0" borderId="11" xfId="0" applyBorder="1"/>
    <xf numFmtId="9" fontId="1" fillId="2" borderId="1" xfId="1" applyNumberFormat="1" applyBorder="1"/>
    <xf numFmtId="0" fontId="0" fillId="0" borderId="12" xfId="0" applyBorder="1"/>
    <xf numFmtId="9" fontId="1" fillId="2" borderId="5" xfId="1" applyNumberFormat="1" applyBorder="1"/>
    <xf numFmtId="0" fontId="0" fillId="0" borderId="13" xfId="0" applyBorder="1"/>
    <xf numFmtId="9" fontId="1" fillId="2" borderId="6" xfId="1" applyNumberFormat="1" applyBorder="1"/>
    <xf numFmtId="0" fontId="0" fillId="0" borderId="14" xfId="0" applyBorder="1"/>
    <xf numFmtId="164" fontId="1" fillId="2" borderId="2" xfId="1" applyNumberFormat="1" applyBorder="1"/>
    <xf numFmtId="165" fontId="0" fillId="0" borderId="2" xfId="0" applyNumberFormat="1" applyBorder="1"/>
    <xf numFmtId="1" fontId="0" fillId="0" borderId="3" xfId="0" applyNumberFormat="1" applyBorder="1"/>
    <xf numFmtId="9" fontId="0" fillId="0" borderId="2" xfId="0" applyNumberFormat="1" applyBorder="1"/>
    <xf numFmtId="1" fontId="0" fillId="0" borderId="2" xfId="0" applyNumberFormat="1" applyBorder="1"/>
    <xf numFmtId="9" fontId="1" fillId="2" borderId="3" xfId="1" applyNumberFormat="1" applyBorder="1"/>
    <xf numFmtId="0" fontId="2" fillId="3" borderId="10" xfId="2" applyBorder="1"/>
    <xf numFmtId="1" fontId="2" fillId="3" borderId="1" xfId="2" applyNumberFormat="1" applyBorder="1"/>
    <xf numFmtId="1" fontId="2" fillId="3" borderId="5" xfId="2" applyNumberFormat="1" applyBorder="1"/>
    <xf numFmtId="1" fontId="2" fillId="3" borderId="6" xfId="2" applyNumberFormat="1" applyBorder="1"/>
    <xf numFmtId="1" fontId="2" fillId="3" borderId="3" xfId="2" applyNumberFormat="1" applyBorder="1"/>
    <xf numFmtId="0" fontId="0" fillId="0" borderId="0" xfId="0" applyNumberFormat="1"/>
    <xf numFmtId="0" fontId="0" fillId="0" borderId="0" xfId="0" applyBorder="1"/>
    <xf numFmtId="0" fontId="1" fillId="2" borderId="0" xfId="1" applyBorder="1"/>
    <xf numFmtId="0" fontId="0" fillId="0" borderId="0" xfId="0" applyFill="1" applyBorder="1"/>
    <xf numFmtId="0" fontId="1" fillId="2" borderId="4" xfId="1" applyBorder="1"/>
    <xf numFmtId="0" fontId="1" fillId="2" borderId="7" xfId="1" applyBorder="1"/>
    <xf numFmtId="0" fontId="2" fillId="3" borderId="9" xfId="2" applyBorder="1"/>
    <xf numFmtId="0" fontId="2" fillId="3" borderId="0" xfId="2" applyBorder="1"/>
    <xf numFmtId="0" fontId="2" fillId="3" borderId="0" xfId="2"/>
    <xf numFmtId="1" fontId="2" fillId="3" borderId="0" xfId="2" applyNumberFormat="1"/>
    <xf numFmtId="165" fontId="2" fillId="3" borderId="0" xfId="2" applyNumberFormat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</a:t>
            </a:r>
            <a:r>
              <a:rPr lang="en-US" baseline="0"/>
              <a:t> Ball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6226648959716689"/>
                  <c:y val="-6.33944442034605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Sheet1!$A$1:$A$20</c:f>
              <c:numCache>
                <c:formatCode>General</c:formatCode>
                <c:ptCount val="20"/>
                <c:pt idx="0">
                  <c:v>38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0.71944443999999996</c:v>
                </c:pt>
                <c:pt idx="1">
                  <c:v>0.71944443999999996</c:v>
                </c:pt>
                <c:pt idx="2">
                  <c:v>0.71574073999999999</c:v>
                </c:pt>
                <c:pt idx="3">
                  <c:v>0.67407406999999997</c:v>
                </c:pt>
                <c:pt idx="4">
                  <c:v>0.57129629999999998</c:v>
                </c:pt>
                <c:pt idx="5">
                  <c:v>0.48240740999999998</c:v>
                </c:pt>
                <c:pt idx="6">
                  <c:v>0.42592593000000001</c:v>
                </c:pt>
                <c:pt idx="7">
                  <c:v>0.38055556000000001</c:v>
                </c:pt>
                <c:pt idx="8">
                  <c:v>0.35185185000000002</c:v>
                </c:pt>
                <c:pt idx="9">
                  <c:v>0.28240741000000003</c:v>
                </c:pt>
                <c:pt idx="10">
                  <c:v>0.21296296000000001</c:v>
                </c:pt>
                <c:pt idx="11">
                  <c:v>0.14722221999999999</c:v>
                </c:pt>
                <c:pt idx="12">
                  <c:v>7.8703700000000001E-2</c:v>
                </c:pt>
                <c:pt idx="13">
                  <c:v>6.4814800000000004E-3</c:v>
                </c:pt>
                <c:pt idx="14">
                  <c:v>-0.10740740999999999</c:v>
                </c:pt>
                <c:pt idx="15">
                  <c:v>-0.25277778000000001</c:v>
                </c:pt>
                <c:pt idx="16">
                  <c:v>-0.37962963</c:v>
                </c:pt>
                <c:pt idx="17">
                  <c:v>-0.54907406999999997</c:v>
                </c:pt>
                <c:pt idx="18">
                  <c:v>-0.69629629999999998</c:v>
                </c:pt>
                <c:pt idx="19">
                  <c:v>-0.88981480999999996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1-407F-8744-BF42175D8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37216"/>
        <c:axId val="450238200"/>
      </c:scatterChart>
      <c:valAx>
        <c:axId val="450237216"/>
        <c:scaling>
          <c:orientation val="minMax"/>
          <c:max val="6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8200"/>
        <c:crosses val="autoZero"/>
        <c:crossBetween val="midCat"/>
      </c:valAx>
      <c:valAx>
        <c:axId val="45023820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</a:t>
            </a:r>
            <a:r>
              <a:rPr lang="en-US" baseline="0"/>
              <a:t> Ball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6226648959716689"/>
                  <c:y val="-6.33944442034605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Sheet1!$C$1:$C$21</c:f>
              <c:numCache>
                <c:formatCode>General</c:formatCode>
                <c:ptCount val="21"/>
                <c:pt idx="0">
                  <c:v>83</c:v>
                </c:pt>
                <c:pt idx="1">
                  <c:v>86</c:v>
                </c:pt>
                <c:pt idx="2">
                  <c:v>91</c:v>
                </c:pt>
                <c:pt idx="3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101</c:v>
                </c:pt>
                <c:pt idx="13">
                  <c:v>102</c:v>
                </c:pt>
                <c:pt idx="14">
                  <c:v>103</c:v>
                </c:pt>
                <c:pt idx="15">
                  <c:v>104</c:v>
                </c:pt>
                <c:pt idx="16">
                  <c:v>105</c:v>
                </c:pt>
                <c:pt idx="17">
                  <c:v>106</c:v>
                </c:pt>
                <c:pt idx="18">
                  <c:v>107</c:v>
                </c:pt>
                <c:pt idx="19">
                  <c:v>108</c:v>
                </c:pt>
                <c:pt idx="20">
                  <c:v>109</c:v>
                </c:pt>
              </c:numCache>
            </c:numRef>
          </c:xVal>
          <c:yVal>
            <c:numRef>
              <c:f>Sheet1!$D$1:$D$21</c:f>
              <c:numCache>
                <c:formatCode>General</c:formatCode>
                <c:ptCount val="21"/>
                <c:pt idx="0">
                  <c:v>0.89629630000000005</c:v>
                </c:pt>
                <c:pt idx="1">
                  <c:v>0.80185185000000003</c:v>
                </c:pt>
                <c:pt idx="2">
                  <c:v>0.62685184999999999</c:v>
                </c:pt>
                <c:pt idx="3">
                  <c:v>0.58148148</c:v>
                </c:pt>
                <c:pt idx="4">
                  <c:v>0.53240741000000003</c:v>
                </c:pt>
                <c:pt idx="5">
                  <c:v>0.46851851999999999</c:v>
                </c:pt>
                <c:pt idx="6">
                  <c:v>0.40462963000000002</c:v>
                </c:pt>
                <c:pt idx="7">
                  <c:v>0.37314815000000001</c:v>
                </c:pt>
                <c:pt idx="8">
                  <c:v>0.36666666999999997</c:v>
                </c:pt>
                <c:pt idx="9">
                  <c:v>0.36296296</c:v>
                </c:pt>
                <c:pt idx="10">
                  <c:v>0.37407406999999998</c:v>
                </c:pt>
                <c:pt idx="11">
                  <c:v>0.38981481000000001</c:v>
                </c:pt>
                <c:pt idx="12">
                  <c:v>0.37037037</c:v>
                </c:pt>
                <c:pt idx="13">
                  <c:v>0.34166667000000001</c:v>
                </c:pt>
                <c:pt idx="14">
                  <c:v>0.26666666999999999</c:v>
                </c:pt>
                <c:pt idx="15">
                  <c:v>0.17592593000000001</c:v>
                </c:pt>
                <c:pt idx="16">
                  <c:v>6.7592589999999994E-2</c:v>
                </c:pt>
                <c:pt idx="17">
                  <c:v>-5.5555559999999997E-2</c:v>
                </c:pt>
                <c:pt idx="18">
                  <c:v>-0.25277778000000001</c:v>
                </c:pt>
                <c:pt idx="19">
                  <c:v>-0.49537037</c:v>
                </c:pt>
                <c:pt idx="20">
                  <c:v>-0.79444444000000003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F8-48FD-83B6-343F8EC2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37216"/>
        <c:axId val="450238200"/>
      </c:scatterChart>
      <c:valAx>
        <c:axId val="450237216"/>
        <c:scaling>
          <c:orientation val="minMax"/>
          <c:max val="11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8200"/>
        <c:crosses val="autoZero"/>
        <c:crossBetween val="midCat"/>
      </c:valAx>
      <c:valAx>
        <c:axId val="45023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</a:t>
            </a:r>
            <a:r>
              <a:rPr lang="en-US" baseline="0"/>
              <a:t> Ball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226648959716689"/>
                  <c:y val="-6.33944442034605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Sheet1!$E$1:$E$8</c:f>
              <c:numCache>
                <c:formatCode>General</c:formatCode>
                <c:ptCount val="8"/>
                <c:pt idx="0">
                  <c:v>181</c:v>
                </c:pt>
                <c:pt idx="1">
                  <c:v>182</c:v>
                </c:pt>
                <c:pt idx="2">
                  <c:v>183</c:v>
                </c:pt>
                <c:pt idx="3">
                  <c:v>184</c:v>
                </c:pt>
                <c:pt idx="4">
                  <c:v>185</c:v>
                </c:pt>
                <c:pt idx="5">
                  <c:v>186</c:v>
                </c:pt>
                <c:pt idx="6">
                  <c:v>187</c:v>
                </c:pt>
                <c:pt idx="7">
                  <c:v>188</c:v>
                </c:pt>
              </c:numCache>
            </c:numRef>
          </c:xVal>
          <c:yVal>
            <c:numRef>
              <c:f>Sheet1!$F$1:$F$8</c:f>
              <c:numCache>
                <c:formatCode>General</c:formatCode>
                <c:ptCount val="8"/>
                <c:pt idx="0">
                  <c:v>0.1537037</c:v>
                </c:pt>
                <c:pt idx="1">
                  <c:v>7.4074070000000006E-2</c:v>
                </c:pt>
                <c:pt idx="2">
                  <c:v>-3.5185189999999998E-2</c:v>
                </c:pt>
                <c:pt idx="3">
                  <c:v>-0.16157406999999999</c:v>
                </c:pt>
                <c:pt idx="4">
                  <c:v>-0.28796295999999999</c:v>
                </c:pt>
                <c:pt idx="5">
                  <c:v>-0.45462963000000001</c:v>
                </c:pt>
                <c:pt idx="6">
                  <c:v>-0.65833333000000005</c:v>
                </c:pt>
                <c:pt idx="7">
                  <c:v>-0.84351852000000005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C-4D02-B15D-F58141523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37216"/>
        <c:axId val="450238200"/>
      </c:scatterChart>
      <c:valAx>
        <c:axId val="450237216"/>
        <c:scaling>
          <c:orientation val="minMax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8200"/>
        <c:crosses val="autoZero"/>
        <c:crossBetween val="midCat"/>
      </c:valAx>
      <c:valAx>
        <c:axId val="45023820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388716561944908"/>
                  <c:y val="0.47180555555555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at image middle'!$AF$4:$AF$16</c:f>
              <c:numCache>
                <c:formatCode>0</c:formatCode>
                <c:ptCount val="13"/>
                <c:pt idx="0">
                  <c:v>98.649652804179539</c:v>
                </c:pt>
                <c:pt idx="1">
                  <c:v>197.60120025759429</c:v>
                </c:pt>
                <c:pt idx="2">
                  <c:v>231.70432907036911</c:v>
                </c:pt>
                <c:pt idx="3">
                  <c:v>125.90637464889282</c:v>
                </c:pt>
                <c:pt idx="4">
                  <c:v>194.78883442495692</c:v>
                </c:pt>
                <c:pt idx="5">
                  <c:v>135.64762738767209</c:v>
                </c:pt>
                <c:pt idx="6">
                  <c:v>150.98641517849475</c:v>
                </c:pt>
                <c:pt idx="7">
                  <c:v>192.50263449048273</c:v>
                </c:pt>
                <c:pt idx="8">
                  <c:v>220.26967110677413</c:v>
                </c:pt>
                <c:pt idx="9">
                  <c:v>198.44952618860398</c:v>
                </c:pt>
                <c:pt idx="10">
                  <c:v>98.649652804179539</c:v>
                </c:pt>
                <c:pt idx="11">
                  <c:v>98.649652804179539</c:v>
                </c:pt>
                <c:pt idx="12">
                  <c:v>98.649652804179539</c:v>
                </c:pt>
              </c:numCache>
            </c:numRef>
          </c:xVal>
          <c:yVal>
            <c:numRef>
              <c:f>'width at image middle'!$AE$4:$AE$16</c:f>
              <c:numCache>
                <c:formatCode>0</c:formatCode>
                <c:ptCount val="13"/>
                <c:pt idx="0">
                  <c:v>30</c:v>
                </c:pt>
                <c:pt idx="1">
                  <c:v>60</c:v>
                </c:pt>
                <c:pt idx="2">
                  <c:v>53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 formatCode="General">
                  <c:v>30</c:v>
                </c:pt>
                <c:pt idx="11" formatCode="General">
                  <c:v>30</c:v>
                </c:pt>
                <c:pt idx="12" formatCode="General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2-4B57-8281-D6CA34E06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279360"/>
        <c:axId val="559280344"/>
      </c:scatterChart>
      <c:valAx>
        <c:axId val="559279360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width at middle of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80344"/>
        <c:crosses val="autoZero"/>
        <c:crossBetween val="midCat"/>
      </c:valAx>
      <c:valAx>
        <c:axId val="559280344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elevation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7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frames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103040244969379"/>
                  <c:y val="-2.17891513560804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at image middle'!$AG$4:$AG$13</c:f>
              <c:numCache>
                <c:formatCode>0</c:formatCode>
                <c:ptCount val="10"/>
                <c:pt idx="0">
                  <c:v>27</c:v>
                </c:pt>
                <c:pt idx="1">
                  <c:v>16.333333333333332</c:v>
                </c:pt>
                <c:pt idx="2">
                  <c:v>19.333333333333332</c:v>
                </c:pt>
                <c:pt idx="3">
                  <c:v>23</c:v>
                </c:pt>
                <c:pt idx="4">
                  <c:v>21.666666666666668</c:v>
                </c:pt>
                <c:pt idx="5">
                  <c:v>23.333333333333332</c:v>
                </c:pt>
                <c:pt idx="6">
                  <c:v>21.666666666666668</c:v>
                </c:pt>
                <c:pt idx="7">
                  <c:v>19.666666666666668</c:v>
                </c:pt>
                <c:pt idx="8">
                  <c:v>20.333333333333332</c:v>
                </c:pt>
                <c:pt idx="9">
                  <c:v>16</c:v>
                </c:pt>
              </c:numCache>
            </c:numRef>
          </c:xVal>
          <c:yVal>
            <c:numRef>
              <c:f>'width at image middle'!$AE$4:$AE$13</c:f>
              <c:numCache>
                <c:formatCode>0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53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6-4306-AD60-ED7BCAE6B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90936"/>
        <c:axId val="711892248"/>
      </c:scatterChart>
      <c:valAx>
        <c:axId val="711890936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92248"/>
        <c:crosses val="autoZero"/>
        <c:crossBetween val="midCat"/>
      </c:valAx>
      <c:valAx>
        <c:axId val="711892248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 elevation</a:t>
                </a:r>
                <a:r>
                  <a:rPr lang="en-US" baseline="0"/>
                  <a:t>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9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frames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862876254180601"/>
                  <c:y val="7.93095654709827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at image middle'!$AH$4:$AH$13</c:f>
              <c:numCache>
                <c:formatCode>0</c:formatCode>
                <c:ptCount val="10"/>
                <c:pt idx="0">
                  <c:v>15.2605043143557</c:v>
                </c:pt>
                <c:pt idx="1">
                  <c:v>10.10203919185934</c:v>
                </c:pt>
                <c:pt idx="2">
                  <c:v>11.068087691623679</c:v>
                </c:pt>
                <c:pt idx="3">
                  <c:v>15.760315800770305</c:v>
                </c:pt>
                <c:pt idx="4">
                  <c:v>13.758614053700612</c:v>
                </c:pt>
                <c:pt idx="5">
                  <c:v>14.969567280996381</c:v>
                </c:pt>
                <c:pt idx="6">
                  <c:v>13.911688422091666</c:v>
                </c:pt>
                <c:pt idx="7">
                  <c:v>13.236163979868076</c:v>
                </c:pt>
                <c:pt idx="8">
                  <c:v>13.09629633028556</c:v>
                </c:pt>
                <c:pt idx="9">
                  <c:v>9.848826905066387</c:v>
                </c:pt>
              </c:numCache>
            </c:numRef>
          </c:xVal>
          <c:yVal>
            <c:numRef>
              <c:f>'width at image middle'!$AE$4:$AE$13</c:f>
              <c:numCache>
                <c:formatCode>0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53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7A-4767-8F19-DAA9C127C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90936"/>
        <c:axId val="711892248"/>
      </c:scatterChart>
      <c:valAx>
        <c:axId val="711890936"/>
        <c:scaling>
          <c:orientation val="minMax"/>
          <c:max val="2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 before center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92248"/>
        <c:crosses val="autoZero"/>
        <c:crossBetween val="midCat"/>
      </c:valAx>
      <c:valAx>
        <c:axId val="711892248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 elevation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9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 frames</a:t>
            </a:r>
            <a:r>
              <a:rPr lang="en-US" baseline="0"/>
              <a:t> after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frames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320043188581361"/>
                  <c:y val="-0.42044765237678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at image middle'!$AI$4:$AI$13</c:f>
              <c:numCache>
                <c:formatCode>0</c:formatCode>
                <c:ptCount val="10"/>
                <c:pt idx="0">
                  <c:v>11.7394956856443</c:v>
                </c:pt>
                <c:pt idx="1">
                  <c:v>6.2312941414739926</c:v>
                </c:pt>
                <c:pt idx="2">
                  <c:v>8.2652456417096545</c:v>
                </c:pt>
                <c:pt idx="3">
                  <c:v>7.2396841992296954</c:v>
                </c:pt>
                <c:pt idx="4">
                  <c:v>7.9080526129660553</c:v>
                </c:pt>
                <c:pt idx="5">
                  <c:v>8.3637660523369508</c:v>
                </c:pt>
                <c:pt idx="6">
                  <c:v>7.7549782445749988</c:v>
                </c:pt>
                <c:pt idx="7">
                  <c:v>6.430502686798591</c:v>
                </c:pt>
                <c:pt idx="8">
                  <c:v>7.2370370030477735</c:v>
                </c:pt>
                <c:pt idx="9">
                  <c:v>6.1511730949336121</c:v>
                </c:pt>
              </c:numCache>
            </c:numRef>
          </c:xVal>
          <c:yVal>
            <c:numRef>
              <c:f>'width at image middle'!$AE$4:$AE$13</c:f>
              <c:numCache>
                <c:formatCode>0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53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D-4335-BA15-1137AA6D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90936"/>
        <c:axId val="711892248"/>
      </c:scatterChart>
      <c:valAx>
        <c:axId val="711890936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92248"/>
        <c:crosses val="autoZero"/>
        <c:crossBetween val="midCat"/>
      </c:valAx>
      <c:valAx>
        <c:axId val="711892248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9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104776</xdr:colOff>
      <xdr:row>3</xdr:row>
      <xdr:rowOff>95250</xdr:rowOff>
    </xdr:from>
    <xdr:to>
      <xdr:col>10</xdr:col>
      <xdr:colOff>590550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C2643-E471-4441-AF20-680F54ECF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3</xdr:row>
      <xdr:rowOff>95250</xdr:rowOff>
    </xdr:from>
    <xdr:to>
      <xdr:col>15</xdr:col>
      <xdr:colOff>514349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54FA-9A6F-49D9-BC52-E79C85D60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533400</xdr:colOff>
      <xdr:row>3</xdr:row>
      <xdr:rowOff>104775</xdr:rowOff>
    </xdr:from>
    <xdr:to>
      <xdr:col>20</xdr:col>
      <xdr:colOff>409574</xdr:colOff>
      <xdr:row>25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14EC3F-E852-4404-B743-EA10A74C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333376</xdr:colOff>
      <xdr:row>17</xdr:row>
      <xdr:rowOff>23812</xdr:rowOff>
    </xdr:from>
    <xdr:to>
      <xdr:col>28</xdr:col>
      <xdr:colOff>28576</xdr:colOff>
      <xdr:row>31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C46782-18FD-430A-A95D-8BC95F2A0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428625</xdr:colOff>
      <xdr:row>17</xdr:row>
      <xdr:rowOff>23812</xdr:rowOff>
    </xdr:from>
    <xdr:to>
      <xdr:col>34</xdr:col>
      <xdr:colOff>971550</xdr:colOff>
      <xdr:row>31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4E907D-5765-4302-83C5-6640E0822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76200</xdr:colOff>
      <xdr:row>17</xdr:row>
      <xdr:rowOff>19050</xdr:rowOff>
    </xdr:from>
    <xdr:to>
      <xdr:col>32</xdr:col>
      <xdr:colOff>381000</xdr:colOff>
      <xdr:row>31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CF44C-2677-4C1D-B497-A87BBF0FC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1333500</xdr:colOff>
      <xdr:row>17</xdr:row>
      <xdr:rowOff>47625</xdr:rowOff>
    </xdr:from>
    <xdr:to>
      <xdr:col>39</xdr:col>
      <xdr:colOff>342900</xdr:colOff>
      <xdr:row>31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1AE713-B740-494B-99A7-2F494BB08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D22CD-A439-4B57-ABA3-E9C470EF3674}">
  <dimension ref="A1:F21"/>
  <sheetViews>
    <sheetView workbookViewId="0">
      <selection activeCell="V19" sqref="V19"/>
    </sheetView>
  </sheetViews>
  <sheetFormatPr defaultRowHeight="15" x14ac:dyDescent="0.25"/>
  <cols>
    <col min="1" max="1" width="3" bestFit="1" customWidth="1"/>
    <col min="2" max="2" width="11.7109375" bestFit="1" customWidth="1"/>
    <col min="3" max="3" width="4" bestFit="1" customWidth="1"/>
    <col min="4" max="4" width="11.7109375" bestFit="1" customWidth="1"/>
    <col min="5" max="5" width="4" bestFit="1" customWidth="1"/>
    <col min="6" max="6" width="11.7109375" bestFit="1" customWidth="1"/>
  </cols>
  <sheetData>
    <row r="1" spans="1:6" x14ac:dyDescent="0.25">
      <c r="A1">
        <v>38</v>
      </c>
      <c r="B1">
        <v>0.71944443999999996</v>
      </c>
      <c r="C1">
        <v>83</v>
      </c>
      <c r="D1">
        <v>0.89629630000000005</v>
      </c>
      <c r="E1">
        <v>181</v>
      </c>
      <c r="F1">
        <v>0.1537037</v>
      </c>
    </row>
    <row r="2" spans="1:6" x14ac:dyDescent="0.25">
      <c r="A2">
        <v>41</v>
      </c>
      <c r="B2">
        <v>0.71944443999999996</v>
      </c>
      <c r="C2">
        <v>86</v>
      </c>
      <c r="D2">
        <v>0.80185185000000003</v>
      </c>
      <c r="E2">
        <v>182</v>
      </c>
      <c r="F2">
        <v>7.4074070000000006E-2</v>
      </c>
    </row>
    <row r="3" spans="1:6" x14ac:dyDescent="0.25">
      <c r="A3">
        <v>42</v>
      </c>
      <c r="B3">
        <v>0.71574073999999999</v>
      </c>
      <c r="C3">
        <v>91</v>
      </c>
      <c r="D3">
        <v>0.62685184999999999</v>
      </c>
      <c r="E3">
        <v>183</v>
      </c>
      <c r="F3">
        <v>-3.5185189999999998E-2</v>
      </c>
    </row>
    <row r="4" spans="1:6" x14ac:dyDescent="0.25">
      <c r="A4">
        <v>43</v>
      </c>
      <c r="B4">
        <v>0.67407406999999997</v>
      </c>
      <c r="C4">
        <v>92</v>
      </c>
      <c r="D4">
        <v>0.58148148</v>
      </c>
      <c r="E4">
        <v>184</v>
      </c>
      <c r="F4">
        <v>-0.16157406999999999</v>
      </c>
    </row>
    <row r="5" spans="1:6" x14ac:dyDescent="0.25">
      <c r="A5">
        <v>44</v>
      </c>
      <c r="B5">
        <v>0.57129629999999998</v>
      </c>
      <c r="C5">
        <v>93</v>
      </c>
      <c r="D5">
        <v>0.53240741000000003</v>
      </c>
      <c r="E5">
        <v>185</v>
      </c>
      <c r="F5">
        <v>-0.28796295999999999</v>
      </c>
    </row>
    <row r="6" spans="1:6" x14ac:dyDescent="0.25">
      <c r="A6">
        <v>45</v>
      </c>
      <c r="B6">
        <v>0.48240740999999998</v>
      </c>
      <c r="C6">
        <v>94</v>
      </c>
      <c r="D6">
        <v>0.46851851999999999</v>
      </c>
      <c r="E6">
        <v>186</v>
      </c>
      <c r="F6">
        <v>-0.45462963000000001</v>
      </c>
    </row>
    <row r="7" spans="1:6" x14ac:dyDescent="0.25">
      <c r="A7">
        <v>46</v>
      </c>
      <c r="B7">
        <v>0.42592593000000001</v>
      </c>
      <c r="C7">
        <v>95</v>
      </c>
      <c r="D7">
        <v>0.40462963000000002</v>
      </c>
      <c r="E7">
        <v>187</v>
      </c>
      <c r="F7">
        <v>-0.65833333000000005</v>
      </c>
    </row>
    <row r="8" spans="1:6" x14ac:dyDescent="0.25">
      <c r="A8">
        <v>47</v>
      </c>
      <c r="B8">
        <v>0.38055556000000001</v>
      </c>
      <c r="C8">
        <v>96</v>
      </c>
      <c r="D8">
        <v>0.37314815000000001</v>
      </c>
      <c r="E8">
        <v>188</v>
      </c>
      <c r="F8">
        <v>-0.84351852000000005</v>
      </c>
    </row>
    <row r="9" spans="1:6" x14ac:dyDescent="0.25">
      <c r="A9">
        <v>48</v>
      </c>
      <c r="B9">
        <v>0.35185185000000002</v>
      </c>
      <c r="C9">
        <v>97</v>
      </c>
      <c r="D9">
        <v>0.36666666999999997</v>
      </c>
    </row>
    <row r="10" spans="1:6" x14ac:dyDescent="0.25">
      <c r="A10">
        <v>49</v>
      </c>
      <c r="B10">
        <v>0.28240741000000003</v>
      </c>
      <c r="C10">
        <v>98</v>
      </c>
      <c r="D10">
        <v>0.36296296</v>
      </c>
    </row>
    <row r="11" spans="1:6" x14ac:dyDescent="0.25">
      <c r="A11">
        <v>50</v>
      </c>
      <c r="B11">
        <v>0.21296296000000001</v>
      </c>
      <c r="C11">
        <v>99</v>
      </c>
      <c r="D11">
        <v>0.37407406999999998</v>
      </c>
    </row>
    <row r="12" spans="1:6" x14ac:dyDescent="0.25">
      <c r="A12">
        <v>51</v>
      </c>
      <c r="B12">
        <v>0.14722221999999999</v>
      </c>
      <c r="C12">
        <v>100</v>
      </c>
      <c r="D12">
        <v>0.38981481000000001</v>
      </c>
    </row>
    <row r="13" spans="1:6" x14ac:dyDescent="0.25">
      <c r="A13">
        <v>52</v>
      </c>
      <c r="B13">
        <v>7.8703700000000001E-2</v>
      </c>
      <c r="C13">
        <v>101</v>
      </c>
      <c r="D13">
        <v>0.37037037</v>
      </c>
    </row>
    <row r="14" spans="1:6" x14ac:dyDescent="0.25">
      <c r="A14">
        <v>53</v>
      </c>
      <c r="B14">
        <v>6.4814800000000004E-3</v>
      </c>
      <c r="C14">
        <v>102</v>
      </c>
      <c r="D14">
        <v>0.34166667000000001</v>
      </c>
    </row>
    <row r="15" spans="1:6" x14ac:dyDescent="0.25">
      <c r="A15">
        <v>54</v>
      </c>
      <c r="B15">
        <v>-0.10740740999999999</v>
      </c>
      <c r="C15">
        <v>103</v>
      </c>
      <c r="D15">
        <v>0.26666666999999999</v>
      </c>
    </row>
    <row r="16" spans="1:6" x14ac:dyDescent="0.25">
      <c r="A16">
        <v>55</v>
      </c>
      <c r="B16">
        <v>-0.25277778000000001</v>
      </c>
      <c r="C16">
        <v>104</v>
      </c>
      <c r="D16">
        <v>0.17592593000000001</v>
      </c>
    </row>
    <row r="17" spans="1:4" x14ac:dyDescent="0.25">
      <c r="A17">
        <v>56</v>
      </c>
      <c r="B17">
        <v>-0.37962963</v>
      </c>
      <c r="C17">
        <v>105</v>
      </c>
      <c r="D17">
        <v>6.7592589999999994E-2</v>
      </c>
    </row>
    <row r="18" spans="1:4" x14ac:dyDescent="0.25">
      <c r="A18">
        <v>57</v>
      </c>
      <c r="B18">
        <v>-0.54907406999999997</v>
      </c>
      <c r="C18">
        <v>106</v>
      </c>
      <c r="D18">
        <v>-5.5555559999999997E-2</v>
      </c>
    </row>
    <row r="19" spans="1:4" x14ac:dyDescent="0.25">
      <c r="A19">
        <v>58</v>
      </c>
      <c r="B19">
        <v>-0.69629629999999998</v>
      </c>
      <c r="C19">
        <v>107</v>
      </c>
      <c r="D19">
        <v>-0.25277778000000001</v>
      </c>
    </row>
    <row r="20" spans="1:4" x14ac:dyDescent="0.25">
      <c r="A20">
        <v>59</v>
      </c>
      <c r="B20">
        <v>-0.88981480999999996</v>
      </c>
      <c r="C20">
        <v>108</v>
      </c>
      <c r="D20">
        <v>-0.49537037</v>
      </c>
    </row>
    <row r="21" spans="1:4" x14ac:dyDescent="0.25">
      <c r="C21">
        <v>109</v>
      </c>
      <c r="D21">
        <v>-0.79444444000000003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A3A1-5ABF-4ABE-9459-3697CC8DF58A}">
  <dimension ref="A1:H40"/>
  <sheetViews>
    <sheetView workbookViewId="0">
      <selection activeCell="D2" sqref="D2"/>
    </sheetView>
  </sheetViews>
  <sheetFormatPr defaultRowHeight="15" x14ac:dyDescent="0.25"/>
  <cols>
    <col min="2" max="2" width="12.42578125" bestFit="1" customWidth="1"/>
    <col min="3" max="3" width="10" bestFit="1" customWidth="1"/>
    <col min="4" max="4" width="11" bestFit="1" customWidth="1"/>
    <col min="5" max="5" width="12.42578125" bestFit="1" customWidth="1"/>
    <col min="6" max="6" width="10" bestFit="1" customWidth="1"/>
    <col min="7" max="7" width="9.7109375" bestFit="1" customWidth="1"/>
    <col min="8" max="8" width="13.140625" bestFit="1" customWidth="1"/>
  </cols>
  <sheetData>
    <row r="1" spans="1:8" x14ac:dyDescent="0.25"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16</v>
      </c>
      <c r="B2" s="2">
        <v>0.96041699999999997</v>
      </c>
      <c r="C2" s="2">
        <v>4.7656200000000003E-2</v>
      </c>
      <c r="D2" s="1">
        <f t="shared" ref="D2:D6" si="0">3840*C2</f>
        <v>182.999808</v>
      </c>
      <c r="E2" s="2">
        <v>0.88842600000000005</v>
      </c>
      <c r="F2" s="2">
        <v>4.4010399999999998E-2</v>
      </c>
      <c r="G2" s="1">
        <f>3840*F2</f>
        <v>168.99993599999999</v>
      </c>
      <c r="H2" s="2">
        <v>0.3</v>
      </c>
    </row>
    <row r="3" spans="1:8" x14ac:dyDescent="0.25">
      <c r="A3">
        <v>16</v>
      </c>
      <c r="B3" s="2">
        <v>0.95462999999999998</v>
      </c>
      <c r="C3" s="2">
        <v>5.59896E-2</v>
      </c>
      <c r="D3" s="1">
        <f t="shared" si="0"/>
        <v>215.00006400000001</v>
      </c>
      <c r="E3" s="2">
        <v>0.83796300000000001</v>
      </c>
      <c r="F3" s="2">
        <v>5.1041700000000002E-2</v>
      </c>
      <c r="G3" s="1">
        <f t="shared" ref="G3:G31" si="1">3840*F3</f>
        <v>196.00012800000002</v>
      </c>
      <c r="H3" s="2">
        <v>0.3</v>
      </c>
    </row>
    <row r="4" spans="1:8" x14ac:dyDescent="0.25">
      <c r="A4">
        <v>16</v>
      </c>
      <c r="B4" s="2">
        <v>0.963889</v>
      </c>
      <c r="C4" s="2">
        <v>5.1562499999999997E-2</v>
      </c>
      <c r="D4" s="1">
        <f t="shared" si="0"/>
        <v>198</v>
      </c>
      <c r="E4" s="2">
        <v>0.87939800000000001</v>
      </c>
      <c r="F4" s="2">
        <v>4.6354199999999998E-2</v>
      </c>
      <c r="G4" s="1">
        <f t="shared" si="1"/>
        <v>178.00012799999999</v>
      </c>
      <c r="H4" s="2">
        <v>0.3</v>
      </c>
    </row>
    <row r="5" spans="1:8" x14ac:dyDescent="0.25">
      <c r="A5">
        <v>15</v>
      </c>
      <c r="B5" s="2">
        <v>0.93703700000000001</v>
      </c>
      <c r="C5" s="2">
        <v>7.0833300000000002E-2</v>
      </c>
      <c r="D5" s="1">
        <f t="shared" si="0"/>
        <v>271.99987199999998</v>
      </c>
      <c r="E5" s="2">
        <v>0.787269</v>
      </c>
      <c r="F5" s="2">
        <v>6.4583299999999996E-2</v>
      </c>
      <c r="G5" s="1">
        <f t="shared" si="1"/>
        <v>247.99987199999998</v>
      </c>
      <c r="H5" s="2">
        <v>0.6</v>
      </c>
    </row>
    <row r="6" spans="1:8" x14ac:dyDescent="0.25">
      <c r="A6">
        <v>15</v>
      </c>
      <c r="B6" s="2">
        <v>0.973611</v>
      </c>
      <c r="C6" s="2">
        <v>7.3697899999999997E-2</v>
      </c>
      <c r="D6" s="1">
        <f t="shared" si="0"/>
        <v>282.99993599999999</v>
      </c>
      <c r="E6" s="2">
        <v>0.86666699999999997</v>
      </c>
      <c r="F6" s="2">
        <v>6.6406199999999999E-2</v>
      </c>
      <c r="G6" s="1">
        <f t="shared" si="1"/>
        <v>254.999808</v>
      </c>
      <c r="H6" s="2">
        <v>0.6</v>
      </c>
    </row>
    <row r="7" spans="1:8" x14ac:dyDescent="0.25">
      <c r="A7">
        <v>15</v>
      </c>
      <c r="B7" s="2">
        <v>0.85787000000000002</v>
      </c>
      <c r="C7" s="2">
        <v>5.59896E-2</v>
      </c>
      <c r="D7" s="1">
        <f>3840*C7</f>
        <v>215.00006400000001</v>
      </c>
      <c r="E7" s="2">
        <v>0.72338000000000002</v>
      </c>
      <c r="F7" s="2">
        <v>5.0520799999999998E-2</v>
      </c>
      <c r="G7" s="1">
        <f t="shared" si="1"/>
        <v>193.99987199999998</v>
      </c>
      <c r="H7" s="2">
        <v>0.6</v>
      </c>
    </row>
    <row r="8" spans="1:8" x14ac:dyDescent="0.25">
      <c r="A8">
        <v>14</v>
      </c>
      <c r="B8" s="2">
        <v>0.81041700000000005</v>
      </c>
      <c r="C8" s="2">
        <v>7.2395799999999996E-2</v>
      </c>
      <c r="D8" s="1">
        <f>3840*C8</f>
        <v>277.99987199999998</v>
      </c>
      <c r="E8" s="2">
        <v>0.61944399999999999</v>
      </c>
      <c r="F8" s="2">
        <v>6.1979199999999998E-2</v>
      </c>
      <c r="G8" s="1">
        <f t="shared" si="1"/>
        <v>238.00012799999999</v>
      </c>
      <c r="H8" s="2">
        <v>0.52500000000000002</v>
      </c>
    </row>
    <row r="9" spans="1:8" x14ac:dyDescent="0.25">
      <c r="A9">
        <v>14</v>
      </c>
      <c r="B9" s="2">
        <v>0.94675900000000002</v>
      </c>
      <c r="C9" s="2">
        <v>8.2552100000000003E-2</v>
      </c>
      <c r="D9" s="1">
        <f>3840*C9</f>
        <v>317.00006400000001</v>
      </c>
      <c r="E9" s="2">
        <v>0.77824099999999996</v>
      </c>
      <c r="F9" s="2">
        <v>7.3697899999999997E-2</v>
      </c>
      <c r="G9" s="1">
        <f t="shared" si="1"/>
        <v>282.99993599999999</v>
      </c>
      <c r="H9" s="2">
        <v>0.52500000000000002</v>
      </c>
    </row>
    <row r="10" spans="1:8" x14ac:dyDescent="0.25">
      <c r="A10">
        <v>14</v>
      </c>
      <c r="B10" s="2">
        <v>0.95625000000000004</v>
      </c>
      <c r="C10" s="2">
        <v>7.2395799999999996E-2</v>
      </c>
      <c r="D10" s="1">
        <f>3840*C10</f>
        <v>277.99987199999998</v>
      </c>
      <c r="E10" s="2">
        <v>0.87754600000000005</v>
      </c>
      <c r="F10" s="2">
        <v>7.0052100000000006E-2</v>
      </c>
      <c r="G10" s="1">
        <f t="shared" si="1"/>
        <v>269.00006400000001</v>
      </c>
      <c r="H10" s="2">
        <v>0.52500000000000002</v>
      </c>
    </row>
    <row r="11" spans="1:8" x14ac:dyDescent="0.25">
      <c r="A11">
        <v>13</v>
      </c>
      <c r="B11" s="2">
        <v>0.94467599999999996</v>
      </c>
      <c r="C11" s="2">
        <v>5.46875E-2</v>
      </c>
      <c r="D11" s="1">
        <f>3840*C11</f>
        <v>210</v>
      </c>
      <c r="E11" s="2">
        <v>0.84791700000000003</v>
      </c>
      <c r="F11" s="2">
        <v>4.9739600000000002E-2</v>
      </c>
      <c r="G11" s="1">
        <f t="shared" si="1"/>
        <v>191.00006400000001</v>
      </c>
      <c r="H11" s="2">
        <v>0.45</v>
      </c>
    </row>
    <row r="12" spans="1:8" x14ac:dyDescent="0.25">
      <c r="A12">
        <v>13</v>
      </c>
      <c r="B12" s="2">
        <v>0.89722199999999996</v>
      </c>
      <c r="C12" s="2">
        <v>5.2604199999999997E-2</v>
      </c>
      <c r="D12" s="1">
        <f t="shared" ref="D12:D31" si="2">3840*C12</f>
        <v>202.00012799999999</v>
      </c>
      <c r="E12" s="2">
        <v>0.74768500000000004</v>
      </c>
      <c r="F12" s="2">
        <v>4.5052099999999998E-2</v>
      </c>
      <c r="G12" s="1">
        <f t="shared" si="1"/>
        <v>173.00006399999998</v>
      </c>
      <c r="H12" s="2">
        <v>0.45</v>
      </c>
    </row>
    <row r="13" spans="1:8" x14ac:dyDescent="0.25">
      <c r="A13">
        <v>13</v>
      </c>
      <c r="B13" s="2">
        <v>0.921759</v>
      </c>
      <c r="C13" s="2">
        <v>5.3124999999999999E-2</v>
      </c>
      <c r="D13" s="1">
        <f t="shared" si="2"/>
        <v>204</v>
      </c>
      <c r="E13" s="2">
        <v>0.82916699999999999</v>
      </c>
      <c r="F13" s="2">
        <v>4.58333E-2</v>
      </c>
      <c r="G13" s="1">
        <f t="shared" si="1"/>
        <v>175.99987200000001</v>
      </c>
      <c r="H13" s="2">
        <v>0.45</v>
      </c>
    </row>
    <row r="14" spans="1:8" x14ac:dyDescent="0.25">
      <c r="A14">
        <v>12</v>
      </c>
      <c r="B14" s="2">
        <v>0.90509300000000004</v>
      </c>
      <c r="C14" s="2">
        <v>8.4375000000000006E-2</v>
      </c>
      <c r="D14" s="1">
        <f t="shared" si="2"/>
        <v>324</v>
      </c>
      <c r="E14" s="2">
        <v>0.77268499999999996</v>
      </c>
      <c r="F14" s="2">
        <v>8.2812499999999997E-2</v>
      </c>
      <c r="G14" s="1">
        <f t="shared" si="1"/>
        <v>318</v>
      </c>
      <c r="H14" s="2">
        <v>0.45</v>
      </c>
    </row>
    <row r="15" spans="1:8" x14ac:dyDescent="0.25">
      <c r="A15">
        <v>12</v>
      </c>
      <c r="B15" s="2">
        <v>0.93125000000000002</v>
      </c>
      <c r="C15" s="2">
        <v>7.7343700000000001E-2</v>
      </c>
      <c r="D15" s="1">
        <f t="shared" si="2"/>
        <v>296.99980800000003</v>
      </c>
      <c r="E15" s="2">
        <v>0.83171300000000004</v>
      </c>
      <c r="F15" s="2">
        <v>7.03125E-2</v>
      </c>
      <c r="G15" s="1">
        <f t="shared" si="1"/>
        <v>270</v>
      </c>
      <c r="H15" s="2">
        <v>0.45</v>
      </c>
    </row>
    <row r="16" spans="1:8" x14ac:dyDescent="0.25">
      <c r="A16">
        <v>12</v>
      </c>
      <c r="B16" s="2">
        <v>0.89328700000000005</v>
      </c>
      <c r="C16" s="2">
        <v>6.8750000000000006E-2</v>
      </c>
      <c r="D16" s="1">
        <f t="shared" si="2"/>
        <v>264</v>
      </c>
      <c r="E16" s="2">
        <v>0.74421300000000001</v>
      </c>
      <c r="F16" s="2">
        <v>5.6770800000000003E-2</v>
      </c>
      <c r="G16" s="1">
        <f t="shared" si="1"/>
        <v>217.99987200000001</v>
      </c>
      <c r="H16" s="2">
        <v>0.45</v>
      </c>
    </row>
    <row r="17" spans="1:8" x14ac:dyDescent="0.25">
      <c r="A17">
        <v>10</v>
      </c>
      <c r="B17" s="2">
        <v>0.91435200000000005</v>
      </c>
      <c r="C17" s="2">
        <v>6.1718799999999997E-2</v>
      </c>
      <c r="D17" s="1">
        <f t="shared" si="2"/>
        <v>237.000192</v>
      </c>
      <c r="E17" s="2">
        <v>0.77013900000000002</v>
      </c>
      <c r="F17" s="2">
        <v>5.0781199999999999E-2</v>
      </c>
      <c r="G17" s="1">
        <f t="shared" si="1"/>
        <v>194.999808</v>
      </c>
      <c r="H17" s="2">
        <v>0.45</v>
      </c>
    </row>
    <row r="18" spans="1:8" x14ac:dyDescent="0.25">
      <c r="A18">
        <v>10</v>
      </c>
      <c r="B18" s="2">
        <v>0.92939799999999995</v>
      </c>
      <c r="C18" s="2">
        <v>5.8333299999999998E-2</v>
      </c>
      <c r="D18" s="1">
        <f t="shared" si="2"/>
        <v>223.99987199999998</v>
      </c>
      <c r="E18" s="2">
        <v>0.80462999999999996</v>
      </c>
      <c r="F18" s="2">
        <v>5.1562499999999997E-2</v>
      </c>
      <c r="G18" s="1">
        <f t="shared" si="1"/>
        <v>198</v>
      </c>
      <c r="H18" s="2">
        <v>0.45</v>
      </c>
    </row>
    <row r="19" spans="1:8" x14ac:dyDescent="0.25">
      <c r="A19">
        <v>10</v>
      </c>
      <c r="B19" s="2">
        <v>0.94467599999999996</v>
      </c>
      <c r="C19" s="2">
        <v>5.4166699999999998E-2</v>
      </c>
      <c r="D19" s="1">
        <f t="shared" si="2"/>
        <v>208.00012799999999</v>
      </c>
      <c r="E19" s="2">
        <v>0.84074099999999996</v>
      </c>
      <c r="F19" s="2">
        <v>0.05</v>
      </c>
      <c r="G19" s="1">
        <f t="shared" si="1"/>
        <v>192</v>
      </c>
      <c r="H19" s="2">
        <v>0.45</v>
      </c>
    </row>
    <row r="20" spans="1:8" x14ac:dyDescent="0.25">
      <c r="A20">
        <v>9</v>
      </c>
      <c r="B20" s="2">
        <v>0.86782400000000004</v>
      </c>
      <c r="C20" s="2">
        <v>5.7291700000000001E-2</v>
      </c>
      <c r="D20" s="1">
        <f t="shared" si="2"/>
        <v>220.00012800000002</v>
      </c>
      <c r="E20" s="2">
        <v>0.70694400000000002</v>
      </c>
      <c r="F20" s="2">
        <v>4.92188E-2</v>
      </c>
      <c r="G20" s="1">
        <f t="shared" si="1"/>
        <v>189.000192</v>
      </c>
      <c r="H20" s="2">
        <v>0.45</v>
      </c>
    </row>
    <row r="21" spans="1:8" x14ac:dyDescent="0.25">
      <c r="A21">
        <v>9</v>
      </c>
      <c r="B21" s="2">
        <v>0.84305600000000003</v>
      </c>
      <c r="C21" s="2">
        <v>6.25E-2</v>
      </c>
      <c r="D21" s="1">
        <f t="shared" si="2"/>
        <v>240</v>
      </c>
      <c r="E21" s="2">
        <v>0.70763900000000002</v>
      </c>
      <c r="F21" s="2">
        <v>5.1562499999999997E-2</v>
      </c>
      <c r="G21" s="1">
        <f t="shared" si="1"/>
        <v>198</v>
      </c>
      <c r="H21" s="2">
        <v>0.45</v>
      </c>
    </row>
    <row r="22" spans="1:8" x14ac:dyDescent="0.25">
      <c r="A22">
        <v>9</v>
      </c>
      <c r="B22" s="2">
        <v>0.80277799999999999</v>
      </c>
      <c r="C22" s="2">
        <v>6.5104200000000001E-2</v>
      </c>
      <c r="D22" s="1">
        <f t="shared" si="2"/>
        <v>250.00012800000002</v>
      </c>
      <c r="E22" s="2">
        <v>0.63796299999999995</v>
      </c>
      <c r="F22" s="2">
        <v>5.2864599999999998E-2</v>
      </c>
      <c r="G22" s="1">
        <f t="shared" si="1"/>
        <v>203.00006399999998</v>
      </c>
      <c r="H22" s="2">
        <v>0.45</v>
      </c>
    </row>
    <row r="23" spans="1:8" x14ac:dyDescent="0.25">
      <c r="A23">
        <v>8</v>
      </c>
      <c r="B23" s="2">
        <v>0.95671300000000004</v>
      </c>
      <c r="C23" s="2">
        <v>6.8750000000000006E-2</v>
      </c>
      <c r="D23" s="1">
        <f t="shared" si="2"/>
        <v>264</v>
      </c>
      <c r="E23" s="2">
        <v>0.85277800000000004</v>
      </c>
      <c r="F23" s="2">
        <v>6.4322900000000002E-2</v>
      </c>
      <c r="G23" s="1">
        <f t="shared" si="1"/>
        <v>246.99993600000002</v>
      </c>
      <c r="H23" s="2">
        <v>0.6</v>
      </c>
    </row>
    <row r="24" spans="1:8" x14ac:dyDescent="0.25">
      <c r="A24">
        <v>8</v>
      </c>
      <c r="B24" s="2">
        <v>0.91180600000000001</v>
      </c>
      <c r="C24" s="2">
        <v>7.1093799999999999E-2</v>
      </c>
      <c r="D24" s="1">
        <f t="shared" si="2"/>
        <v>273.00019199999997</v>
      </c>
      <c r="E24" s="2">
        <v>0.78009300000000004</v>
      </c>
      <c r="F24" s="2">
        <v>6.5104200000000001E-2</v>
      </c>
      <c r="G24" s="1">
        <f t="shared" si="1"/>
        <v>250.00012800000002</v>
      </c>
      <c r="H24" s="2">
        <v>0.6</v>
      </c>
    </row>
    <row r="25" spans="1:8" x14ac:dyDescent="0.25">
      <c r="A25">
        <v>8</v>
      </c>
      <c r="B25" s="2">
        <v>0.90208299999999997</v>
      </c>
      <c r="C25" s="2">
        <v>7.0572899999999994E-2</v>
      </c>
      <c r="D25" s="1">
        <f t="shared" si="2"/>
        <v>270.99993599999999</v>
      </c>
      <c r="E25" s="2">
        <v>0.73611099999999996</v>
      </c>
      <c r="F25" s="2">
        <v>6.0416699999999997E-2</v>
      </c>
      <c r="G25" s="1">
        <f t="shared" si="1"/>
        <v>232.00012799999999</v>
      </c>
      <c r="H25" s="2">
        <v>0.6</v>
      </c>
    </row>
    <row r="26" spans="1:8" x14ac:dyDescent="0.25">
      <c r="A26">
        <v>7</v>
      </c>
      <c r="B26" s="2">
        <v>0.90717599999999998</v>
      </c>
      <c r="C26" s="2">
        <v>8.1510399999999997E-2</v>
      </c>
      <c r="D26" s="1">
        <f t="shared" si="2"/>
        <v>312.99993599999999</v>
      </c>
      <c r="E26" s="2">
        <v>0.75555600000000001</v>
      </c>
      <c r="F26" s="2">
        <v>7.2916700000000001E-2</v>
      </c>
      <c r="G26" s="1">
        <f t="shared" si="1"/>
        <v>280.00012800000002</v>
      </c>
      <c r="H26" s="2">
        <v>0.6</v>
      </c>
    </row>
    <row r="27" spans="1:8" x14ac:dyDescent="0.25">
      <c r="A27">
        <v>7</v>
      </c>
      <c r="B27" s="2">
        <v>0.90486100000000003</v>
      </c>
      <c r="C27" s="2">
        <v>7.8906299999999999E-2</v>
      </c>
      <c r="D27" s="1">
        <f t="shared" si="2"/>
        <v>303.00019199999997</v>
      </c>
      <c r="E27" s="2">
        <v>0.74907400000000002</v>
      </c>
      <c r="F27" s="2">
        <v>7.2135400000000002E-2</v>
      </c>
      <c r="G27" s="1">
        <f t="shared" si="1"/>
        <v>276.99993599999999</v>
      </c>
      <c r="H27" s="2">
        <v>0.6</v>
      </c>
    </row>
    <row r="28" spans="1:8" x14ac:dyDescent="0.25">
      <c r="A28">
        <v>7</v>
      </c>
      <c r="B28" s="2">
        <v>0.853935</v>
      </c>
      <c r="C28" s="2">
        <v>7.4479199999999995E-2</v>
      </c>
      <c r="D28" s="1">
        <f t="shared" si="2"/>
        <v>286.00012799999996</v>
      </c>
      <c r="E28" s="2">
        <v>0.67407399999999995</v>
      </c>
      <c r="F28" s="2">
        <v>6.7187499999999997E-2</v>
      </c>
      <c r="G28" s="1">
        <f t="shared" si="1"/>
        <v>258</v>
      </c>
      <c r="H28" s="2">
        <v>0.6</v>
      </c>
    </row>
    <row r="29" spans="1:8" x14ac:dyDescent="0.25">
      <c r="A29">
        <v>6</v>
      </c>
      <c r="B29" s="2">
        <v>0.94189800000000001</v>
      </c>
      <c r="C29" s="2">
        <v>6.8489599999999998E-2</v>
      </c>
      <c r="D29" s="1">
        <f t="shared" si="2"/>
        <v>263.00006400000001</v>
      </c>
      <c r="E29" s="2">
        <v>0.73842600000000003</v>
      </c>
      <c r="F29" s="2">
        <v>6.4062499999999994E-2</v>
      </c>
      <c r="G29" s="1">
        <f t="shared" si="1"/>
        <v>245.99999999999997</v>
      </c>
      <c r="H29" s="2">
        <v>0.6</v>
      </c>
    </row>
    <row r="30" spans="1:8" x14ac:dyDescent="0.25">
      <c r="A30">
        <v>6</v>
      </c>
      <c r="B30" s="2">
        <v>0.943519</v>
      </c>
      <c r="C30" s="2">
        <v>7.8385399999999994E-2</v>
      </c>
      <c r="D30" s="1">
        <f t="shared" si="2"/>
        <v>300.99993599999999</v>
      </c>
      <c r="E30" s="2">
        <v>0.77963000000000005</v>
      </c>
      <c r="F30" s="2">
        <v>6.9531200000000001E-2</v>
      </c>
      <c r="G30" s="1">
        <f t="shared" si="1"/>
        <v>266.99980800000003</v>
      </c>
      <c r="H30" s="2">
        <v>0.6</v>
      </c>
    </row>
    <row r="31" spans="1:8" x14ac:dyDescent="0.25">
      <c r="A31">
        <v>6</v>
      </c>
      <c r="B31" s="2">
        <v>0.95694400000000002</v>
      </c>
      <c r="C31" s="2">
        <v>7.1874999999999994E-2</v>
      </c>
      <c r="D31" s="1">
        <f t="shared" si="2"/>
        <v>276</v>
      </c>
      <c r="E31" s="2">
        <v>0.78541700000000003</v>
      </c>
      <c r="F31" s="2">
        <v>6.5625000000000003E-2</v>
      </c>
      <c r="G31" s="1">
        <f t="shared" si="1"/>
        <v>252</v>
      </c>
      <c r="H31" s="2">
        <v>0.6</v>
      </c>
    </row>
    <row r="32" spans="1:8" x14ac:dyDescent="0.25">
      <c r="B32" s="2"/>
      <c r="C32" s="2"/>
      <c r="E32" s="2"/>
      <c r="F32" s="2"/>
      <c r="H32" s="2"/>
    </row>
    <row r="33" spans="2:8" x14ac:dyDescent="0.25">
      <c r="B33" s="2"/>
      <c r="C33" s="2"/>
      <c r="E33" s="2"/>
      <c r="F33" s="2"/>
      <c r="H33" s="2"/>
    </row>
    <row r="34" spans="2:8" x14ac:dyDescent="0.25">
      <c r="B34" s="2"/>
      <c r="C34" s="2"/>
      <c r="E34" s="2"/>
      <c r="F34" s="2"/>
    </row>
    <row r="35" spans="2:8" x14ac:dyDescent="0.25">
      <c r="B35" s="2"/>
      <c r="C35" s="2"/>
      <c r="E35" s="2"/>
      <c r="F35" s="2"/>
    </row>
    <row r="36" spans="2:8" x14ac:dyDescent="0.25">
      <c r="B36" s="2"/>
      <c r="C36" s="2"/>
      <c r="E36" s="2"/>
      <c r="F36" s="2"/>
    </row>
    <row r="37" spans="2:8" x14ac:dyDescent="0.25">
      <c r="B37" s="2"/>
      <c r="C37" s="2"/>
      <c r="E37" s="2"/>
      <c r="F37" s="2"/>
    </row>
    <row r="38" spans="2:8" x14ac:dyDescent="0.25">
      <c r="C38" s="2"/>
      <c r="E38" s="2"/>
      <c r="F38" s="2"/>
    </row>
    <row r="39" spans="2:8" x14ac:dyDescent="0.25">
      <c r="C39" s="2"/>
      <c r="E39" s="2"/>
      <c r="F39" s="2"/>
    </row>
    <row r="40" spans="2:8" x14ac:dyDescent="0.25">
      <c r="C40" s="2"/>
      <c r="E40" s="2"/>
      <c r="F4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9DAE-BE4A-48D8-B426-FCADC3CABE2C}">
  <dimension ref="A1:AI36"/>
  <sheetViews>
    <sheetView tabSelected="1" topLeftCell="T1" workbookViewId="0">
      <selection activeCell="AG36" sqref="AG36"/>
    </sheetView>
  </sheetViews>
  <sheetFormatPr defaultRowHeight="15" x14ac:dyDescent="0.25"/>
  <cols>
    <col min="3" max="3" width="12.42578125" bestFit="1" customWidth="1"/>
    <col min="4" max="4" width="14.28515625" bestFit="1" customWidth="1"/>
    <col min="6" max="6" width="9.7109375" bestFit="1" customWidth="1"/>
    <col min="7" max="7" width="12.42578125" bestFit="1" customWidth="1"/>
    <col min="8" max="8" width="12.42578125" customWidth="1"/>
    <col min="10" max="10" width="9.7109375" bestFit="1" customWidth="1"/>
    <col min="11" max="12" width="9.7109375" customWidth="1"/>
    <col min="13" max="13" width="12.7109375" bestFit="1" customWidth="1"/>
    <col min="14" max="14" width="12.42578125" bestFit="1" customWidth="1"/>
    <col min="15" max="15" width="10.42578125" customWidth="1"/>
    <col min="17" max="17" width="13.140625" bestFit="1" customWidth="1"/>
    <col min="18" max="20" width="13.140625" customWidth="1"/>
    <col min="21" max="21" width="20.28515625" bestFit="1" customWidth="1"/>
    <col min="22" max="22" width="18.5703125" bestFit="1" customWidth="1"/>
    <col min="33" max="33" width="12" bestFit="1" customWidth="1"/>
    <col min="34" max="35" width="21" bestFit="1" customWidth="1"/>
  </cols>
  <sheetData>
    <row r="1" spans="1:35" ht="16.5" thickTop="1" thickBot="1" x14ac:dyDescent="0.3">
      <c r="A1" s="19"/>
      <c r="B1" s="20" t="s">
        <v>19</v>
      </c>
      <c r="C1" s="20" t="s">
        <v>2</v>
      </c>
      <c r="D1" s="21" t="s">
        <v>10</v>
      </c>
      <c r="E1" s="20" t="s">
        <v>0</v>
      </c>
      <c r="F1" s="22" t="s">
        <v>1</v>
      </c>
      <c r="G1" s="20" t="s">
        <v>8</v>
      </c>
      <c r="H1" s="21" t="s">
        <v>11</v>
      </c>
      <c r="I1" s="20" t="s">
        <v>7</v>
      </c>
      <c r="J1" s="22" t="s">
        <v>9</v>
      </c>
      <c r="K1" s="21" t="s">
        <v>12</v>
      </c>
      <c r="L1" s="21" t="s">
        <v>13</v>
      </c>
      <c r="M1" s="48" t="s">
        <v>20</v>
      </c>
      <c r="N1" s="21" t="s">
        <v>3</v>
      </c>
      <c r="O1" s="21" t="s">
        <v>14</v>
      </c>
      <c r="P1" s="37" t="s">
        <v>4</v>
      </c>
      <c r="Q1" s="23" t="s">
        <v>6</v>
      </c>
      <c r="R1" s="45" t="s">
        <v>15</v>
      </c>
      <c r="S1" s="45" t="s">
        <v>16</v>
      </c>
      <c r="T1" s="49" t="s">
        <v>17</v>
      </c>
      <c r="U1" s="50" t="s">
        <v>21</v>
      </c>
      <c r="V1" s="50" t="s">
        <v>24</v>
      </c>
    </row>
    <row r="2" spans="1:35" ht="15.75" thickTop="1" x14ac:dyDescent="0.25">
      <c r="A2" s="24">
        <v>16</v>
      </c>
      <c r="B2" s="44">
        <v>40</v>
      </c>
      <c r="C2" s="15">
        <v>0.49166700000000002</v>
      </c>
      <c r="D2" s="16">
        <f>(50%-C2)*100</f>
        <v>0.83329999999999793</v>
      </c>
      <c r="E2" s="15">
        <v>1.66667E-2</v>
      </c>
      <c r="F2" s="3">
        <f t="shared" ref="F2:F31" si="0">3840*E2</f>
        <v>64.000128000000004</v>
      </c>
      <c r="G2" s="15">
        <v>0.51273100000000005</v>
      </c>
      <c r="H2" s="16">
        <f>(G2-50%)*100</f>
        <v>1.2731000000000048</v>
      </c>
      <c r="I2" s="15">
        <v>1.7187500000000001E-2</v>
      </c>
      <c r="J2" s="3">
        <f>3840*I2</f>
        <v>66</v>
      </c>
      <c r="K2" s="16">
        <f t="shared" ref="K2:K31" si="1">(G2-C2)*100</f>
        <v>2.1064000000000025</v>
      </c>
      <c r="L2" s="16">
        <f t="shared" ref="L2:L31" si="2">D2/K2</f>
        <v>0.39560387390808815</v>
      </c>
      <c r="M2" s="52">
        <f>B2+L2</f>
        <v>40.395603873908087</v>
      </c>
      <c r="N2" s="17">
        <v>0.5</v>
      </c>
      <c r="O2" s="18">
        <f t="shared" ref="O2:O31" si="3">J2-F2</f>
        <v>1.9998719999999963</v>
      </c>
      <c r="P2" s="38">
        <f t="shared" ref="P2:P31" si="4">F2+O2*L2</f>
        <v>64.79128511052032</v>
      </c>
      <c r="Q2" s="25">
        <v>0.3</v>
      </c>
      <c r="R2">
        <v>25</v>
      </c>
      <c r="S2">
        <v>57</v>
      </c>
      <c r="T2" s="50">
        <f>S2-R2</f>
        <v>32</v>
      </c>
      <c r="U2" s="51">
        <f>M2-R2</f>
        <v>15.395603873908087</v>
      </c>
      <c r="V2" s="51">
        <f>S2-M2</f>
        <v>16.604396126091913</v>
      </c>
    </row>
    <row r="3" spans="1:35" x14ac:dyDescent="0.25">
      <c r="A3" s="24">
        <v>16</v>
      </c>
      <c r="B3" s="44">
        <v>117</v>
      </c>
      <c r="C3" s="15">
        <v>0.48842600000000003</v>
      </c>
      <c r="D3" s="16">
        <f t="shared" ref="D3:D31" si="5">(50%-C3)*100</f>
        <v>1.1573999999999973</v>
      </c>
      <c r="E3" s="15">
        <v>3.1770800000000002E-2</v>
      </c>
      <c r="F3" s="3">
        <f t="shared" si="0"/>
        <v>121.99987200000001</v>
      </c>
      <c r="G3" s="15">
        <v>0.53125</v>
      </c>
      <c r="H3" s="16">
        <f t="shared" ref="H3:H31" si="6">(G3-50%)*100</f>
        <v>3.125</v>
      </c>
      <c r="I3" s="15">
        <v>3.25521E-2</v>
      </c>
      <c r="J3" s="3">
        <f t="shared" ref="J3:J31" si="7">3840*I3</f>
        <v>125.00006400000001</v>
      </c>
      <c r="K3" s="16">
        <f t="shared" si="1"/>
        <v>4.2823999999999973</v>
      </c>
      <c r="L3" s="16">
        <f t="shared" si="2"/>
        <v>0.27026900803287829</v>
      </c>
      <c r="M3" s="52">
        <f t="shared" ref="M3:M31" si="8">B3+L3</f>
        <v>117.27026900803288</v>
      </c>
      <c r="N3" s="17">
        <v>0.5</v>
      </c>
      <c r="O3" s="18">
        <f t="shared" si="3"/>
        <v>3.0001919999999984</v>
      </c>
      <c r="P3" s="38">
        <f t="shared" si="4"/>
        <v>122.81073091574818</v>
      </c>
      <c r="Q3" s="25">
        <v>0.3</v>
      </c>
      <c r="R3">
        <v>100</v>
      </c>
      <c r="S3">
        <v>126</v>
      </c>
      <c r="T3" s="50">
        <f t="shared" ref="T3:T31" si="9">S3-R3</f>
        <v>26</v>
      </c>
      <c r="U3" s="51">
        <f t="shared" ref="U3:U31" si="10">M3-R3</f>
        <v>17.270269008032884</v>
      </c>
      <c r="V3" s="51">
        <f t="shared" ref="V3:V31" si="11">S3-M3</f>
        <v>8.7297309919671164</v>
      </c>
      <c r="X3">
        <v>30</v>
      </c>
      <c r="Z3">
        <v>45</v>
      </c>
      <c r="AB3">
        <v>53</v>
      </c>
      <c r="AD3">
        <v>60</v>
      </c>
      <c r="AF3" t="s">
        <v>23</v>
      </c>
      <c r="AG3" t="s">
        <v>18</v>
      </c>
      <c r="AH3" t="s">
        <v>22</v>
      </c>
      <c r="AI3" t="s">
        <v>25</v>
      </c>
    </row>
    <row r="4" spans="1:35" x14ac:dyDescent="0.25">
      <c r="A4" s="26">
        <v>16</v>
      </c>
      <c r="B4" s="46">
        <v>177</v>
      </c>
      <c r="C4" s="5">
        <v>0.49606499999999998</v>
      </c>
      <c r="D4" s="6">
        <f t="shared" si="5"/>
        <v>0.39350000000000218</v>
      </c>
      <c r="E4" s="5">
        <v>2.8125000000000001E-2</v>
      </c>
      <c r="F4" s="7">
        <f t="shared" si="0"/>
        <v>108</v>
      </c>
      <c r="G4" s="5">
        <v>0.53009300000000004</v>
      </c>
      <c r="H4" s="6">
        <f t="shared" si="6"/>
        <v>3.0093000000000036</v>
      </c>
      <c r="I4" s="5">
        <v>2.8906299999999999E-2</v>
      </c>
      <c r="J4" s="7">
        <f t="shared" si="7"/>
        <v>111.000192</v>
      </c>
      <c r="K4" s="6">
        <f t="shared" si="1"/>
        <v>3.4028000000000058</v>
      </c>
      <c r="L4" s="6">
        <f t="shared" si="2"/>
        <v>0.11564006112613187</v>
      </c>
      <c r="M4" s="52">
        <f t="shared" si="8"/>
        <v>177.11564006112613</v>
      </c>
      <c r="N4" s="8">
        <v>0.5</v>
      </c>
      <c r="O4" s="9">
        <f t="shared" si="3"/>
        <v>3.0001919999999984</v>
      </c>
      <c r="P4" s="39">
        <f t="shared" si="4"/>
        <v>108.34694238627013</v>
      </c>
      <c r="Q4" s="27">
        <v>0.3</v>
      </c>
      <c r="R4">
        <v>164</v>
      </c>
      <c r="S4">
        <v>187</v>
      </c>
      <c r="T4" s="50">
        <f t="shared" si="9"/>
        <v>23</v>
      </c>
      <c r="U4" s="51">
        <f t="shared" si="10"/>
        <v>13.115640061126129</v>
      </c>
      <c r="V4" s="51">
        <f t="shared" si="11"/>
        <v>9.884359938873871</v>
      </c>
      <c r="W4">
        <v>30</v>
      </c>
      <c r="X4" s="1">
        <v>64.79128511052032</v>
      </c>
      <c r="Y4" s="1">
        <v>45</v>
      </c>
      <c r="Z4" s="1">
        <v>140.24277889128302</v>
      </c>
      <c r="AA4" s="1">
        <v>53</v>
      </c>
      <c r="AB4" s="1">
        <v>211.40108955906271</v>
      </c>
      <c r="AC4" s="1">
        <v>60</v>
      </c>
      <c r="AD4" s="1">
        <v>212.3240289521728</v>
      </c>
      <c r="AE4" s="1">
        <v>30</v>
      </c>
      <c r="AF4" s="1">
        <f>AVERAGE(P2:P4)</f>
        <v>98.649652804179539</v>
      </c>
      <c r="AG4" s="1">
        <f>AVERAGE(T2:T4)</f>
        <v>27</v>
      </c>
      <c r="AH4" s="1">
        <f>AVERAGE(U2:U4)</f>
        <v>15.2605043143557</v>
      </c>
      <c r="AI4" s="1">
        <f>AVERAGE(V2:V4)</f>
        <v>11.7394956856443</v>
      </c>
    </row>
    <row r="5" spans="1:35" x14ac:dyDescent="0.25">
      <c r="A5" s="24">
        <v>15</v>
      </c>
      <c r="B5" s="44">
        <v>59</v>
      </c>
      <c r="C5" s="15">
        <v>0.43171300000000001</v>
      </c>
      <c r="D5" s="16">
        <f t="shared" si="5"/>
        <v>6.8286999999999987</v>
      </c>
      <c r="E5" s="15">
        <v>5.1041700000000002E-2</v>
      </c>
      <c r="F5" s="3">
        <f t="shared" si="0"/>
        <v>196.00012800000002</v>
      </c>
      <c r="G5" s="15">
        <v>0.54884299999999997</v>
      </c>
      <c r="H5" s="16">
        <f t="shared" si="6"/>
        <v>4.884299999999997</v>
      </c>
      <c r="I5" s="15">
        <v>5.8333299999999998E-2</v>
      </c>
      <c r="J5" s="3">
        <f t="shared" si="7"/>
        <v>223.99987199999998</v>
      </c>
      <c r="K5" s="16">
        <f t="shared" si="1"/>
        <v>11.712999999999996</v>
      </c>
      <c r="L5" s="16">
        <f t="shared" si="2"/>
        <v>0.58300179287970644</v>
      </c>
      <c r="M5" s="52">
        <f t="shared" si="8"/>
        <v>59.583001792879706</v>
      </c>
      <c r="N5" s="17">
        <v>0.5</v>
      </c>
      <c r="O5" s="18">
        <f t="shared" si="3"/>
        <v>27.999743999999964</v>
      </c>
      <c r="P5" s="38">
        <f t="shared" si="4"/>
        <v>212.3240289521728</v>
      </c>
      <c r="Q5" s="25">
        <v>0.6</v>
      </c>
      <c r="R5">
        <v>49</v>
      </c>
      <c r="S5">
        <v>66</v>
      </c>
      <c r="T5" s="50">
        <f t="shared" si="9"/>
        <v>17</v>
      </c>
      <c r="U5" s="51">
        <f t="shared" si="10"/>
        <v>10.583001792879706</v>
      </c>
      <c r="V5" s="51">
        <f t="shared" si="11"/>
        <v>6.4169982071202938</v>
      </c>
      <c r="W5">
        <v>30</v>
      </c>
      <c r="X5" s="1">
        <v>122.81073091574818</v>
      </c>
      <c r="Y5" s="1">
        <v>45</v>
      </c>
      <c r="Z5" s="1">
        <v>136.45108890271868</v>
      </c>
      <c r="AA5" s="1">
        <v>53</v>
      </c>
      <c r="AB5" s="1">
        <v>244.30874824704</v>
      </c>
      <c r="AC5" s="1">
        <v>60</v>
      </c>
      <c r="AD5" s="1">
        <v>199.45137415352031</v>
      </c>
      <c r="AE5" s="1">
        <v>60</v>
      </c>
      <c r="AF5" s="1">
        <f>AVERAGE(P5:P7)</f>
        <v>197.60120025759429</v>
      </c>
      <c r="AG5" s="1">
        <f>AVERAGE(T5:T7)</f>
        <v>16.333333333333332</v>
      </c>
      <c r="AH5" s="1">
        <f>AVERAGE(U5:U7)</f>
        <v>10.10203919185934</v>
      </c>
      <c r="AI5" s="1">
        <f>AVERAGE(V5:V7)</f>
        <v>6.2312941414739926</v>
      </c>
    </row>
    <row r="6" spans="1:35" x14ac:dyDescent="0.25">
      <c r="A6" s="24">
        <v>15</v>
      </c>
      <c r="B6" s="44">
        <v>110</v>
      </c>
      <c r="C6" s="15">
        <v>0.47916700000000001</v>
      </c>
      <c r="D6" s="16">
        <f t="shared" si="5"/>
        <v>2.083299999999999</v>
      </c>
      <c r="E6" s="15">
        <v>5.1302100000000003E-2</v>
      </c>
      <c r="F6" s="3">
        <f t="shared" si="0"/>
        <v>197.00006400000001</v>
      </c>
      <c r="G6" s="15">
        <v>0.59814800000000001</v>
      </c>
      <c r="H6" s="16">
        <f t="shared" si="6"/>
        <v>9.8148000000000017</v>
      </c>
      <c r="I6" s="15">
        <v>5.4947900000000001E-2</v>
      </c>
      <c r="J6" s="3">
        <f t="shared" si="7"/>
        <v>210.99993599999999</v>
      </c>
      <c r="K6" s="16">
        <f t="shared" si="1"/>
        <v>11.898099999999999</v>
      </c>
      <c r="L6" s="16">
        <f t="shared" si="2"/>
        <v>0.17509518326455478</v>
      </c>
      <c r="M6" s="52">
        <f t="shared" si="8"/>
        <v>110.17509518326456</v>
      </c>
      <c r="N6" s="17">
        <v>0.5</v>
      </c>
      <c r="O6" s="18">
        <f t="shared" si="3"/>
        <v>13.999871999999982</v>
      </c>
      <c r="P6" s="38">
        <f t="shared" si="4"/>
        <v>199.45137415352031</v>
      </c>
      <c r="Q6" s="25">
        <v>0.6</v>
      </c>
      <c r="R6">
        <v>101</v>
      </c>
      <c r="S6">
        <v>116</v>
      </c>
      <c r="T6" s="50">
        <f t="shared" si="9"/>
        <v>15</v>
      </c>
      <c r="U6" s="51">
        <f t="shared" si="10"/>
        <v>9.1750951832645598</v>
      </c>
      <c r="V6" s="51">
        <f t="shared" si="11"/>
        <v>5.8249048167354402</v>
      </c>
      <c r="W6">
        <v>30</v>
      </c>
      <c r="X6" s="1">
        <v>108.34694238627013</v>
      </c>
      <c r="Y6" s="1">
        <v>45</v>
      </c>
      <c r="Z6" s="1">
        <v>101.02525615267676</v>
      </c>
      <c r="AA6" s="1">
        <v>53</v>
      </c>
      <c r="AB6" s="1">
        <v>239.40314940500463</v>
      </c>
      <c r="AC6" s="1">
        <v>60</v>
      </c>
      <c r="AD6" s="1">
        <v>181.02819766708973</v>
      </c>
      <c r="AE6" s="1">
        <v>53</v>
      </c>
      <c r="AF6" s="1">
        <f>AVERAGE(P8:P10)</f>
        <v>231.70432907036911</v>
      </c>
      <c r="AG6" s="1">
        <f>AVERAGE(T8:T10)</f>
        <v>19.333333333333332</v>
      </c>
      <c r="AH6" s="1">
        <f>AVERAGE(U8:U10)</f>
        <v>11.068087691623679</v>
      </c>
      <c r="AI6" s="1">
        <f>AVERAGE(V8:V10)</f>
        <v>8.2652456417096545</v>
      </c>
    </row>
    <row r="7" spans="1:35" x14ac:dyDescent="0.25">
      <c r="A7" s="24">
        <v>15</v>
      </c>
      <c r="B7" s="44">
        <v>162</v>
      </c>
      <c r="C7" s="15">
        <v>0.45509300000000003</v>
      </c>
      <c r="D7" s="16">
        <f t="shared" si="5"/>
        <v>4.4906999999999977</v>
      </c>
      <c r="E7" s="15">
        <v>4.55729E-2</v>
      </c>
      <c r="F7" s="3">
        <f t="shared" si="0"/>
        <v>174.99993599999999</v>
      </c>
      <c r="G7" s="15">
        <v>0.53703699999999999</v>
      </c>
      <c r="H7" s="16">
        <f t="shared" si="6"/>
        <v>3.7036999999999987</v>
      </c>
      <c r="I7" s="15">
        <v>4.8437500000000001E-2</v>
      </c>
      <c r="J7" s="3">
        <f t="shared" si="7"/>
        <v>186</v>
      </c>
      <c r="K7" s="16">
        <f t="shared" si="1"/>
        <v>8.1943999999999964</v>
      </c>
      <c r="L7" s="16">
        <f t="shared" si="2"/>
        <v>0.54802059943375958</v>
      </c>
      <c r="M7" s="52">
        <f t="shared" si="8"/>
        <v>162.54802059943376</v>
      </c>
      <c r="N7" s="17">
        <v>0.5</v>
      </c>
      <c r="O7" s="18">
        <f t="shared" si="3"/>
        <v>11.000064000000009</v>
      </c>
      <c r="P7" s="38">
        <f t="shared" si="4"/>
        <v>181.02819766708973</v>
      </c>
      <c r="Q7" s="25">
        <v>0.6</v>
      </c>
      <c r="R7">
        <v>152</v>
      </c>
      <c r="S7">
        <v>169</v>
      </c>
      <c r="T7" s="50">
        <f t="shared" si="9"/>
        <v>17</v>
      </c>
      <c r="U7" s="51">
        <f t="shared" si="10"/>
        <v>10.548020599433755</v>
      </c>
      <c r="V7" s="51">
        <f t="shared" si="11"/>
        <v>6.4519794005662447</v>
      </c>
      <c r="X7" s="1"/>
      <c r="Y7" s="1">
        <v>45</v>
      </c>
      <c r="Z7" s="1">
        <v>210.11951571073004</v>
      </c>
      <c r="AA7" s="1"/>
      <c r="AB7" s="1"/>
      <c r="AC7" s="1">
        <v>60</v>
      </c>
      <c r="AD7" s="1">
        <v>180.96253340259742</v>
      </c>
      <c r="AE7" s="1">
        <v>45</v>
      </c>
      <c r="AF7" s="1">
        <f>AVERAGE(P11:P13)</f>
        <v>125.90637464889282</v>
      </c>
      <c r="AG7" s="1">
        <f>AVERAGE(T11:T13)</f>
        <v>23</v>
      </c>
      <c r="AH7" s="1">
        <f>AVERAGE(U11:U13)</f>
        <v>15.760315800770305</v>
      </c>
      <c r="AI7" s="1">
        <f>AVERAGE(V11:V13)</f>
        <v>7.2396841992296954</v>
      </c>
    </row>
    <row r="8" spans="1:35" x14ac:dyDescent="0.25">
      <c r="A8" s="28">
        <v>14</v>
      </c>
      <c r="B8" s="47">
        <v>55</v>
      </c>
      <c r="C8" s="10">
        <v>0.421759</v>
      </c>
      <c r="D8" s="11">
        <f t="shared" si="5"/>
        <v>7.8241000000000005</v>
      </c>
      <c r="E8" s="10">
        <v>5.0260399999999997E-2</v>
      </c>
      <c r="F8" s="12">
        <f t="shared" si="0"/>
        <v>192.99993599999999</v>
      </c>
      <c r="G8" s="10">
        <v>0.50254600000000005</v>
      </c>
      <c r="H8" s="11">
        <f t="shared" si="6"/>
        <v>0.25460000000000482</v>
      </c>
      <c r="I8" s="10">
        <v>5.5208300000000002E-2</v>
      </c>
      <c r="J8" s="12">
        <f t="shared" si="7"/>
        <v>211.99987200000001</v>
      </c>
      <c r="K8" s="11">
        <f t="shared" si="1"/>
        <v>8.0787000000000049</v>
      </c>
      <c r="L8" s="11">
        <f t="shared" si="2"/>
        <v>0.96848502853181773</v>
      </c>
      <c r="M8" s="52">
        <f t="shared" si="8"/>
        <v>55.968485028531816</v>
      </c>
      <c r="N8" s="13">
        <v>0.5</v>
      </c>
      <c r="O8" s="14">
        <f t="shared" si="3"/>
        <v>18.999936000000019</v>
      </c>
      <c r="P8" s="40">
        <f t="shared" si="4"/>
        <v>211.40108955906271</v>
      </c>
      <c r="Q8" s="29">
        <v>0.52500000000000002</v>
      </c>
      <c r="R8">
        <v>47</v>
      </c>
      <c r="S8">
        <v>62</v>
      </c>
      <c r="T8" s="50">
        <f t="shared" si="9"/>
        <v>15</v>
      </c>
      <c r="U8" s="51">
        <f t="shared" si="10"/>
        <v>8.9684850285318163</v>
      </c>
      <c r="V8" s="51">
        <f t="shared" si="11"/>
        <v>6.0315149714681837</v>
      </c>
      <c r="X8" s="1"/>
      <c r="Y8" s="1">
        <v>45</v>
      </c>
      <c r="Z8" s="1">
        <v>199.83817241523016</v>
      </c>
      <c r="AA8" s="1"/>
      <c r="AB8" s="1"/>
      <c r="AC8" s="1">
        <v>60</v>
      </c>
      <c r="AD8" s="1">
        <v>200.36475626690685</v>
      </c>
      <c r="AE8" s="1">
        <v>45</v>
      </c>
      <c r="AF8" s="1">
        <f>AVERAGE(P14:P16)</f>
        <v>194.78883442495692</v>
      </c>
      <c r="AG8" s="1">
        <f>AVERAGE(T14:T16)</f>
        <v>21.666666666666668</v>
      </c>
      <c r="AH8" s="1">
        <f>AVERAGE(U14:U16)</f>
        <v>13.758614053700612</v>
      </c>
      <c r="AI8" s="1">
        <f>AVERAGE(V14:V16)</f>
        <v>7.9080526129660553</v>
      </c>
    </row>
    <row r="9" spans="1:35" x14ac:dyDescent="0.25">
      <c r="A9" s="24">
        <v>14</v>
      </c>
      <c r="B9" s="44">
        <v>99</v>
      </c>
      <c r="C9" s="15">
        <v>0.47546300000000002</v>
      </c>
      <c r="D9" s="16">
        <f t="shared" si="5"/>
        <v>2.4536999999999978</v>
      </c>
      <c r="E9" s="15">
        <v>6.3281299999999999E-2</v>
      </c>
      <c r="F9" s="3">
        <f t="shared" si="0"/>
        <v>243.000192</v>
      </c>
      <c r="G9" s="15">
        <v>0.56921299999999997</v>
      </c>
      <c r="H9" s="16">
        <f t="shared" si="6"/>
        <v>6.9212999999999969</v>
      </c>
      <c r="I9" s="15">
        <v>6.4583299999999996E-2</v>
      </c>
      <c r="J9" s="3">
        <f t="shared" si="7"/>
        <v>247.99987199999998</v>
      </c>
      <c r="K9" s="16">
        <f t="shared" si="1"/>
        <v>9.3749999999999947</v>
      </c>
      <c r="L9" s="16">
        <f t="shared" si="2"/>
        <v>0.26172799999999991</v>
      </c>
      <c r="M9" s="52">
        <f t="shared" si="8"/>
        <v>99.261728000000005</v>
      </c>
      <c r="N9" s="17">
        <v>0.5</v>
      </c>
      <c r="O9" s="18">
        <f t="shared" si="3"/>
        <v>4.9996799999999837</v>
      </c>
      <c r="P9" s="38">
        <f t="shared" si="4"/>
        <v>244.30874824704</v>
      </c>
      <c r="Q9" s="25">
        <v>0.52500000000000002</v>
      </c>
      <c r="R9">
        <v>86</v>
      </c>
      <c r="S9">
        <v>108</v>
      </c>
      <c r="T9" s="50">
        <f t="shared" si="9"/>
        <v>22</v>
      </c>
      <c r="U9" s="51">
        <f t="shared" si="10"/>
        <v>13.261728000000005</v>
      </c>
      <c r="V9" s="51">
        <f t="shared" si="11"/>
        <v>8.7382719999999949</v>
      </c>
      <c r="X9" s="1"/>
      <c r="Y9" s="1">
        <v>45</v>
      </c>
      <c r="Z9" s="1">
        <v>174.40881514891058</v>
      </c>
      <c r="AA9" s="1"/>
      <c r="AB9" s="1"/>
      <c r="AC9" s="1">
        <v>60</v>
      </c>
      <c r="AD9" s="1">
        <v>196.18061380194399</v>
      </c>
      <c r="AE9" s="1">
        <v>45</v>
      </c>
      <c r="AF9" s="1">
        <f>AVERAGE(P17:P19)</f>
        <v>135.64762738767209</v>
      </c>
      <c r="AG9" s="1">
        <f>AVERAGE(T17:T19)</f>
        <v>23.333333333333332</v>
      </c>
      <c r="AH9" s="1">
        <f>AVERAGE(U17:U19)</f>
        <v>14.969567280996381</v>
      </c>
      <c r="AI9" s="1">
        <f>AVERAGE(V17:V19)</f>
        <v>8.3637660523369508</v>
      </c>
    </row>
    <row r="10" spans="1:35" x14ac:dyDescent="0.25">
      <c r="A10" s="26">
        <v>14</v>
      </c>
      <c r="B10" s="46">
        <v>139</v>
      </c>
      <c r="C10" s="5">
        <v>0.369676</v>
      </c>
      <c r="D10" s="6">
        <f t="shared" si="5"/>
        <v>13.032399999999999</v>
      </c>
      <c r="E10" s="5">
        <v>5.6510400000000002E-2</v>
      </c>
      <c r="F10" s="7">
        <f t="shared" si="0"/>
        <v>216.99993600000002</v>
      </c>
      <c r="G10" s="5">
        <v>0.50347200000000003</v>
      </c>
      <c r="H10" s="6">
        <f t="shared" si="6"/>
        <v>0.34720000000000306</v>
      </c>
      <c r="I10" s="5">
        <v>6.25E-2</v>
      </c>
      <c r="J10" s="7">
        <f t="shared" si="7"/>
        <v>240</v>
      </c>
      <c r="K10" s="6">
        <f t="shared" si="1"/>
        <v>13.379600000000003</v>
      </c>
      <c r="L10" s="6">
        <f t="shared" si="2"/>
        <v>0.97405004633920267</v>
      </c>
      <c r="M10" s="52">
        <f t="shared" si="8"/>
        <v>139.97405004633922</v>
      </c>
      <c r="N10" s="8">
        <v>0.5</v>
      </c>
      <c r="O10" s="9">
        <f t="shared" si="3"/>
        <v>23.000063999999981</v>
      </c>
      <c r="P10" s="39">
        <f t="shared" si="4"/>
        <v>239.40314940500463</v>
      </c>
      <c r="Q10" s="27">
        <v>0.52500000000000002</v>
      </c>
      <c r="R10">
        <v>129</v>
      </c>
      <c r="S10">
        <v>150</v>
      </c>
      <c r="T10" s="50">
        <f t="shared" si="9"/>
        <v>21</v>
      </c>
      <c r="U10" s="51">
        <f t="shared" si="10"/>
        <v>10.974050046339215</v>
      </c>
      <c r="V10" s="51">
        <f t="shared" si="11"/>
        <v>10.025949953660785</v>
      </c>
      <c r="X10" s="1"/>
      <c r="Y10" s="1">
        <v>45</v>
      </c>
      <c r="Z10" s="1">
        <v>138.27996227129145</v>
      </c>
      <c r="AA10" s="1"/>
      <c r="AB10" s="1"/>
      <c r="AC10" s="1">
        <v>60</v>
      </c>
      <c r="AD10" s="1">
        <v>221.61321582294184</v>
      </c>
      <c r="AE10" s="1">
        <v>45</v>
      </c>
      <c r="AF10" s="1">
        <f>AVERAGE(P20:P22)</f>
        <v>150.98641517849475</v>
      </c>
      <c r="AG10" s="1">
        <f>AVERAGE(T20:T22)</f>
        <v>21.666666666666668</v>
      </c>
      <c r="AH10" s="1">
        <f>AVERAGE(U20:U22)</f>
        <v>13.911688422091666</v>
      </c>
      <c r="AI10" s="1">
        <f>AVERAGE(V20:V22)</f>
        <v>7.7549782445749988</v>
      </c>
    </row>
    <row r="11" spans="1:35" x14ac:dyDescent="0.25">
      <c r="A11" s="24">
        <v>13</v>
      </c>
      <c r="B11" s="44">
        <v>53</v>
      </c>
      <c r="C11" s="15">
        <v>0.49652800000000002</v>
      </c>
      <c r="D11" s="16">
        <f t="shared" si="5"/>
        <v>0.34719999999999751</v>
      </c>
      <c r="E11" s="15">
        <v>3.6458299999999999E-2</v>
      </c>
      <c r="F11" s="3">
        <f t="shared" si="0"/>
        <v>139.99987199999998</v>
      </c>
      <c r="G11" s="15">
        <v>0.55370399999999997</v>
      </c>
      <c r="H11" s="16">
        <f t="shared" si="6"/>
        <v>5.3703999999999974</v>
      </c>
      <c r="I11" s="15">
        <v>3.7499999999999999E-2</v>
      </c>
      <c r="J11" s="3">
        <f t="shared" si="7"/>
        <v>144</v>
      </c>
      <c r="K11" s="16">
        <f t="shared" si="1"/>
        <v>5.7175999999999947</v>
      </c>
      <c r="L11" s="16">
        <f t="shared" si="2"/>
        <v>6.0724779627815487E-2</v>
      </c>
      <c r="M11" s="52">
        <f t="shared" si="8"/>
        <v>53.060724779627819</v>
      </c>
      <c r="N11" s="17">
        <v>0.5</v>
      </c>
      <c r="O11" s="18">
        <f t="shared" si="3"/>
        <v>4.0001280000000179</v>
      </c>
      <c r="P11" s="38">
        <f t="shared" si="4"/>
        <v>140.24277889128302</v>
      </c>
      <c r="Q11" s="25">
        <v>0.45</v>
      </c>
      <c r="R11">
        <v>41</v>
      </c>
      <c r="S11">
        <v>61</v>
      </c>
      <c r="T11" s="50">
        <f t="shared" si="9"/>
        <v>20</v>
      </c>
      <c r="U11" s="51">
        <f t="shared" si="10"/>
        <v>12.060724779627819</v>
      </c>
      <c r="V11" s="51">
        <f t="shared" si="11"/>
        <v>7.9392752203721813</v>
      </c>
      <c r="X11" s="1"/>
      <c r="Y11" s="1">
        <v>45</v>
      </c>
      <c r="Z11" s="1">
        <v>143.21414957267982</v>
      </c>
      <c r="AA11" s="1"/>
      <c r="AB11" s="1"/>
      <c r="AC11" s="1">
        <v>60</v>
      </c>
      <c r="AD11" s="1">
        <v>216.41562220002368</v>
      </c>
      <c r="AE11" s="1">
        <v>60</v>
      </c>
      <c r="AF11" s="1">
        <f>AVERAGE(P23:P25)</f>
        <v>192.50263449048273</v>
      </c>
      <c r="AG11" s="1">
        <f>AVERAGE(T23:T25)</f>
        <v>19.666666666666668</v>
      </c>
      <c r="AH11" s="1">
        <f>AVERAGE(U23:U25)</f>
        <v>13.236163979868076</v>
      </c>
      <c r="AI11" s="1">
        <f>AVERAGE(V23:V25)</f>
        <v>6.430502686798591</v>
      </c>
    </row>
    <row r="12" spans="1:35" x14ac:dyDescent="0.25">
      <c r="A12" s="24">
        <v>13</v>
      </c>
      <c r="B12" s="44">
        <v>105</v>
      </c>
      <c r="C12" s="15">
        <v>0.46643499999999999</v>
      </c>
      <c r="D12" s="16">
        <f t="shared" si="5"/>
        <v>3.3565000000000014</v>
      </c>
      <c r="E12" s="15">
        <v>3.4114600000000002E-2</v>
      </c>
      <c r="F12" s="3">
        <f t="shared" si="0"/>
        <v>131.00006400000001</v>
      </c>
      <c r="G12" s="15">
        <v>0.52800899999999995</v>
      </c>
      <c r="H12" s="16">
        <f t="shared" si="6"/>
        <v>2.8008999999999951</v>
      </c>
      <c r="I12" s="15">
        <v>3.67187E-2</v>
      </c>
      <c r="J12" s="3">
        <f t="shared" si="7"/>
        <v>140.999808</v>
      </c>
      <c r="K12" s="16">
        <f t="shared" si="1"/>
        <v>6.1573999999999964</v>
      </c>
      <c r="L12" s="16">
        <f t="shared" si="2"/>
        <v>0.54511644525286695</v>
      </c>
      <c r="M12" s="52">
        <f t="shared" si="8"/>
        <v>105.54511644525287</v>
      </c>
      <c r="N12" s="17">
        <v>0.5</v>
      </c>
      <c r="O12" s="18">
        <f t="shared" si="3"/>
        <v>9.9997439999999926</v>
      </c>
      <c r="P12" s="38">
        <f t="shared" si="4"/>
        <v>136.45108890271868</v>
      </c>
      <c r="Q12" s="25">
        <v>0.45</v>
      </c>
      <c r="R12">
        <v>86</v>
      </c>
      <c r="S12">
        <v>111</v>
      </c>
      <c r="T12" s="50">
        <f t="shared" si="9"/>
        <v>25</v>
      </c>
      <c r="U12" s="51">
        <f t="shared" si="10"/>
        <v>19.545116445252873</v>
      </c>
      <c r="V12" s="51">
        <f t="shared" si="11"/>
        <v>5.4548835547471271</v>
      </c>
      <c r="X12" s="1"/>
      <c r="Y12" s="1">
        <v>45</v>
      </c>
      <c r="Z12" s="1">
        <v>125.44877031904502</v>
      </c>
      <c r="AA12" s="1"/>
      <c r="AB12" s="1"/>
      <c r="AC12" s="1">
        <v>60</v>
      </c>
      <c r="AD12" s="1">
        <v>222.78017529735692</v>
      </c>
      <c r="AE12" s="1">
        <v>60</v>
      </c>
      <c r="AF12" s="1">
        <f>AVERAGE(P26:P28)</f>
        <v>220.26967110677413</v>
      </c>
      <c r="AG12" s="1">
        <f>AVERAGE(T26:T28)</f>
        <v>20.333333333333332</v>
      </c>
      <c r="AH12" s="1">
        <f>AVERAGE(U26:U28)</f>
        <v>13.09629633028556</v>
      </c>
      <c r="AI12" s="1">
        <f>AVERAGE(V26:V28)</f>
        <v>7.2370370030477735</v>
      </c>
    </row>
    <row r="13" spans="1:35" x14ac:dyDescent="0.25">
      <c r="A13" s="24">
        <v>13</v>
      </c>
      <c r="B13" s="44">
        <v>182</v>
      </c>
      <c r="C13" s="15">
        <v>0.46296300000000001</v>
      </c>
      <c r="D13" s="16">
        <f t="shared" si="5"/>
        <v>3.7036999999999987</v>
      </c>
      <c r="E13" s="15">
        <v>2.5781200000000001E-2</v>
      </c>
      <c r="F13" s="3">
        <f t="shared" si="0"/>
        <v>98.999808000000002</v>
      </c>
      <c r="G13" s="15">
        <v>0.51782399999999995</v>
      </c>
      <c r="H13" s="16">
        <f t="shared" si="6"/>
        <v>1.7823999999999951</v>
      </c>
      <c r="I13" s="15">
        <v>2.6562499999999999E-2</v>
      </c>
      <c r="J13" s="3">
        <f t="shared" si="7"/>
        <v>102</v>
      </c>
      <c r="K13" s="16">
        <f t="shared" si="1"/>
        <v>5.4860999999999933</v>
      </c>
      <c r="L13" s="16">
        <f t="shared" si="2"/>
        <v>0.67510617743023338</v>
      </c>
      <c r="M13" s="52">
        <f t="shared" si="8"/>
        <v>182.67510617743022</v>
      </c>
      <c r="N13" s="17">
        <v>0.5</v>
      </c>
      <c r="O13" s="18">
        <f t="shared" si="3"/>
        <v>3.0001919999999984</v>
      </c>
      <c r="P13" s="38">
        <f t="shared" si="4"/>
        <v>101.02525615267676</v>
      </c>
      <c r="Q13" s="25">
        <v>0.45</v>
      </c>
      <c r="R13">
        <v>167</v>
      </c>
      <c r="S13">
        <v>191</v>
      </c>
      <c r="T13" s="50">
        <f t="shared" si="9"/>
        <v>24</v>
      </c>
      <c r="U13" s="51">
        <f t="shared" si="10"/>
        <v>15.675106177430223</v>
      </c>
      <c r="V13" s="51">
        <f t="shared" si="11"/>
        <v>8.3248938225697771</v>
      </c>
      <c r="X13" s="1"/>
      <c r="Y13" s="1">
        <v>45</v>
      </c>
      <c r="Z13" s="1">
        <v>144.22740393080917</v>
      </c>
      <c r="AA13" s="1"/>
      <c r="AB13" s="1"/>
      <c r="AC13" s="1">
        <v>60</v>
      </c>
      <c r="AD13" s="1">
        <v>195.40924622009041</v>
      </c>
      <c r="AE13" s="1">
        <v>60</v>
      </c>
      <c r="AF13" s="1">
        <f>AVERAGE(P29:P31)</f>
        <v>198.44952618860398</v>
      </c>
      <c r="AG13" s="1">
        <f>AVERAGE(T29:T31)</f>
        <v>16</v>
      </c>
      <c r="AH13" s="1">
        <f>AVERAGE(U29:U31)</f>
        <v>9.848826905066387</v>
      </c>
      <c r="AI13" s="1">
        <f>AVERAGE(V29:V31)</f>
        <v>6.1511730949336121</v>
      </c>
    </row>
    <row r="14" spans="1:35" x14ac:dyDescent="0.25">
      <c r="A14" s="28">
        <v>12</v>
      </c>
      <c r="B14" s="47">
        <v>20</v>
      </c>
      <c r="C14" s="10">
        <v>0.44467600000000002</v>
      </c>
      <c r="D14" s="11">
        <f t="shared" si="5"/>
        <v>5.5323999999999982</v>
      </c>
      <c r="E14" s="10">
        <v>4.8437500000000001E-2</v>
      </c>
      <c r="F14" s="12">
        <f t="shared" si="0"/>
        <v>186</v>
      </c>
      <c r="G14" s="10">
        <v>0.52037</v>
      </c>
      <c r="H14" s="11">
        <f t="shared" si="6"/>
        <v>2.0369999999999999</v>
      </c>
      <c r="I14" s="10">
        <v>5.70313E-2</v>
      </c>
      <c r="J14" s="12">
        <f t="shared" si="7"/>
        <v>219.000192</v>
      </c>
      <c r="K14" s="11">
        <f t="shared" si="1"/>
        <v>7.5693999999999981</v>
      </c>
      <c r="L14" s="11">
        <f t="shared" si="2"/>
        <v>0.73089016302481036</v>
      </c>
      <c r="M14" s="52">
        <f t="shared" si="8"/>
        <v>20.73089016302481</v>
      </c>
      <c r="N14" s="13">
        <v>0.5</v>
      </c>
      <c r="O14" s="14">
        <f t="shared" si="3"/>
        <v>33.000191999999998</v>
      </c>
      <c r="P14" s="40">
        <f t="shared" si="4"/>
        <v>210.11951571073004</v>
      </c>
      <c r="Q14" s="29">
        <v>0.45</v>
      </c>
      <c r="R14">
        <v>8</v>
      </c>
      <c r="S14">
        <v>29</v>
      </c>
      <c r="T14" s="50">
        <f t="shared" si="9"/>
        <v>21</v>
      </c>
      <c r="U14" s="51">
        <f t="shared" si="10"/>
        <v>12.73089016302481</v>
      </c>
      <c r="V14" s="51">
        <f t="shared" si="11"/>
        <v>8.2691098369751899</v>
      </c>
      <c r="X14" s="1"/>
      <c r="Y14" s="1">
        <v>45</v>
      </c>
      <c r="Z14" s="1">
        <v>155.98485356027192</v>
      </c>
      <c r="AA14" s="1"/>
      <c r="AB14" s="1"/>
      <c r="AC14" s="1">
        <v>60</v>
      </c>
      <c r="AD14" s="1">
        <v>211.71704331350739</v>
      </c>
      <c r="AE14">
        <v>30</v>
      </c>
      <c r="AF14" s="1">
        <v>98.649652804179539</v>
      </c>
    </row>
    <row r="15" spans="1:35" x14ac:dyDescent="0.25">
      <c r="A15" s="24">
        <v>12</v>
      </c>
      <c r="B15" s="44">
        <v>93</v>
      </c>
      <c r="C15" s="15">
        <v>0.42430600000000002</v>
      </c>
      <c r="D15" s="16">
        <f t="shared" si="5"/>
        <v>7.5693999999999981</v>
      </c>
      <c r="E15" s="15">
        <v>4.6614599999999999E-2</v>
      </c>
      <c r="F15" s="3">
        <f t="shared" si="0"/>
        <v>179.00006400000001</v>
      </c>
      <c r="G15" s="15">
        <v>0.51875000000000004</v>
      </c>
      <c r="H15" s="16">
        <f t="shared" si="6"/>
        <v>1.8750000000000044</v>
      </c>
      <c r="I15" s="15">
        <v>5.33854E-2</v>
      </c>
      <c r="J15" s="3">
        <f t="shared" si="7"/>
        <v>204.99993599999999</v>
      </c>
      <c r="K15" s="16">
        <f t="shared" si="1"/>
        <v>9.4444000000000035</v>
      </c>
      <c r="L15" s="16">
        <f t="shared" si="2"/>
        <v>0.80146965397484171</v>
      </c>
      <c r="M15" s="52">
        <f t="shared" si="8"/>
        <v>93.801469653974848</v>
      </c>
      <c r="N15" s="17">
        <v>0.5</v>
      </c>
      <c r="O15" s="18">
        <f t="shared" si="3"/>
        <v>25.999871999999982</v>
      </c>
      <c r="P15" s="38">
        <f t="shared" si="4"/>
        <v>199.83817241523016</v>
      </c>
      <c r="Q15" s="25">
        <v>0.45</v>
      </c>
      <c r="R15">
        <v>77</v>
      </c>
      <c r="S15">
        <v>101</v>
      </c>
      <c r="T15" s="50">
        <f t="shared" si="9"/>
        <v>24</v>
      </c>
      <c r="U15" s="51">
        <f t="shared" si="10"/>
        <v>16.801469653974848</v>
      </c>
      <c r="V15" s="51">
        <f t="shared" si="11"/>
        <v>7.1985303460251515</v>
      </c>
      <c r="X15" s="1"/>
      <c r="Y15" s="1">
        <v>45</v>
      </c>
      <c r="Z15" s="1">
        <v>152.74698804440314</v>
      </c>
      <c r="AA15" s="1"/>
      <c r="AB15" s="1"/>
      <c r="AC15" s="1">
        <v>60</v>
      </c>
      <c r="AD15" s="1">
        <v>188.22228903221412</v>
      </c>
      <c r="AE15">
        <v>30</v>
      </c>
      <c r="AF15" s="1">
        <v>98.649652804179539</v>
      </c>
    </row>
    <row r="16" spans="1:35" x14ac:dyDescent="0.25">
      <c r="A16" s="26">
        <v>12</v>
      </c>
      <c r="B16" s="46">
        <v>168</v>
      </c>
      <c r="C16" s="5">
        <v>0.46041700000000002</v>
      </c>
      <c r="D16" s="6">
        <f t="shared" si="5"/>
        <v>3.9582999999999977</v>
      </c>
      <c r="E16" s="5">
        <v>4.2708299999999998E-2</v>
      </c>
      <c r="F16" s="7">
        <f t="shared" si="0"/>
        <v>163.99987199999998</v>
      </c>
      <c r="G16" s="5">
        <v>0.51365700000000003</v>
      </c>
      <c r="H16" s="6">
        <f t="shared" si="6"/>
        <v>1.365700000000003</v>
      </c>
      <c r="I16" s="5">
        <v>4.6354199999999998E-2</v>
      </c>
      <c r="J16" s="7">
        <f t="shared" si="7"/>
        <v>178.00012799999999</v>
      </c>
      <c r="K16" s="6">
        <f t="shared" si="1"/>
        <v>5.3240000000000007</v>
      </c>
      <c r="L16" s="6">
        <f t="shared" si="2"/>
        <v>0.74348234410217828</v>
      </c>
      <c r="M16" s="52">
        <f t="shared" si="8"/>
        <v>168.74348234410218</v>
      </c>
      <c r="N16" s="8">
        <v>0.5</v>
      </c>
      <c r="O16" s="9">
        <f t="shared" si="3"/>
        <v>14.000256000000007</v>
      </c>
      <c r="P16" s="39">
        <f t="shared" si="4"/>
        <v>174.40881514891058</v>
      </c>
      <c r="Q16" s="27">
        <v>0.45</v>
      </c>
      <c r="R16">
        <v>157</v>
      </c>
      <c r="S16">
        <v>177</v>
      </c>
      <c r="T16" s="50">
        <f t="shared" si="9"/>
        <v>20</v>
      </c>
      <c r="U16" s="51">
        <f t="shared" si="10"/>
        <v>11.743482344102176</v>
      </c>
      <c r="V16" s="51">
        <f t="shared" si="11"/>
        <v>8.2565176558978237</v>
      </c>
      <c r="AE16">
        <v>30</v>
      </c>
      <c r="AF16" s="1">
        <v>98.649652804179539</v>
      </c>
    </row>
    <row r="17" spans="1:22" x14ac:dyDescent="0.25">
      <c r="A17" s="24">
        <v>10</v>
      </c>
      <c r="B17" s="44">
        <v>51</v>
      </c>
      <c r="C17" s="15">
        <v>0.44745400000000002</v>
      </c>
      <c r="D17" s="16">
        <f t="shared" si="5"/>
        <v>5.2545999999999982</v>
      </c>
      <c r="E17" s="15">
        <v>3.4114600000000002E-2</v>
      </c>
      <c r="F17" s="3">
        <f t="shared" si="0"/>
        <v>131.00006400000001</v>
      </c>
      <c r="G17" s="15">
        <v>0.52685199999999999</v>
      </c>
      <c r="H17" s="16">
        <f t="shared" si="6"/>
        <v>2.6851999999999987</v>
      </c>
      <c r="I17" s="15">
        <v>3.6979199999999997E-2</v>
      </c>
      <c r="J17" s="3">
        <f t="shared" si="7"/>
        <v>142.00012799999999</v>
      </c>
      <c r="K17" s="16">
        <f t="shared" si="1"/>
        <v>7.9397999999999964</v>
      </c>
      <c r="L17" s="16">
        <f t="shared" si="2"/>
        <v>0.66180508325146736</v>
      </c>
      <c r="M17" s="52">
        <f t="shared" si="8"/>
        <v>51.661805083251465</v>
      </c>
      <c r="N17" s="17">
        <v>0.5</v>
      </c>
      <c r="O17" s="18">
        <f t="shared" si="3"/>
        <v>11.000063999999981</v>
      </c>
      <c r="P17" s="38">
        <f t="shared" si="4"/>
        <v>138.27996227129145</v>
      </c>
      <c r="Q17" s="25">
        <v>0.45</v>
      </c>
      <c r="R17">
        <v>41</v>
      </c>
      <c r="S17">
        <v>59</v>
      </c>
      <c r="T17" s="50">
        <f t="shared" si="9"/>
        <v>18</v>
      </c>
      <c r="U17" s="51">
        <f t="shared" si="10"/>
        <v>10.661805083251465</v>
      </c>
      <c r="V17" s="51">
        <f t="shared" si="11"/>
        <v>7.3381949167485345</v>
      </c>
    </row>
    <row r="18" spans="1:22" x14ac:dyDescent="0.25">
      <c r="A18" s="24">
        <v>10</v>
      </c>
      <c r="B18" s="44">
        <v>103</v>
      </c>
      <c r="C18" s="15">
        <v>0.49675900000000001</v>
      </c>
      <c r="D18" s="16">
        <f t="shared" si="5"/>
        <v>0.32409999999999939</v>
      </c>
      <c r="E18" s="15">
        <v>3.7239599999999998E-2</v>
      </c>
      <c r="F18" s="3">
        <f t="shared" si="0"/>
        <v>143.00006399999998</v>
      </c>
      <c r="G18" s="15">
        <v>0.57245400000000002</v>
      </c>
      <c r="H18" s="16">
        <f t="shared" si="6"/>
        <v>7.2454000000000018</v>
      </c>
      <c r="I18" s="15">
        <v>3.8541699999999998E-2</v>
      </c>
      <c r="J18" s="3">
        <f t="shared" si="7"/>
        <v>148.00012799999999</v>
      </c>
      <c r="K18" s="16">
        <f t="shared" si="1"/>
        <v>7.5695000000000014</v>
      </c>
      <c r="L18" s="16">
        <f t="shared" si="2"/>
        <v>4.2816566483915623E-2</v>
      </c>
      <c r="M18" s="52">
        <f t="shared" si="8"/>
        <v>103.04281656648392</v>
      </c>
      <c r="N18" s="17">
        <v>0.5</v>
      </c>
      <c r="O18" s="18">
        <f t="shared" si="3"/>
        <v>5.0000640000000089</v>
      </c>
      <c r="P18" s="38">
        <f t="shared" si="4"/>
        <v>143.21414957267982</v>
      </c>
      <c r="Q18" s="25">
        <v>0.45</v>
      </c>
      <c r="R18">
        <v>86</v>
      </c>
      <c r="S18">
        <v>111</v>
      </c>
      <c r="T18" s="50">
        <f t="shared" si="9"/>
        <v>25</v>
      </c>
      <c r="U18" s="51">
        <f t="shared" si="10"/>
        <v>17.042816566483921</v>
      </c>
      <c r="V18" s="51">
        <f t="shared" si="11"/>
        <v>7.9571834335160787</v>
      </c>
    </row>
    <row r="19" spans="1:22" x14ac:dyDescent="0.25">
      <c r="A19" s="24">
        <v>10</v>
      </c>
      <c r="B19" s="44">
        <v>170</v>
      </c>
      <c r="C19" s="15">
        <v>0.48842600000000003</v>
      </c>
      <c r="D19" s="16">
        <f t="shared" si="5"/>
        <v>1.1573999999999973</v>
      </c>
      <c r="E19" s="15">
        <v>3.2031200000000003E-2</v>
      </c>
      <c r="F19" s="3">
        <f t="shared" si="0"/>
        <v>122.99980800000002</v>
      </c>
      <c r="G19" s="15">
        <v>0.54513900000000004</v>
      </c>
      <c r="H19" s="16">
        <f t="shared" si="6"/>
        <v>4.513900000000004</v>
      </c>
      <c r="I19" s="15">
        <v>3.5156199999999999E-2</v>
      </c>
      <c r="J19" s="3">
        <f t="shared" si="7"/>
        <v>134.999808</v>
      </c>
      <c r="K19" s="16">
        <f t="shared" si="1"/>
        <v>5.6713000000000013</v>
      </c>
      <c r="L19" s="16">
        <f t="shared" si="2"/>
        <v>0.20408019325375082</v>
      </c>
      <c r="M19" s="52">
        <f t="shared" si="8"/>
        <v>170.20408019325376</v>
      </c>
      <c r="N19" s="17">
        <v>0.5</v>
      </c>
      <c r="O19" s="18">
        <f t="shared" si="3"/>
        <v>11.999999999999986</v>
      </c>
      <c r="P19" s="38">
        <f t="shared" si="4"/>
        <v>125.44877031904502</v>
      </c>
      <c r="Q19" s="25">
        <v>0.45</v>
      </c>
      <c r="R19">
        <v>153</v>
      </c>
      <c r="S19">
        <v>180</v>
      </c>
      <c r="T19" s="50">
        <f t="shared" si="9"/>
        <v>27</v>
      </c>
      <c r="U19" s="51">
        <f t="shared" si="10"/>
        <v>17.204080193253759</v>
      </c>
      <c r="V19" s="51">
        <f t="shared" si="11"/>
        <v>9.795919806746241</v>
      </c>
    </row>
    <row r="20" spans="1:22" x14ac:dyDescent="0.25">
      <c r="A20" s="28">
        <v>9</v>
      </c>
      <c r="B20" s="47">
        <v>19</v>
      </c>
      <c r="C20" s="10">
        <v>0.46319399999999999</v>
      </c>
      <c r="D20" s="11">
        <f t="shared" si="5"/>
        <v>3.6806000000000005</v>
      </c>
      <c r="E20" s="10">
        <v>3.5677100000000003E-2</v>
      </c>
      <c r="F20" s="12">
        <f t="shared" si="0"/>
        <v>137.00006400000001</v>
      </c>
      <c r="G20" s="10">
        <v>0.51921300000000004</v>
      </c>
      <c r="H20" s="11">
        <f t="shared" si="6"/>
        <v>1.9213000000000036</v>
      </c>
      <c r="I20" s="10">
        <v>3.8541699999999998E-2</v>
      </c>
      <c r="J20" s="12">
        <f t="shared" si="7"/>
        <v>148.00012799999999</v>
      </c>
      <c r="K20" s="11">
        <f t="shared" si="1"/>
        <v>5.6019000000000041</v>
      </c>
      <c r="L20" s="11">
        <f t="shared" si="2"/>
        <v>0.65702708009782351</v>
      </c>
      <c r="M20" s="52">
        <f t="shared" si="8"/>
        <v>19.657027080097823</v>
      </c>
      <c r="N20" s="13">
        <v>0.5</v>
      </c>
      <c r="O20" s="14">
        <f t="shared" si="3"/>
        <v>11.000063999999981</v>
      </c>
      <c r="P20" s="40">
        <f t="shared" si="4"/>
        <v>144.22740393080917</v>
      </c>
      <c r="Q20" s="29">
        <v>0.45</v>
      </c>
      <c r="R20">
        <v>8</v>
      </c>
      <c r="S20">
        <v>26</v>
      </c>
      <c r="T20" s="50">
        <f t="shared" si="9"/>
        <v>18</v>
      </c>
      <c r="U20" s="51">
        <f t="shared" si="10"/>
        <v>11.657027080097823</v>
      </c>
      <c r="V20" s="51">
        <f t="shared" si="11"/>
        <v>6.3429729199021772</v>
      </c>
    </row>
    <row r="21" spans="1:22" x14ac:dyDescent="0.25">
      <c r="A21" s="24">
        <v>9</v>
      </c>
      <c r="B21" s="44">
        <v>86</v>
      </c>
      <c r="C21" s="15">
        <v>0.42893500000000001</v>
      </c>
      <c r="D21" s="16">
        <f t="shared" si="5"/>
        <v>7.1064999999999987</v>
      </c>
      <c r="E21" s="15">
        <v>3.7499999999999999E-2</v>
      </c>
      <c r="F21" s="3">
        <f t="shared" si="0"/>
        <v>144</v>
      </c>
      <c r="G21" s="15">
        <v>0.506019</v>
      </c>
      <c r="H21" s="16">
        <f t="shared" si="6"/>
        <v>0.60189999999999966</v>
      </c>
      <c r="I21" s="15">
        <v>4.0885400000000002E-2</v>
      </c>
      <c r="J21" s="3">
        <f t="shared" si="7"/>
        <v>156.99993600000002</v>
      </c>
      <c r="K21" s="16">
        <f t="shared" si="1"/>
        <v>7.7083999999999984</v>
      </c>
      <c r="L21" s="16">
        <f t="shared" si="2"/>
        <v>0.92191635099372116</v>
      </c>
      <c r="M21" s="52">
        <f t="shared" si="8"/>
        <v>86.921916350993726</v>
      </c>
      <c r="N21" s="17">
        <v>0.5</v>
      </c>
      <c r="O21" s="18">
        <f t="shared" si="3"/>
        <v>12.999936000000019</v>
      </c>
      <c r="P21" s="38">
        <f t="shared" si="4"/>
        <v>155.98485356027192</v>
      </c>
      <c r="Q21" s="25">
        <v>0.45</v>
      </c>
      <c r="R21">
        <v>72</v>
      </c>
      <c r="S21">
        <v>96</v>
      </c>
      <c r="T21" s="50">
        <f t="shared" si="9"/>
        <v>24</v>
      </c>
      <c r="U21" s="51">
        <f t="shared" si="10"/>
        <v>14.921916350993726</v>
      </c>
      <c r="V21" s="51">
        <f t="shared" si="11"/>
        <v>9.078083649006274</v>
      </c>
    </row>
    <row r="22" spans="1:22" x14ac:dyDescent="0.25">
      <c r="A22" s="26">
        <v>9</v>
      </c>
      <c r="B22" s="46">
        <v>156</v>
      </c>
      <c r="C22" s="5">
        <v>0.49143500000000001</v>
      </c>
      <c r="D22" s="6">
        <f t="shared" si="5"/>
        <v>0.85649999999999893</v>
      </c>
      <c r="E22" s="5">
        <v>3.8802099999999999E-2</v>
      </c>
      <c r="F22" s="7">
        <f t="shared" si="0"/>
        <v>149.00006400000001</v>
      </c>
      <c r="G22" s="5">
        <v>0.546296</v>
      </c>
      <c r="H22" s="6">
        <f t="shared" si="6"/>
        <v>4.6295999999999999</v>
      </c>
      <c r="I22" s="5">
        <v>4.5052099999999998E-2</v>
      </c>
      <c r="J22" s="7">
        <f t="shared" si="7"/>
        <v>173.00006399999998</v>
      </c>
      <c r="K22" s="6">
        <f t="shared" si="1"/>
        <v>5.4860999999999995</v>
      </c>
      <c r="L22" s="6">
        <f t="shared" si="2"/>
        <v>0.15612183518346348</v>
      </c>
      <c r="M22" s="52">
        <f t="shared" si="8"/>
        <v>156.15612183518346</v>
      </c>
      <c r="N22" s="8">
        <v>0.5</v>
      </c>
      <c r="O22" s="9">
        <f t="shared" si="3"/>
        <v>23.999999999999972</v>
      </c>
      <c r="P22" s="39">
        <f t="shared" si="4"/>
        <v>152.74698804440314</v>
      </c>
      <c r="Q22" s="27">
        <v>0.45</v>
      </c>
      <c r="R22">
        <v>141</v>
      </c>
      <c r="S22">
        <v>164</v>
      </c>
      <c r="T22" s="50">
        <f t="shared" si="9"/>
        <v>23</v>
      </c>
      <c r="U22" s="51">
        <f t="shared" si="10"/>
        <v>15.156121835183455</v>
      </c>
      <c r="V22" s="51">
        <f t="shared" si="11"/>
        <v>7.8438781648165445</v>
      </c>
    </row>
    <row r="23" spans="1:22" x14ac:dyDescent="0.25">
      <c r="A23" s="24">
        <v>8</v>
      </c>
      <c r="B23" s="44">
        <v>27</v>
      </c>
      <c r="C23" s="15">
        <v>0.48912</v>
      </c>
      <c r="D23" s="16">
        <f t="shared" si="5"/>
        <v>1.0880000000000001</v>
      </c>
      <c r="E23" s="15">
        <v>4.6614599999999999E-2</v>
      </c>
      <c r="F23" s="3">
        <f t="shared" si="0"/>
        <v>179.00006400000001</v>
      </c>
      <c r="G23" s="15">
        <v>0.6</v>
      </c>
      <c r="H23" s="16">
        <f t="shared" si="6"/>
        <v>9.9999999999999982</v>
      </c>
      <c r="I23" s="15">
        <v>5.1822899999999998E-2</v>
      </c>
      <c r="J23" s="3">
        <f>3840*I23</f>
        <v>198.99993599999999</v>
      </c>
      <c r="K23" s="16">
        <f t="shared" si="1"/>
        <v>11.087999999999997</v>
      </c>
      <c r="L23" s="16">
        <f t="shared" si="2"/>
        <v>9.8124098124098155E-2</v>
      </c>
      <c r="M23" s="52">
        <f t="shared" si="8"/>
        <v>27.098124098124099</v>
      </c>
      <c r="N23" s="17">
        <v>0.5</v>
      </c>
      <c r="O23" s="18">
        <f t="shared" si="3"/>
        <v>19.999871999999982</v>
      </c>
      <c r="P23" s="38">
        <f t="shared" si="4"/>
        <v>180.96253340259742</v>
      </c>
      <c r="Q23" s="25">
        <v>0.6</v>
      </c>
      <c r="R23">
        <v>15</v>
      </c>
      <c r="S23">
        <v>33</v>
      </c>
      <c r="T23" s="50">
        <f t="shared" si="9"/>
        <v>18</v>
      </c>
      <c r="U23" s="51">
        <f t="shared" si="10"/>
        <v>12.098124098124099</v>
      </c>
      <c r="V23" s="51">
        <f t="shared" si="11"/>
        <v>5.9018759018759006</v>
      </c>
    </row>
    <row r="24" spans="1:22" x14ac:dyDescent="0.25">
      <c r="A24" s="24">
        <v>8</v>
      </c>
      <c r="B24" s="44">
        <v>99</v>
      </c>
      <c r="C24" s="15">
        <v>0.412269</v>
      </c>
      <c r="D24" s="16">
        <f t="shared" si="5"/>
        <v>8.7730999999999995</v>
      </c>
      <c r="E24" s="15">
        <v>4.81771E-2</v>
      </c>
      <c r="F24" s="3">
        <f t="shared" si="0"/>
        <v>185.00006400000001</v>
      </c>
      <c r="G24" s="15">
        <v>0.53217599999999998</v>
      </c>
      <c r="H24" s="16">
        <f t="shared" si="6"/>
        <v>3.2175999999999982</v>
      </c>
      <c r="I24" s="15">
        <v>5.36458E-2</v>
      </c>
      <c r="J24" s="3">
        <f t="shared" si="7"/>
        <v>205.99987200000001</v>
      </c>
      <c r="K24" s="16">
        <f t="shared" si="1"/>
        <v>11.990699999999999</v>
      </c>
      <c r="L24" s="16">
        <f t="shared" si="2"/>
        <v>0.73165870216084139</v>
      </c>
      <c r="M24" s="52">
        <f t="shared" si="8"/>
        <v>99.731658702160843</v>
      </c>
      <c r="N24" s="17">
        <v>0.5</v>
      </c>
      <c r="O24" s="18">
        <f t="shared" si="3"/>
        <v>20.999808000000002</v>
      </c>
      <c r="P24" s="38">
        <f t="shared" si="4"/>
        <v>200.36475626690685</v>
      </c>
      <c r="Q24" s="25">
        <v>0.6</v>
      </c>
      <c r="R24">
        <v>86</v>
      </c>
      <c r="S24">
        <v>106</v>
      </c>
      <c r="T24" s="50">
        <f t="shared" si="9"/>
        <v>20</v>
      </c>
      <c r="U24" s="51">
        <f t="shared" si="10"/>
        <v>13.731658702160843</v>
      </c>
      <c r="V24" s="51">
        <f t="shared" si="11"/>
        <v>6.2683412978391573</v>
      </c>
    </row>
    <row r="25" spans="1:22" x14ac:dyDescent="0.25">
      <c r="A25" s="24">
        <v>8</v>
      </c>
      <c r="B25" s="44">
        <v>168</v>
      </c>
      <c r="C25" s="15">
        <v>0.41782399999999997</v>
      </c>
      <c r="D25" s="16">
        <f t="shared" si="5"/>
        <v>8.2176000000000027</v>
      </c>
      <c r="E25" s="15">
        <v>4.7656200000000003E-2</v>
      </c>
      <c r="F25" s="3">
        <f t="shared" si="0"/>
        <v>182.999808</v>
      </c>
      <c r="G25" s="15">
        <v>0.51134299999999999</v>
      </c>
      <c r="H25" s="16">
        <f t="shared" si="6"/>
        <v>1.1342999999999992</v>
      </c>
      <c r="I25" s="15">
        <v>5.1562499999999997E-2</v>
      </c>
      <c r="J25" s="3">
        <f t="shared" si="7"/>
        <v>198</v>
      </c>
      <c r="K25" s="16">
        <f t="shared" si="1"/>
        <v>9.3519000000000023</v>
      </c>
      <c r="L25" s="16">
        <f t="shared" si="2"/>
        <v>0.87870913931928274</v>
      </c>
      <c r="M25" s="52">
        <f t="shared" si="8"/>
        <v>168.87870913931928</v>
      </c>
      <c r="N25" s="17">
        <v>0.5</v>
      </c>
      <c r="O25" s="18">
        <f t="shared" si="3"/>
        <v>15.000191999999998</v>
      </c>
      <c r="P25" s="38">
        <f t="shared" si="4"/>
        <v>196.18061380194399</v>
      </c>
      <c r="Q25" s="25">
        <v>0.6</v>
      </c>
      <c r="R25">
        <v>155</v>
      </c>
      <c r="S25">
        <v>176</v>
      </c>
      <c r="T25" s="50">
        <f t="shared" si="9"/>
        <v>21</v>
      </c>
      <c r="U25" s="51">
        <f t="shared" si="10"/>
        <v>13.878709139319284</v>
      </c>
      <c r="V25" s="51">
        <f t="shared" si="11"/>
        <v>7.1212908606807162</v>
      </c>
    </row>
    <row r="26" spans="1:22" x14ac:dyDescent="0.25">
      <c r="A26" s="28">
        <v>7</v>
      </c>
      <c r="B26" s="47">
        <v>30</v>
      </c>
      <c r="C26" s="10">
        <v>0.483796</v>
      </c>
      <c r="D26" s="11">
        <f t="shared" si="5"/>
        <v>1.6203999999999996</v>
      </c>
      <c r="E26" s="10">
        <v>5.6510400000000002E-2</v>
      </c>
      <c r="F26" s="12">
        <f t="shared" si="0"/>
        <v>216.99993600000002</v>
      </c>
      <c r="G26" s="10">
        <v>0.56458299999999995</v>
      </c>
      <c r="H26" s="11">
        <f t="shared" si="6"/>
        <v>6.4582999999999942</v>
      </c>
      <c r="I26" s="10">
        <v>6.25E-2</v>
      </c>
      <c r="J26" s="12">
        <f t="shared" si="7"/>
        <v>240</v>
      </c>
      <c r="K26" s="11">
        <f t="shared" si="1"/>
        <v>8.0786999999999942</v>
      </c>
      <c r="L26" s="11">
        <f t="shared" si="2"/>
        <v>0.20057682547934702</v>
      </c>
      <c r="M26" s="52">
        <f t="shared" si="8"/>
        <v>30.200576825479349</v>
      </c>
      <c r="N26" s="13">
        <v>0.5</v>
      </c>
      <c r="O26" s="14">
        <f t="shared" si="3"/>
        <v>23.000063999999981</v>
      </c>
      <c r="P26" s="40">
        <f t="shared" si="4"/>
        <v>221.61321582294184</v>
      </c>
      <c r="Q26" s="29">
        <v>0.6</v>
      </c>
      <c r="R26">
        <v>19</v>
      </c>
      <c r="S26">
        <v>38</v>
      </c>
      <c r="T26" s="50">
        <f t="shared" si="9"/>
        <v>19</v>
      </c>
      <c r="U26" s="51">
        <f t="shared" si="10"/>
        <v>11.200576825479349</v>
      </c>
      <c r="V26" s="51">
        <f t="shared" si="11"/>
        <v>7.7994231745206513</v>
      </c>
    </row>
    <row r="27" spans="1:22" x14ac:dyDescent="0.25">
      <c r="A27" s="24">
        <v>7</v>
      </c>
      <c r="B27" s="44">
        <v>100</v>
      </c>
      <c r="C27" s="15">
        <v>0.45509300000000003</v>
      </c>
      <c r="D27" s="16">
        <f t="shared" si="5"/>
        <v>4.4906999999999977</v>
      </c>
      <c r="E27" s="15">
        <v>5.4166699999999998E-2</v>
      </c>
      <c r="F27" s="3">
        <f t="shared" si="0"/>
        <v>208.00012799999999</v>
      </c>
      <c r="G27" s="15">
        <v>0.556481</v>
      </c>
      <c r="H27" s="16">
        <f t="shared" si="6"/>
        <v>5.6481000000000003</v>
      </c>
      <c r="I27" s="15">
        <v>5.9114600000000003E-2</v>
      </c>
      <c r="J27" s="3">
        <f t="shared" si="7"/>
        <v>227.00006400000001</v>
      </c>
      <c r="K27" s="16">
        <f t="shared" si="1"/>
        <v>10.138799999999998</v>
      </c>
      <c r="L27" s="16">
        <f t="shared" si="2"/>
        <v>0.44292223931826236</v>
      </c>
      <c r="M27" s="52">
        <f t="shared" si="8"/>
        <v>100.44292223931826</v>
      </c>
      <c r="N27" s="17">
        <v>0.5</v>
      </c>
      <c r="O27" s="18">
        <f t="shared" si="3"/>
        <v>18.999936000000019</v>
      </c>
      <c r="P27" s="38">
        <f t="shared" si="4"/>
        <v>216.41562220002368</v>
      </c>
      <c r="Q27" s="25">
        <v>0.6</v>
      </c>
      <c r="R27">
        <v>88</v>
      </c>
      <c r="S27">
        <v>107</v>
      </c>
      <c r="T27" s="50">
        <f t="shared" si="9"/>
        <v>19</v>
      </c>
      <c r="U27" s="51">
        <f t="shared" si="10"/>
        <v>12.442922239318264</v>
      </c>
      <c r="V27" s="51">
        <f t="shared" si="11"/>
        <v>6.5570777606817359</v>
      </c>
    </row>
    <row r="28" spans="1:22" x14ac:dyDescent="0.25">
      <c r="A28" s="26">
        <v>7</v>
      </c>
      <c r="B28" s="46">
        <v>179</v>
      </c>
      <c r="C28" s="5">
        <v>0.43680600000000003</v>
      </c>
      <c r="D28" s="6">
        <f t="shared" si="5"/>
        <v>6.3193999999999972</v>
      </c>
      <c r="E28" s="5">
        <v>5.36458E-2</v>
      </c>
      <c r="F28" s="7">
        <f t="shared" si="0"/>
        <v>205.99987200000001</v>
      </c>
      <c r="G28" s="5">
        <v>0.53472200000000003</v>
      </c>
      <c r="H28" s="6">
        <f t="shared" si="6"/>
        <v>3.4722000000000031</v>
      </c>
      <c r="I28" s="5">
        <v>6.0416699999999997E-2</v>
      </c>
      <c r="J28" s="7">
        <f t="shared" si="7"/>
        <v>232.00012799999999</v>
      </c>
      <c r="K28" s="6">
        <f t="shared" si="1"/>
        <v>9.7916000000000007</v>
      </c>
      <c r="L28" s="6">
        <f t="shared" si="2"/>
        <v>0.64538992605907075</v>
      </c>
      <c r="M28" s="52">
        <f t="shared" si="8"/>
        <v>179.64538992605907</v>
      </c>
      <c r="N28" s="8">
        <v>0.5</v>
      </c>
      <c r="O28" s="9">
        <f t="shared" si="3"/>
        <v>26.000255999999979</v>
      </c>
      <c r="P28" s="39">
        <f t="shared" si="4"/>
        <v>222.78017529735692</v>
      </c>
      <c r="Q28" s="27">
        <v>0.6</v>
      </c>
      <c r="R28">
        <v>164</v>
      </c>
      <c r="S28">
        <v>187</v>
      </c>
      <c r="T28" s="50">
        <f t="shared" si="9"/>
        <v>23</v>
      </c>
      <c r="U28" s="51">
        <f t="shared" si="10"/>
        <v>15.645389926059067</v>
      </c>
      <c r="V28" s="51">
        <f t="shared" si="11"/>
        <v>7.3546100739409326</v>
      </c>
    </row>
    <row r="29" spans="1:22" x14ac:dyDescent="0.25">
      <c r="A29" s="24">
        <v>6</v>
      </c>
      <c r="B29" s="44">
        <v>26</v>
      </c>
      <c r="C29" s="15">
        <v>0.44791700000000001</v>
      </c>
      <c r="D29" s="16">
        <f t="shared" si="5"/>
        <v>5.2082999999999995</v>
      </c>
      <c r="E29" s="15">
        <v>4.81771E-2</v>
      </c>
      <c r="F29" s="3">
        <f t="shared" si="0"/>
        <v>185.00006400000001</v>
      </c>
      <c r="G29" s="15">
        <v>0.578009</v>
      </c>
      <c r="H29" s="16">
        <f t="shared" si="6"/>
        <v>7.8008999999999995</v>
      </c>
      <c r="I29" s="15">
        <v>5.4947900000000001E-2</v>
      </c>
      <c r="J29" s="3">
        <f t="shared" si="7"/>
        <v>210.99993599999999</v>
      </c>
      <c r="K29" s="16">
        <f t="shared" si="1"/>
        <v>13.009199999999998</v>
      </c>
      <c r="L29" s="16">
        <f t="shared" si="2"/>
        <v>0.40035513329028688</v>
      </c>
      <c r="M29" s="52">
        <f t="shared" si="8"/>
        <v>26.400355133290287</v>
      </c>
      <c r="N29" s="17">
        <v>0.5</v>
      </c>
      <c r="O29" s="18">
        <f t="shared" si="3"/>
        <v>25.999871999999982</v>
      </c>
      <c r="P29" s="38">
        <f t="shared" si="4"/>
        <v>195.40924622009041</v>
      </c>
      <c r="Q29" s="25">
        <v>0.6</v>
      </c>
      <c r="R29">
        <v>18</v>
      </c>
      <c r="S29">
        <v>32</v>
      </c>
      <c r="T29" s="50">
        <f t="shared" si="9"/>
        <v>14</v>
      </c>
      <c r="U29" s="51">
        <f t="shared" si="10"/>
        <v>8.4003551332902866</v>
      </c>
      <c r="V29" s="51">
        <f t="shared" si="11"/>
        <v>5.5996448667097134</v>
      </c>
    </row>
    <row r="30" spans="1:22" x14ac:dyDescent="0.25">
      <c r="A30" s="24">
        <v>6</v>
      </c>
      <c r="B30" s="44">
        <v>50</v>
      </c>
      <c r="C30" s="15">
        <v>0.49444399999999999</v>
      </c>
      <c r="D30" s="16">
        <f t="shared" si="5"/>
        <v>0.55560000000000054</v>
      </c>
      <c r="E30" s="15">
        <v>5.4947900000000001E-2</v>
      </c>
      <c r="F30" s="3">
        <f t="shared" si="0"/>
        <v>210.99993599999999</v>
      </c>
      <c r="G30" s="15">
        <v>0.62615699999999996</v>
      </c>
      <c r="H30" s="16">
        <f t="shared" si="6"/>
        <v>12.615699999999997</v>
      </c>
      <c r="I30" s="15">
        <v>5.9374999999999997E-2</v>
      </c>
      <c r="J30" s="3">
        <f t="shared" si="7"/>
        <v>228</v>
      </c>
      <c r="K30" s="16">
        <f t="shared" si="1"/>
        <v>13.171299999999997</v>
      </c>
      <c r="L30" s="16">
        <f t="shared" si="2"/>
        <v>4.2182624342320098E-2</v>
      </c>
      <c r="M30" s="52">
        <f t="shared" si="8"/>
        <v>50.042182624342317</v>
      </c>
      <c r="N30" s="17">
        <v>0.5</v>
      </c>
      <c r="O30" s="18">
        <f t="shared" si="3"/>
        <v>17.000064000000009</v>
      </c>
      <c r="P30" s="38">
        <f t="shared" si="4"/>
        <v>211.71704331350739</v>
      </c>
      <c r="Q30" s="25">
        <v>0.6</v>
      </c>
      <c r="R30">
        <v>38</v>
      </c>
      <c r="S30">
        <v>56</v>
      </c>
      <c r="T30" s="50">
        <f t="shared" si="9"/>
        <v>18</v>
      </c>
      <c r="U30" s="51">
        <f t="shared" si="10"/>
        <v>12.042182624342317</v>
      </c>
      <c r="V30" s="51">
        <f t="shared" si="11"/>
        <v>5.9578173756576831</v>
      </c>
    </row>
    <row r="31" spans="1:22" ht="15.75" thickBot="1" x14ac:dyDescent="0.3">
      <c r="A31" s="30">
        <v>6</v>
      </c>
      <c r="B31" s="4">
        <v>77</v>
      </c>
      <c r="C31" s="31">
        <v>0.48657400000000001</v>
      </c>
      <c r="D31" s="32">
        <f t="shared" si="5"/>
        <v>1.3425999999999993</v>
      </c>
      <c r="E31" s="31">
        <v>4.81771E-2</v>
      </c>
      <c r="F31" s="33">
        <f t="shared" si="0"/>
        <v>185.00006400000001</v>
      </c>
      <c r="G31" s="31">
        <v>0.61574099999999998</v>
      </c>
      <c r="H31" s="32">
        <f t="shared" si="6"/>
        <v>11.574099999999998</v>
      </c>
      <c r="I31" s="31">
        <v>5.6250000000000001E-2</v>
      </c>
      <c r="J31" s="33">
        <f t="shared" si="7"/>
        <v>216</v>
      </c>
      <c r="K31" s="32">
        <f t="shared" si="1"/>
        <v>12.916699999999997</v>
      </c>
      <c r="L31" s="32">
        <f t="shared" si="2"/>
        <v>0.10394295756656109</v>
      </c>
      <c r="M31" s="52">
        <f t="shared" si="8"/>
        <v>77.103942957566559</v>
      </c>
      <c r="N31" s="34">
        <v>0.5</v>
      </c>
      <c r="O31" s="35">
        <f t="shared" si="3"/>
        <v>30.999935999999991</v>
      </c>
      <c r="P31" s="41">
        <f t="shared" si="4"/>
        <v>188.22228903221412</v>
      </c>
      <c r="Q31" s="36">
        <v>0.6</v>
      </c>
      <c r="R31">
        <v>68</v>
      </c>
      <c r="S31">
        <v>84</v>
      </c>
      <c r="T31" s="50">
        <f t="shared" si="9"/>
        <v>16</v>
      </c>
      <c r="U31" s="51">
        <f t="shared" si="10"/>
        <v>9.1039429575665594</v>
      </c>
      <c r="V31" s="51">
        <f t="shared" si="11"/>
        <v>6.8960570424334406</v>
      </c>
    </row>
    <row r="32" spans="1:22" ht="15.75" thickTop="1" x14ac:dyDescent="0.25"/>
    <row r="33" spans="7:9" x14ac:dyDescent="0.25">
      <c r="G33" s="43"/>
      <c r="I33" s="42"/>
    </row>
    <row r="34" spans="7:9" x14ac:dyDescent="0.25">
      <c r="G34" s="43"/>
    </row>
    <row r="35" spans="7:9" x14ac:dyDescent="0.25">
      <c r="G35" s="43"/>
    </row>
    <row r="36" spans="7:9" x14ac:dyDescent="0.25">
      <c r="G36" s="4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width_at_image_bottom</vt:lpstr>
      <vt:lpstr>width at image middle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Ginn</dc:creator>
  <cp:lastModifiedBy>Daniel Ginn</cp:lastModifiedBy>
  <dcterms:created xsi:type="dcterms:W3CDTF">2022-03-04T16:38:45Z</dcterms:created>
  <dcterms:modified xsi:type="dcterms:W3CDTF">2022-05-20T22:07:05Z</dcterms:modified>
</cp:coreProperties>
</file>