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 defaultThemeVersion="124226"/>
  <xr:revisionPtr revIDLastSave="0" documentId="8_{6163AB42-F879-054B-9B45-C85CAB13204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optimization" sheetId="1" r:id="rId1"/>
    <sheet name="optimization (2)" sheetId="2" r:id="rId2"/>
  </sheets>
  <definedNames>
    <definedName name="coin_cuttype" localSheetId="0" hidden="1">1</definedName>
    <definedName name="coin_cuttype" localSheetId="1" hidden="1">1</definedName>
    <definedName name="coin_dualtol" localSheetId="0" hidden="1">0.0000001</definedName>
    <definedName name="coin_dualtol" localSheetId="1" hidden="1">0.0000001</definedName>
    <definedName name="coin_heurs" localSheetId="0" hidden="1">1</definedName>
    <definedName name="coin_heurs" localSheetId="1" hidden="1">1</definedName>
    <definedName name="coin_integerpresolve" localSheetId="0" hidden="1">1</definedName>
    <definedName name="coin_integerpresolve" localSheetId="1" hidden="1">1</definedName>
    <definedName name="coin_presolve1" localSheetId="0" hidden="1">1</definedName>
    <definedName name="coin_presolve1" localSheetId="1" hidden="1">1</definedName>
    <definedName name="coin_primaltol" localSheetId="0" hidden="1">0.0000001</definedName>
    <definedName name="coin_primaltol" localSheetId="1" hidden="1">0.0000001</definedName>
    <definedName name="LSGRGeng_RelaxBounds" localSheetId="0" hidden="1">2</definedName>
    <definedName name="LSGRGeng_RelaxBounds" localSheetId="1" hidden="1">2</definedName>
    <definedName name="solver_adj" localSheetId="0" hidden="1">optimization!$C$27:$C$31,optimization!$D$48:$H$52,optimization!$D$67:$H$71</definedName>
    <definedName name="solver_adj" localSheetId="1" hidden="1">'optimization (2)'!$C$27:$C$31,'optimization (2)'!$D$48:$H$52,'optimization (2)'!$D$67:$H$71</definedName>
    <definedName name="solver_adj_ob" localSheetId="0" hidden="1">1</definedName>
    <definedName name="solver_adj_ob" localSheetId="1" hidden="1">1</definedName>
    <definedName name="solver_adj_ob1" localSheetId="0" hidden="1">1</definedName>
    <definedName name="solver_adj_ob1" localSheetId="1" hidden="1">1</definedName>
    <definedName name="solver_adj_ob2" localSheetId="0" hidden="1">1</definedName>
    <definedName name="solver_adj_ob2" localSheetId="1" hidden="1">1</definedName>
    <definedName name="solver_adj_ob3" localSheetId="0" hidden="1">1</definedName>
    <definedName name="solver_adj_ob3" localSheetId="1" hidden="1">1</definedName>
    <definedName name="solver_adj1" localSheetId="0" hidden="1">optimization!$D$48:$H$52</definedName>
    <definedName name="solver_adj1" localSheetId="1" hidden="1">'optimization (2)'!$D$48:$H$52</definedName>
    <definedName name="solver_adj2" localSheetId="0" hidden="1">optimization!$C$27:$C$31</definedName>
    <definedName name="solver_adj2" localSheetId="1" hidden="1">'optimization (2)'!$C$27:$C$31</definedName>
    <definedName name="solver_cha" localSheetId="0" hidden="1">0</definedName>
    <definedName name="solver_cha" localSheetId="1" hidden="1">0</definedName>
    <definedName name="solver_chc1" localSheetId="0" hidden="1">0</definedName>
    <definedName name="solver_chc1" localSheetId="1" hidden="1">0</definedName>
    <definedName name="solver_chc2" localSheetId="0" hidden="1">0</definedName>
    <definedName name="solver_chc2" localSheetId="1" hidden="1">0</definedName>
    <definedName name="solver_chc3" localSheetId="0" hidden="1">0</definedName>
    <definedName name="solver_chc3" localSheetId="1" hidden="1">0</definedName>
    <definedName name="solver_chc4" localSheetId="0" hidden="1">0</definedName>
    <definedName name="solver_chc4" localSheetId="1" hidden="1">0</definedName>
    <definedName name="solver_chc5" localSheetId="0" hidden="1">0</definedName>
    <definedName name="solver_chc5" localSheetId="1" hidden="1">0</definedName>
    <definedName name="solver_chn" localSheetId="0" hidden="1">4</definedName>
    <definedName name="solver_chn" localSheetId="1" hidden="1">4</definedName>
    <definedName name="solver_chp1" localSheetId="0" hidden="1">0</definedName>
    <definedName name="solver_chp1" localSheetId="1" hidden="1">0</definedName>
    <definedName name="solver_chp2" localSheetId="0" hidden="1">0</definedName>
    <definedName name="solver_chp2" localSheetId="1" hidden="1">0</definedName>
    <definedName name="solver_chp3" localSheetId="0" hidden="1">0</definedName>
    <definedName name="solver_chp3" localSheetId="1" hidden="1">0</definedName>
    <definedName name="solver_chp4" localSheetId="0" hidden="1">0</definedName>
    <definedName name="solver_chp4" localSheetId="1" hidden="1">0</definedName>
    <definedName name="solver_chp5" localSheetId="0" hidden="1">0</definedName>
    <definedName name="solver_chp5" localSheetId="1" hidden="1">0</definedName>
    <definedName name="solver_cht" localSheetId="0" hidden="1">0</definedName>
    <definedName name="solver_cht" localSheetId="1" hidden="1">0</definedName>
    <definedName name="solver_cir1" localSheetId="0" hidden="1">1</definedName>
    <definedName name="solver_cir1" localSheetId="1" hidden="1">1</definedName>
    <definedName name="solver_cir2" localSheetId="0" hidden="1">1</definedName>
    <definedName name="solver_cir2" localSheetId="1" hidden="1">1</definedName>
    <definedName name="solver_cir3" localSheetId="0" hidden="1">1</definedName>
    <definedName name="solver_cir3" localSheetId="1" hidden="1">1</definedName>
    <definedName name="solver_cir4" localSheetId="0" hidden="1">1</definedName>
    <definedName name="solver_cir4" localSheetId="1" hidden="1">1</definedName>
    <definedName name="solver_cir5" localSheetId="0" hidden="1">1</definedName>
    <definedName name="solver_cir5" localSheetId="1" hidden="1">1</definedName>
    <definedName name="solver_con" localSheetId="0" hidden="1">" "</definedName>
    <definedName name="solver_con" localSheetId="1" hidden="1">" "</definedName>
    <definedName name="solver_con1" localSheetId="0" hidden="1">" "</definedName>
    <definedName name="solver_con1" localSheetId="1" hidden="1">" "</definedName>
    <definedName name="solver_con2" localSheetId="0" hidden="1">" "</definedName>
    <definedName name="solver_con2" localSheetId="1" hidden="1">" "</definedName>
    <definedName name="solver_con3" localSheetId="0" hidden="1">" "</definedName>
    <definedName name="solver_con3" localSheetId="1" hidden="1">" "</definedName>
    <definedName name="solver_con4" localSheetId="0" hidden="1">" "</definedName>
    <definedName name="solver_con4" localSheetId="1" hidden="1">" "</definedName>
    <definedName name="solver_con5" localSheetId="0" hidden="1">" "</definedName>
    <definedName name="solver_con5" localSheetId="1" hidden="1">" "</definedName>
    <definedName name="solver_cvg" localSheetId="0" hidden="1">0.0001</definedName>
    <definedName name="solver_cvg" localSheetId="1" hidden="1">0.0001</definedName>
    <definedName name="solver_dia" localSheetId="0" hidden="1">5</definedName>
    <definedName name="solver_dia" localSheetId="1" hidden="1">5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ao" localSheetId="0" hidden="1">0</definedName>
    <definedName name="solver_iao" localSheetId="1" hidden="1">0</definedName>
    <definedName name="solver_int" localSheetId="0" hidden="1">0</definedName>
    <definedName name="solver_int" localSheetId="1" hidden="1">0</definedName>
    <definedName name="solver_irs" localSheetId="0" hidden="1">0</definedName>
    <definedName name="solver_irs" localSheetId="1" hidden="1">0</definedName>
    <definedName name="solver_ism" localSheetId="0" hidden="1">0</definedName>
    <definedName name="solver_ism" localSheetId="1" hidden="1">0</definedName>
    <definedName name="solver_itr" localSheetId="0" hidden="1">2147483647</definedName>
    <definedName name="solver_itr" localSheetId="1" hidden="1">2147483647</definedName>
    <definedName name="solver_kiv" localSheetId="0" hidden="1">2E+30</definedName>
    <definedName name="solver_kiv" localSheetId="1" hidden="1">2E+30</definedName>
    <definedName name="solver_lhs_ob1" localSheetId="0" hidden="1">0</definedName>
    <definedName name="solver_lhs_ob1" localSheetId="1" hidden="1">0</definedName>
    <definedName name="solver_lhs_ob2" localSheetId="0" hidden="1">0</definedName>
    <definedName name="solver_lhs_ob2" localSheetId="1" hidden="1">0</definedName>
    <definedName name="solver_lhs_ob3" localSheetId="0" hidden="1">0</definedName>
    <definedName name="solver_lhs_ob3" localSheetId="1" hidden="1">0</definedName>
    <definedName name="solver_lhs_ob4" localSheetId="0" hidden="1">0</definedName>
    <definedName name="solver_lhs_ob4" localSheetId="1" hidden="1">0</definedName>
    <definedName name="solver_lhs_ob5" localSheetId="0" hidden="1">0</definedName>
    <definedName name="solver_lhs_ob5" localSheetId="1" hidden="1">0</definedName>
    <definedName name="solver_lhs1" localSheetId="0" hidden="1">optimization!$C$75</definedName>
    <definedName name="solver_lhs1" localSheetId="1" hidden="1">'optimization (2)'!$C$75</definedName>
    <definedName name="solver_lhs2" localSheetId="0" hidden="1">optimization!$D$48:$H$52</definedName>
    <definedName name="solver_lhs2" localSheetId="1" hidden="1">'optimization (2)'!$D$48:$H$52</definedName>
    <definedName name="solver_lhs3" localSheetId="0" hidden="1">optimization!$D$48:$H$52</definedName>
    <definedName name="solver_lhs3" localSheetId="1" hidden="1">'optimization (2)'!$D$48:$H$52</definedName>
    <definedName name="solver_lhs4" localSheetId="0" hidden="1">optimization!$D$67:$H$71</definedName>
    <definedName name="solver_lhs4" localSheetId="1" hidden="1">'optimization (2)'!$D$67:$H$71</definedName>
    <definedName name="solver_lhs5" localSheetId="0" hidden="1">optimization!$D$67:$H$71</definedName>
    <definedName name="solver_lhs5" localSheetId="1" hidden="1">'optimization (2)'!$D$67:$H$71</definedName>
    <definedName name="solver_lin" localSheetId="0" hidden="1">1</definedName>
    <definedName name="solver_lin" localSheetId="1" hidden="1">1</definedName>
    <definedName name="solver_lva" localSheetId="0" hidden="1">0</definedName>
    <definedName name="solver_lva" localSheetId="1" hidden="1">0</definedName>
    <definedName name="solver_mda" localSheetId="0" hidden="1">4</definedName>
    <definedName name="solver_mda" localSheetId="1" hidden="1">4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od" localSheetId="0" hidden="1">3</definedName>
    <definedName name="solver_mod" localSheetId="1" hidden="1">3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tr" localSheetId="0" hidden="1">0</definedName>
    <definedName name="solver_ntr" localSheetId="1" hidden="1">0</definedName>
    <definedName name="solver_ntri" hidden="1">1000</definedName>
    <definedName name="solver_num" localSheetId="0" hidden="1">5</definedName>
    <definedName name="solver_num" localSheetId="1" hidden="1">5</definedName>
    <definedName name="solver_nwt" localSheetId="0" hidden="1">1</definedName>
    <definedName name="solver_nwt" localSheetId="1" hidden="1">1</definedName>
    <definedName name="solver_obc" localSheetId="0" hidden="1">0</definedName>
    <definedName name="solver_obc" localSheetId="1" hidden="1">0</definedName>
    <definedName name="solver_obp" localSheetId="0" hidden="1">0</definedName>
    <definedName name="solver_obp" localSheetId="1" hidden="1">0</definedName>
    <definedName name="solver_opt" localSheetId="0" hidden="1">optimization!$C$24</definedName>
    <definedName name="solver_opt" localSheetId="1" hidden="1">'optimization (2)'!$C$24</definedName>
    <definedName name="solver_opt_ob" localSheetId="0" hidden="1">1</definedName>
    <definedName name="solver_opt_ob" localSheetId="1" hidden="1">1</definedName>
    <definedName name="solver_pre" localSheetId="0" hidden="1">0.000001</definedName>
    <definedName name="solver_pre" localSheetId="1" hidden="1">0.000001</definedName>
    <definedName name="solver_psi" localSheetId="0" hidden="1">0</definedName>
    <definedName name="solver_psi" localSheetId="1" hidden="1">0</definedName>
    <definedName name="solver_rbv" localSheetId="0" hidden="1">1</definedName>
    <definedName name="solver_rbv" localSheetId="1" hidden="1">1</definedName>
    <definedName name="solver_rdp" localSheetId="0" hidden="1">0</definedName>
    <definedName name="solver_rdp" localSheetId="1" hidden="1">0</definedName>
    <definedName name="solver_reco1" localSheetId="0" hidden="1">0</definedName>
    <definedName name="solver_reco1" localSheetId="1" hidden="1">0</definedName>
    <definedName name="solver_reco2" localSheetId="0" hidden="1">0</definedName>
    <definedName name="solver_reco2" localSheetId="1" hidden="1">0</definedName>
    <definedName name="solver_reco3" localSheetId="0" hidden="1">0</definedName>
    <definedName name="solver_reco3" localSheetId="1" hidden="1">0</definedName>
    <definedName name="solver_reco4" localSheetId="0" hidden="1">0</definedName>
    <definedName name="solver_reco4" localSheetId="1" hidden="1">0</definedName>
    <definedName name="solver_reco5" localSheetId="0" hidden="1">0</definedName>
    <definedName name="solver_reco5" localSheetId="1" hidden="1">0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el5" localSheetId="0" hidden="1">1</definedName>
    <definedName name="solver_rel5" localSheetId="1" hidden="1">1</definedName>
    <definedName name="solver_rep" localSheetId="0" hidden="1">0</definedName>
    <definedName name="solver_rep" localSheetId="1" hidden="1">0</definedName>
    <definedName name="solver_rhs1" localSheetId="0" hidden="1">optimization!$E$75</definedName>
    <definedName name="solver_rhs1" localSheetId="1" hidden="1">'optimization (2)'!$E$75</definedName>
    <definedName name="solver_rhs2" localSheetId="0" hidden="1">optimization!$D$39:$H$43</definedName>
    <definedName name="solver_rhs2" localSheetId="1" hidden="1">'optimization (2)'!$D$39:$H$43</definedName>
    <definedName name="solver_rhs3" localSheetId="0" hidden="1">optimization!$D$8:$H$12</definedName>
    <definedName name="solver_rhs3" localSheetId="1" hidden="1">'optimization (2)'!$D$8:$H$12</definedName>
    <definedName name="solver_rhs4" localSheetId="0" hidden="1">optimization!$D$17:$H$21</definedName>
    <definedName name="solver_rhs4" localSheetId="1" hidden="1">'optimization (2)'!$D$17:$H$21</definedName>
    <definedName name="solver_rhs5" localSheetId="0" hidden="1">optimization!$D$58:$H$62</definedName>
    <definedName name="solver_rhs5" localSheetId="1" hidden="1">'optimization (2)'!$D$58:$H$62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rsmp" hidden="1">2</definedName>
    <definedName name="solver_rtr" localSheetId="0" hidden="1">0</definedName>
    <definedName name="solver_rtr" localSheetId="1" hidden="1">0</definedName>
    <definedName name="solver_rxc1" localSheetId="0" hidden="1">1</definedName>
    <definedName name="solver_rxc1" localSheetId="1" hidden="1">1</definedName>
    <definedName name="solver_rxc2" localSheetId="0" hidden="1">1</definedName>
    <definedName name="solver_rxc2" localSheetId="1" hidden="1">1</definedName>
    <definedName name="solver_rxc3" localSheetId="0" hidden="1">1</definedName>
    <definedName name="solver_rxc3" localSheetId="1" hidden="1">1</definedName>
    <definedName name="solver_rxc4" localSheetId="0" hidden="1">1</definedName>
    <definedName name="solver_rxc4" localSheetId="1" hidden="1">1</definedName>
    <definedName name="solver_rxc5" localSheetId="0" hidden="1">1</definedName>
    <definedName name="solver_rxc5" localSheetId="1" hidden="1">1</definedName>
    <definedName name="solver_rxv" localSheetId="0" hidden="1">1</definedName>
    <definedName name="solver_rxv" localSheetId="1" hidden="1">1</definedName>
    <definedName name="solver_rxv1" localSheetId="0" hidden="1">1</definedName>
    <definedName name="solver_rxv1" localSheetId="1" hidden="1">1</definedName>
    <definedName name="solver_rxv2" localSheetId="0" hidden="1">1</definedName>
    <definedName name="solver_rxv2" localSheetId="1" hidden="1">1</definedName>
    <definedName name="solver_scl" localSheetId="0" hidden="1">2</definedName>
    <definedName name="solver_scl" localSheetId="1" hidden="1">2</definedName>
    <definedName name="solver_seed" hidden="1">0</definedName>
    <definedName name="solver_sel" localSheetId="0" hidden="1">1</definedName>
    <definedName name="solver_sel" localSheetId="1" hidden="1">1</definedName>
    <definedName name="solver_sho" localSheetId="0" hidden="1">2</definedName>
    <definedName name="solver_sho" localSheetId="1" hidden="1">2</definedName>
    <definedName name="solver_slv" localSheetId="0" hidden="1">0</definedName>
    <definedName name="solver_slv" localSheetId="1" hidden="1">0</definedName>
    <definedName name="solver_slvu" localSheetId="0" hidden="1">0</definedName>
    <definedName name="solver_slvu" localSheetId="1" hidden="1">0</definedName>
    <definedName name="solver_spid" localSheetId="0" hidden="1">" "</definedName>
    <definedName name="solver_spid" localSheetId="1" hidden="1">" "</definedName>
    <definedName name="solver_srvr" localSheetId="0" hidden="1">" "</definedName>
    <definedName name="solver_srvr" localSheetId="1" hidden="1">" "</definedName>
    <definedName name="solver_ssz" localSheetId="0" hidden="1">0</definedName>
    <definedName name="solver_ssz" localSheetId="1" hidden="1">0</definedName>
    <definedName name="solver_tim" localSheetId="0" hidden="1">2147483647</definedName>
    <definedName name="solver_tim" localSheetId="1" hidden="1">2147483647</definedName>
    <definedName name="solver_tms" localSheetId="0" hidden="1">0</definedName>
    <definedName name="solver_tms" localSheetId="1" hidden="1">0</definedName>
    <definedName name="solver_tol" localSheetId="0" hidden="1">0</definedName>
    <definedName name="solver_tol" localSheetId="1" hidden="1">0</definedName>
    <definedName name="solver_typ" localSheetId="0" hidden="1">1</definedName>
    <definedName name="solver_typ" localSheetId="1" hidden="1">1</definedName>
    <definedName name="solver_umod" localSheetId="0" hidden="1">1</definedName>
    <definedName name="solver_umod" localSheetId="1" hidden="1">1</definedName>
    <definedName name="solver_urs" localSheetId="0" hidden="1">0</definedName>
    <definedName name="solver_urs" localSheetId="1" hidden="1">0</definedName>
    <definedName name="solver_userid" localSheetId="0" hidden="1">" "</definedName>
    <definedName name="solver_userid" localSheetId="1" hidden="1">" "</definedName>
    <definedName name="solver_val" localSheetId="0" hidden="1">0</definedName>
    <definedName name="solver_val" localSheetId="1" hidden="1">0</definedName>
    <definedName name="solver_var" localSheetId="0" hidden="1">" "</definedName>
    <definedName name="solver_var" localSheetId="1" hidden="1">" "</definedName>
    <definedName name="solver_var1" localSheetId="0" hidden="1">" "</definedName>
    <definedName name="solver_var1" localSheetId="1" hidden="1">" "</definedName>
    <definedName name="solver_var2" localSheetId="0" hidden="1">" "</definedName>
    <definedName name="solver_var2" localSheetId="1" hidden="1">" "</definedName>
    <definedName name="solver_ver" localSheetId="0" hidden="1">2</definedName>
    <definedName name="solver_ver" localSheetId="1" hidden="1">2</definedName>
    <definedName name="solver_vir" localSheetId="0" hidden="1">1</definedName>
    <definedName name="solver_vir" localSheetId="1" hidden="1">1</definedName>
    <definedName name="solver_vir1" localSheetId="0" hidden="1">1</definedName>
    <definedName name="solver_vir1" localSheetId="1" hidden="1">1</definedName>
    <definedName name="solver_vir2" localSheetId="0" hidden="1">1</definedName>
    <definedName name="solver_vir2" localSheetId="1" hidden="1">1</definedName>
    <definedName name="solver_vol" localSheetId="0" hidden="1">0</definedName>
    <definedName name="solver_vol" localSheetId="1" hidden="1">0</definedName>
    <definedName name="solver_vst" localSheetId="0" hidden="1">0</definedName>
    <definedName name="solver_vst" localSheetId="1" hidden="1">0</definedName>
    <definedName name="solver_vst1" localSheetId="0" hidden="1">0</definedName>
    <definedName name="solver_vst1" localSheetId="1" hidden="1">0</definedName>
    <definedName name="solver_vst2" localSheetId="0" hidden="1">0</definedName>
    <definedName name="solver_vst2" localSheetId="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5" i="2" l="1"/>
  <c r="H72" i="2"/>
  <c r="G72" i="2"/>
  <c r="F72" i="2"/>
  <c r="E72" i="2"/>
  <c r="D72" i="2"/>
  <c r="I71" i="2"/>
  <c r="I70" i="2"/>
  <c r="I69" i="2"/>
  <c r="I68" i="2"/>
  <c r="I67" i="2"/>
  <c r="H53" i="2"/>
  <c r="G53" i="2"/>
  <c r="F53" i="2"/>
  <c r="E53" i="2"/>
  <c r="D53" i="2"/>
  <c r="I52" i="2"/>
  <c r="I51" i="2"/>
  <c r="I50" i="2"/>
  <c r="I49" i="2"/>
  <c r="I48" i="2"/>
  <c r="E43" i="2"/>
  <c r="G42" i="2"/>
  <c r="F42" i="2"/>
  <c r="D42" i="2"/>
  <c r="D41" i="2"/>
  <c r="H39" i="2"/>
  <c r="G39" i="2"/>
  <c r="F39" i="2"/>
  <c r="E39" i="2"/>
  <c r="C32" i="2"/>
  <c r="C75" i="2" s="1"/>
  <c r="C24" i="2"/>
  <c r="H22" i="2"/>
  <c r="G22" i="2"/>
  <c r="F22" i="2"/>
  <c r="E22" i="2"/>
  <c r="D22" i="2"/>
  <c r="I21" i="2"/>
  <c r="I20" i="2"/>
  <c r="I19" i="2"/>
  <c r="I18" i="2"/>
  <c r="I17" i="2"/>
  <c r="H13" i="2"/>
  <c r="G13" i="2"/>
  <c r="F13" i="2"/>
  <c r="E13" i="2"/>
  <c r="D13" i="2"/>
  <c r="I12" i="2"/>
  <c r="G43" i="2" s="1"/>
  <c r="I11" i="2"/>
  <c r="E42" i="2" s="1"/>
  <c r="I10" i="2"/>
  <c r="H41" i="2" s="1"/>
  <c r="I9" i="2"/>
  <c r="I13" i="2" s="1"/>
  <c r="I8" i="2"/>
  <c r="D39" i="2" s="1"/>
  <c r="H41" i="1"/>
  <c r="D41" i="1"/>
  <c r="E41" i="1"/>
  <c r="F41" i="1"/>
  <c r="G41" i="1"/>
  <c r="C24" i="1"/>
  <c r="C32" i="1"/>
  <c r="C75" i="1" s="1"/>
  <c r="I8" i="1"/>
  <c r="D39" i="1" s="1"/>
  <c r="I17" i="1"/>
  <c r="I18" i="1"/>
  <c r="I19" i="1"/>
  <c r="I20" i="1"/>
  <c r="I21" i="1"/>
  <c r="H22" i="1"/>
  <c r="G22" i="1"/>
  <c r="F22" i="1"/>
  <c r="E22" i="1"/>
  <c r="D22" i="1"/>
  <c r="I9" i="1"/>
  <c r="D40" i="1" s="1"/>
  <c r="I10" i="1"/>
  <c r="I11" i="1"/>
  <c r="G42" i="1" s="1"/>
  <c r="I12" i="1"/>
  <c r="G43" i="1" s="1"/>
  <c r="H13" i="1"/>
  <c r="G13" i="1"/>
  <c r="F13" i="1"/>
  <c r="E13" i="1"/>
  <c r="D13" i="1"/>
  <c r="E75" i="1"/>
  <c r="I48" i="1"/>
  <c r="F72" i="1"/>
  <c r="I51" i="1"/>
  <c r="D72" i="1"/>
  <c r="I49" i="1"/>
  <c r="I69" i="1"/>
  <c r="I67" i="1"/>
  <c r="H53" i="1"/>
  <c r="G72" i="1"/>
  <c r="I50" i="1"/>
  <c r="D53" i="1"/>
  <c r="E72" i="1"/>
  <c r="I71" i="1"/>
  <c r="I70" i="1"/>
  <c r="H72" i="1"/>
  <c r="E53" i="1"/>
  <c r="I68" i="1"/>
  <c r="F53" i="1"/>
  <c r="G53" i="1"/>
  <c r="I52" i="1"/>
  <c r="K50" i="2" l="1"/>
  <c r="D60" i="2" s="1"/>
  <c r="K49" i="2"/>
  <c r="K68" i="2" s="1"/>
  <c r="I53" i="2"/>
  <c r="I72" i="2"/>
  <c r="K51" i="2"/>
  <c r="H61" i="2" s="1"/>
  <c r="K52" i="2"/>
  <c r="K71" i="2" s="1"/>
  <c r="I39" i="2"/>
  <c r="I22" i="2"/>
  <c r="G40" i="2"/>
  <c r="K48" i="2"/>
  <c r="G58" i="2" s="1"/>
  <c r="H43" i="2"/>
  <c r="E41" i="2"/>
  <c r="D40" i="2"/>
  <c r="F41" i="2"/>
  <c r="H42" i="2"/>
  <c r="I42" i="2" s="1"/>
  <c r="E58" i="2"/>
  <c r="E40" i="2"/>
  <c r="G41" i="2"/>
  <c r="F40" i="2"/>
  <c r="D43" i="2"/>
  <c r="H40" i="2"/>
  <c r="F43" i="2"/>
  <c r="F43" i="1"/>
  <c r="E43" i="1"/>
  <c r="D43" i="1"/>
  <c r="H43" i="1"/>
  <c r="D42" i="1"/>
  <c r="H42" i="1"/>
  <c r="F42" i="1"/>
  <c r="E42" i="1"/>
  <c r="H40" i="1"/>
  <c r="G40" i="1"/>
  <c r="E40" i="1"/>
  <c r="F40" i="1"/>
  <c r="H39" i="1"/>
  <c r="G39" i="1"/>
  <c r="F39" i="1"/>
  <c r="E39" i="1"/>
  <c r="K52" i="1"/>
  <c r="F62" i="1" s="1"/>
  <c r="K51" i="1"/>
  <c r="I72" i="1"/>
  <c r="K49" i="1"/>
  <c r="K50" i="1"/>
  <c r="G60" i="1" s="1"/>
  <c r="I53" i="1"/>
  <c r="K48" i="1"/>
  <c r="I22" i="1"/>
  <c r="I13" i="1"/>
  <c r="E60" i="2" l="1"/>
  <c r="H60" i="2"/>
  <c r="K69" i="2"/>
  <c r="G60" i="2"/>
  <c r="F60" i="2"/>
  <c r="I60" i="2"/>
  <c r="G59" i="2"/>
  <c r="E59" i="2"/>
  <c r="F59" i="2"/>
  <c r="H59" i="2"/>
  <c r="I41" i="2"/>
  <c r="D59" i="2"/>
  <c r="I43" i="2"/>
  <c r="F44" i="2"/>
  <c r="D61" i="2"/>
  <c r="F58" i="2"/>
  <c r="G61" i="2"/>
  <c r="H44" i="2"/>
  <c r="F61" i="2"/>
  <c r="G62" i="2"/>
  <c r="D62" i="2"/>
  <c r="E62" i="2"/>
  <c r="F62" i="2"/>
  <c r="H62" i="2"/>
  <c r="K70" i="2"/>
  <c r="E61" i="2"/>
  <c r="E44" i="2"/>
  <c r="D58" i="2"/>
  <c r="I40" i="2"/>
  <c r="H58" i="2"/>
  <c r="K67" i="2"/>
  <c r="K53" i="2"/>
  <c r="G44" i="2"/>
  <c r="D44" i="2"/>
  <c r="D58" i="1"/>
  <c r="K67" i="1"/>
  <c r="K68" i="1"/>
  <c r="H59" i="1"/>
  <c r="K70" i="1"/>
  <c r="H61" i="1"/>
  <c r="D44" i="1"/>
  <c r="F59" i="1"/>
  <c r="D59" i="1"/>
  <c r="E59" i="1"/>
  <c r="G59" i="1"/>
  <c r="G62" i="1"/>
  <c r="D62" i="1"/>
  <c r="E62" i="1"/>
  <c r="K71" i="1"/>
  <c r="H62" i="1"/>
  <c r="H60" i="1"/>
  <c r="K69" i="1"/>
  <c r="E60" i="1"/>
  <c r="F60" i="1"/>
  <c r="D60" i="1"/>
  <c r="D61" i="1"/>
  <c r="H58" i="1"/>
  <c r="E61" i="1"/>
  <c r="E58" i="1"/>
  <c r="G58" i="1"/>
  <c r="G61" i="1"/>
  <c r="F61" i="1"/>
  <c r="K53" i="1"/>
  <c r="F58" i="1"/>
  <c r="I43" i="1"/>
  <c r="I42" i="1"/>
  <c r="I41" i="1"/>
  <c r="H44" i="1"/>
  <c r="F44" i="1"/>
  <c r="I40" i="1"/>
  <c r="G44" i="1"/>
  <c r="E44" i="1"/>
  <c r="I39" i="1"/>
  <c r="I44" i="2" l="1"/>
  <c r="I59" i="2"/>
  <c r="F63" i="2"/>
  <c r="D63" i="2"/>
  <c r="H63" i="2"/>
  <c r="K72" i="2"/>
  <c r="I61" i="2"/>
  <c r="G63" i="2"/>
  <c r="E63" i="2"/>
  <c r="I62" i="2"/>
  <c r="I58" i="2"/>
  <c r="I59" i="1"/>
  <c r="I62" i="1"/>
  <c r="G63" i="1"/>
  <c r="K72" i="1"/>
  <c r="I60" i="1"/>
  <c r="E63" i="1"/>
  <c r="H63" i="1"/>
  <c r="D63" i="1"/>
  <c r="I61" i="1"/>
  <c r="F63" i="1"/>
  <c r="I58" i="1"/>
  <c r="I44" i="1"/>
  <c r="I63" i="2" l="1"/>
  <c r="I63" i="1"/>
</calcChain>
</file>

<file path=xl/sharedStrings.xml><?xml version="1.0" encoding="utf-8"?>
<sst xmlns="http://schemas.openxmlformats.org/spreadsheetml/2006/main" count="102" uniqueCount="28">
  <si>
    <t>Parameters</t>
  </si>
  <si>
    <t>Decisions</t>
  </si>
  <si>
    <t>Objective</t>
  </si>
  <si>
    <t>Morning</t>
  </si>
  <si>
    <t>Number trips</t>
  </si>
  <si>
    <t># initial bikes</t>
  </si>
  <si>
    <t>Calculations and constraints</t>
  </si>
  <si>
    <t># at end of evening</t>
  </si>
  <si>
    <t># at end of morning</t>
  </si>
  <si>
    <t>total</t>
  </si>
  <si>
    <t>evening</t>
  </si>
  <si>
    <t xml:space="preserve">  then the number of bikes moved (or returned to the original station) is derived from </t>
  </si>
  <si>
    <t># bikes</t>
  </si>
  <si>
    <t>&lt;=</t>
  </si>
  <si>
    <t>total bikes</t>
  </si>
  <si>
    <t>Evening Capacity Contraint</t>
  </si>
  <si>
    <t>Morning Capacity Contraint</t>
  </si>
  <si>
    <t>Morning Demand</t>
  </si>
  <si>
    <t>Evening Demand</t>
  </si>
  <si>
    <t xml:space="preserve">  the proportion of total demand contributed by each origin-destination pair.</t>
  </si>
  <si>
    <t>Destination Station</t>
  </si>
  <si>
    <t>Origin Station</t>
  </si>
  <si>
    <t>Station</t>
  </si>
  <si>
    <t># moved*</t>
  </si>
  <si>
    <t>*If there are not enough bikes to satisfy demand from a station,</t>
  </si>
  <si>
    <t>Initial Allocation</t>
  </si>
  <si>
    <r>
      <t xml:space="preserve">Instruction: </t>
    </r>
    <r>
      <rPr>
        <sz val="11"/>
        <color theme="1"/>
        <rFont val="Calibri"/>
        <family val="2"/>
        <scheme val="minor"/>
      </rPr>
      <t xml:space="preserve">Fill in the green cells with the predicted demand (trips between stations). The green cells already filled with a sample.
The number of initial bikes is provided to you after solving with solver (yellow cells are decision variables and will be filled automatically by the solver) </t>
    </r>
  </si>
  <si>
    <r>
      <t xml:space="preserve">CitiBike: Use Excel Solver to </t>
    </r>
    <r>
      <rPr>
        <sz val="14"/>
        <color theme="1"/>
        <rFont val="Calibri"/>
        <family val="2"/>
        <scheme val="minor"/>
      </rPr>
      <t>m</t>
    </r>
    <r>
      <rPr>
        <b/>
        <sz val="14"/>
        <color theme="1"/>
        <rFont val="Calibri"/>
        <family val="2"/>
        <scheme val="minor"/>
      </rPr>
      <t>aximize the number of trips taken (blue cell) for 1000 bikes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</si>
</sst>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E5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8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  <xf numFmtId="1" fontId="0" fillId="0" borderId="6" xfId="0" applyNumberFormat="1" applyBorder="1"/>
    <xf numFmtId="1" fontId="0" fillId="4" borderId="2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1" fontId="0" fillId="4" borderId="0" xfId="0" applyNumberFormat="1" applyFill="1"/>
    <xf numFmtId="1" fontId="0" fillId="4" borderId="5" xfId="0" applyNumberFormat="1" applyFill="1" applyBorder="1"/>
    <xf numFmtId="1" fontId="0" fillId="4" borderId="6" xfId="0" applyNumberFormat="1" applyFill="1" applyBorder="1"/>
    <xf numFmtId="1" fontId="4" fillId="3" borderId="0" xfId="0" applyNumberFormat="1" applyFont="1" applyFill="1"/>
    <xf numFmtId="0" fontId="2" fillId="0" borderId="1" xfId="0" applyFont="1" applyBorder="1"/>
    <xf numFmtId="0" fontId="0" fillId="0" borderId="2" xfId="0" applyBorder="1"/>
    <xf numFmtId="0" fontId="1" fillId="7" borderId="0" xfId="0" applyFont="1" applyFill="1"/>
    <xf numFmtId="0" fontId="0" fillId="7" borderId="0" xfId="0" applyFill="1"/>
    <xf numFmtId="1" fontId="7" fillId="5" borderId="2" xfId="0" applyNumberFormat="1" applyFont="1" applyFill="1" applyBorder="1" applyAlignment="1">
      <alignment horizontal="center" vertical="center"/>
    </xf>
    <xf numFmtId="1" fontId="7" fillId="5" borderId="3" xfId="0" applyNumberFormat="1" applyFont="1" applyFill="1" applyBorder="1" applyAlignment="1">
      <alignment horizontal="center" vertical="center"/>
    </xf>
    <xf numFmtId="1" fontId="7" fillId="5" borderId="4" xfId="0" applyNumberFormat="1" applyFont="1" applyFill="1" applyBorder="1" applyAlignment="1">
      <alignment horizontal="center" vertical="center"/>
    </xf>
    <xf numFmtId="1" fontId="7" fillId="5" borderId="0" xfId="0" applyNumberFormat="1" applyFont="1" applyFill="1" applyAlignment="1">
      <alignment horizontal="center" vertical="center"/>
    </xf>
    <xf numFmtId="1" fontId="7" fillId="5" borderId="5" xfId="0" applyNumberFormat="1" applyFont="1" applyFill="1" applyBorder="1" applyAlignment="1">
      <alignment horizontal="center" vertical="center"/>
    </xf>
    <xf numFmtId="1" fontId="7" fillId="5" borderId="6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0" fillId="0" borderId="4" xfId="0" applyBorder="1"/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1" fontId="0" fillId="2" borderId="11" xfId="1" applyNumberFormat="1" applyFont="1" applyFill="1" applyBorder="1"/>
    <xf numFmtId="1" fontId="0" fillId="0" borderId="9" xfId="0" applyNumberFormat="1" applyBorder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2FE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3" zoomScale="120" zoomScaleNormal="120" workbookViewId="0">
      <selection activeCell="L9" sqref="L9"/>
    </sheetView>
  </sheetViews>
  <sheetFormatPr baseColWidth="10" defaultColWidth="8.83203125" defaultRowHeight="15" x14ac:dyDescent="0.2"/>
  <cols>
    <col min="1" max="1" width="9.1640625" style="2"/>
    <col min="2" max="2" width="14.5" customWidth="1"/>
    <col min="3" max="3" width="16.1640625" customWidth="1"/>
    <col min="4" max="4" width="10.1640625" customWidth="1"/>
    <col min="5" max="5" width="9.1640625" customWidth="1"/>
  </cols>
  <sheetData>
    <row r="1" spans="1:12" ht="19" x14ac:dyDescent="0.2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49.5" customHeight="1" x14ac:dyDescent="0.2">
      <c r="A2" s="55" t="s">
        <v>26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s="31" customFormat="1" x14ac:dyDescent="0.2">
      <c r="A3" s="30" t="s">
        <v>0</v>
      </c>
    </row>
    <row r="4" spans="1:12" x14ac:dyDescent="0.2">
      <c r="B4" t="s">
        <v>12</v>
      </c>
      <c r="C4">
        <v>1000</v>
      </c>
    </row>
    <row r="6" spans="1:12" x14ac:dyDescent="0.2">
      <c r="B6" s="2" t="s">
        <v>17</v>
      </c>
      <c r="C6" s="2"/>
      <c r="D6" s="58" t="s">
        <v>20</v>
      </c>
      <c r="E6" s="58"/>
      <c r="F6" s="58"/>
      <c r="G6" s="58"/>
      <c r="H6" s="58"/>
      <c r="I6" s="1"/>
      <c r="J6" s="1"/>
      <c r="K6" s="1"/>
    </row>
    <row r="7" spans="1:12" x14ac:dyDescent="0.2">
      <c r="D7" s="38">
        <v>519</v>
      </c>
      <c r="E7" s="39">
        <v>402</v>
      </c>
      <c r="F7" s="39">
        <v>435</v>
      </c>
      <c r="G7" s="39">
        <v>426</v>
      </c>
      <c r="H7" s="39">
        <v>497</v>
      </c>
      <c r="I7" s="9" t="s">
        <v>9</v>
      </c>
    </row>
    <row r="8" spans="1:12" x14ac:dyDescent="0.2">
      <c r="B8" s="57" t="s">
        <v>21</v>
      </c>
      <c r="C8" s="40">
        <v>519</v>
      </c>
      <c r="D8" s="32">
        <v>149</v>
      </c>
      <c r="E8" s="33">
        <v>147</v>
      </c>
      <c r="F8" s="33">
        <v>147</v>
      </c>
      <c r="G8" s="33">
        <v>148</v>
      </c>
      <c r="H8" s="33">
        <v>148</v>
      </c>
      <c r="I8" s="10">
        <f>SUM(D8:H8)</f>
        <v>739</v>
      </c>
    </row>
    <row r="9" spans="1:12" x14ac:dyDescent="0.2">
      <c r="B9" s="57"/>
      <c r="C9" s="41">
        <v>402</v>
      </c>
      <c r="D9" s="34">
        <v>124</v>
      </c>
      <c r="E9" s="35">
        <v>122</v>
      </c>
      <c r="F9" s="35">
        <v>121</v>
      </c>
      <c r="G9" s="35">
        <v>123</v>
      </c>
      <c r="H9" s="35">
        <v>123</v>
      </c>
      <c r="I9" s="11">
        <f t="shared" ref="I9:I12" si="0">SUM(D9:H9)</f>
        <v>613</v>
      </c>
    </row>
    <row r="10" spans="1:12" x14ac:dyDescent="0.2">
      <c r="B10" s="57"/>
      <c r="C10" s="41">
        <v>435</v>
      </c>
      <c r="D10" s="34">
        <v>111</v>
      </c>
      <c r="E10" s="35">
        <v>109</v>
      </c>
      <c r="F10" s="35">
        <v>108</v>
      </c>
      <c r="G10" s="35">
        <v>110</v>
      </c>
      <c r="H10" s="35">
        <v>110</v>
      </c>
      <c r="I10" s="11">
        <f t="shared" si="0"/>
        <v>548</v>
      </c>
    </row>
    <row r="11" spans="1:12" x14ac:dyDescent="0.2">
      <c r="B11" s="57"/>
      <c r="C11" s="41">
        <v>426</v>
      </c>
      <c r="D11" s="34">
        <v>108</v>
      </c>
      <c r="E11" s="35">
        <v>106</v>
      </c>
      <c r="F11" s="35">
        <v>106</v>
      </c>
      <c r="G11" s="35">
        <v>107</v>
      </c>
      <c r="H11" s="35">
        <v>107</v>
      </c>
      <c r="I11" s="11">
        <f t="shared" si="0"/>
        <v>534</v>
      </c>
    </row>
    <row r="12" spans="1:12" x14ac:dyDescent="0.2">
      <c r="B12" s="57"/>
      <c r="C12" s="42">
        <v>497</v>
      </c>
      <c r="D12" s="36">
        <v>108</v>
      </c>
      <c r="E12" s="37">
        <v>106</v>
      </c>
      <c r="F12" s="37">
        <v>106</v>
      </c>
      <c r="G12" s="37">
        <v>108</v>
      </c>
      <c r="H12" s="37">
        <v>107</v>
      </c>
      <c r="I12" s="12">
        <f t="shared" si="0"/>
        <v>535</v>
      </c>
    </row>
    <row r="13" spans="1:12" x14ac:dyDescent="0.2">
      <c r="C13" s="9" t="s">
        <v>9</v>
      </c>
      <c r="D13" s="13">
        <f>SUM(D8:D12)</f>
        <v>600</v>
      </c>
      <c r="E13" s="13">
        <f t="shared" ref="E13:I13" si="1">SUM(E8:E12)</f>
        <v>590</v>
      </c>
      <c r="F13" s="13">
        <f t="shared" si="1"/>
        <v>588</v>
      </c>
      <c r="G13" s="13">
        <f t="shared" si="1"/>
        <v>596</v>
      </c>
      <c r="H13" s="13">
        <f t="shared" si="1"/>
        <v>595</v>
      </c>
      <c r="I13" s="14">
        <f t="shared" si="1"/>
        <v>2969</v>
      </c>
    </row>
    <row r="15" spans="1:12" x14ac:dyDescent="0.2">
      <c r="B15" s="2" t="s">
        <v>18</v>
      </c>
      <c r="C15" s="2"/>
      <c r="D15" s="58" t="s">
        <v>20</v>
      </c>
      <c r="E15" s="58"/>
      <c r="F15" s="58"/>
      <c r="G15" s="58"/>
      <c r="H15" s="58"/>
    </row>
    <row r="16" spans="1:12" x14ac:dyDescent="0.2">
      <c r="D16" s="38">
        <v>519</v>
      </c>
      <c r="E16" s="39">
        <v>402</v>
      </c>
      <c r="F16" s="39">
        <v>435</v>
      </c>
      <c r="G16" s="39">
        <v>426</v>
      </c>
      <c r="H16" s="39">
        <v>497</v>
      </c>
      <c r="I16" s="6" t="s">
        <v>9</v>
      </c>
    </row>
    <row r="17" spans="1:9" x14ac:dyDescent="0.2">
      <c r="B17" s="57" t="s">
        <v>21</v>
      </c>
      <c r="C17" s="40">
        <v>519</v>
      </c>
      <c r="D17" s="44">
        <v>169</v>
      </c>
      <c r="E17" s="45">
        <v>167</v>
      </c>
      <c r="F17" s="45">
        <v>166</v>
      </c>
      <c r="G17" s="45">
        <v>168</v>
      </c>
      <c r="H17" s="45">
        <v>168</v>
      </c>
      <c r="I17" s="6">
        <f>SUM(D17:H17)</f>
        <v>838</v>
      </c>
    </row>
    <row r="18" spans="1:9" x14ac:dyDescent="0.2">
      <c r="B18" s="57"/>
      <c r="C18" s="41">
        <v>402</v>
      </c>
      <c r="D18" s="46">
        <v>143</v>
      </c>
      <c r="E18" s="47">
        <v>141</v>
      </c>
      <c r="F18" s="47">
        <v>141</v>
      </c>
      <c r="G18" s="47">
        <v>143</v>
      </c>
      <c r="H18" s="47">
        <v>142</v>
      </c>
      <c r="I18" s="7">
        <f t="shared" ref="I18:I21" si="2">SUM(D18:H18)</f>
        <v>710</v>
      </c>
    </row>
    <row r="19" spans="1:9" x14ac:dyDescent="0.2">
      <c r="B19" s="57"/>
      <c r="C19" s="41">
        <v>435</v>
      </c>
      <c r="D19" s="46">
        <v>130</v>
      </c>
      <c r="E19" s="47">
        <v>128</v>
      </c>
      <c r="F19" s="47">
        <v>128</v>
      </c>
      <c r="G19" s="47">
        <v>130</v>
      </c>
      <c r="H19" s="35">
        <v>129.3451</v>
      </c>
      <c r="I19" s="11">
        <f t="shared" si="2"/>
        <v>645.3451</v>
      </c>
    </row>
    <row r="20" spans="1:9" x14ac:dyDescent="0.2">
      <c r="B20" s="57"/>
      <c r="C20" s="41">
        <v>426</v>
      </c>
      <c r="D20" s="46">
        <v>128</v>
      </c>
      <c r="E20" s="47">
        <v>126</v>
      </c>
      <c r="F20" s="47">
        <v>125</v>
      </c>
      <c r="G20" s="47">
        <v>127</v>
      </c>
      <c r="H20" s="47">
        <v>127</v>
      </c>
      <c r="I20" s="7">
        <f t="shared" si="2"/>
        <v>633</v>
      </c>
    </row>
    <row r="21" spans="1:9" x14ac:dyDescent="0.2">
      <c r="B21" s="57"/>
      <c r="C21" s="42">
        <v>497</v>
      </c>
      <c r="D21" s="48">
        <v>128</v>
      </c>
      <c r="E21" s="49">
        <v>126</v>
      </c>
      <c r="F21" s="49">
        <v>125</v>
      </c>
      <c r="G21" s="49">
        <v>127</v>
      </c>
      <c r="H21" s="49">
        <v>127</v>
      </c>
      <c r="I21" s="8">
        <f t="shared" si="2"/>
        <v>633</v>
      </c>
    </row>
    <row r="22" spans="1:9" x14ac:dyDescent="0.2">
      <c r="C22" s="9" t="s">
        <v>9</v>
      </c>
      <c r="D22" s="3">
        <f>SUM(D17:D21)</f>
        <v>698</v>
      </c>
      <c r="E22" s="4">
        <f t="shared" ref="E22:I22" si="3">SUM(E17:E21)</f>
        <v>688</v>
      </c>
      <c r="F22" s="4">
        <f t="shared" si="3"/>
        <v>685</v>
      </c>
      <c r="G22" s="4">
        <f t="shared" si="3"/>
        <v>695</v>
      </c>
      <c r="H22" s="53">
        <f t="shared" si="3"/>
        <v>693.3451</v>
      </c>
      <c r="I22" s="14">
        <f t="shared" si="3"/>
        <v>3459.3451</v>
      </c>
    </row>
    <row r="23" spans="1:9" s="31" customFormat="1" x14ac:dyDescent="0.2">
      <c r="A23" s="30" t="s">
        <v>2</v>
      </c>
    </row>
    <row r="24" spans="1:9" x14ac:dyDescent="0.2">
      <c r="B24" t="s">
        <v>4</v>
      </c>
      <c r="C24" s="27">
        <f>SUM(D48:H52,D67:H71)</f>
        <v>2000.0000000000009</v>
      </c>
    </row>
    <row r="26" spans="1:9" x14ac:dyDescent="0.2">
      <c r="A26" s="2" t="s">
        <v>1</v>
      </c>
      <c r="B26" t="s">
        <v>22</v>
      </c>
      <c r="C26" s="28" t="s">
        <v>25</v>
      </c>
    </row>
    <row r="27" spans="1:9" x14ac:dyDescent="0.2">
      <c r="B27" s="6">
        <v>519</v>
      </c>
      <c r="C27" s="52">
        <v>-1.4388490399142026E-13</v>
      </c>
    </row>
    <row r="28" spans="1:9" x14ac:dyDescent="0.2">
      <c r="B28" s="7">
        <v>402</v>
      </c>
      <c r="C28" s="52">
        <v>465.00000000000023</v>
      </c>
    </row>
    <row r="29" spans="1:9" x14ac:dyDescent="0.2">
      <c r="B29" s="7">
        <v>435</v>
      </c>
      <c r="C29" s="52">
        <v>0</v>
      </c>
    </row>
    <row r="30" spans="1:9" x14ac:dyDescent="0.2">
      <c r="B30" s="7">
        <v>426</v>
      </c>
      <c r="C30" s="52">
        <v>0</v>
      </c>
    </row>
    <row r="31" spans="1:9" x14ac:dyDescent="0.2">
      <c r="B31" s="8">
        <v>497</v>
      </c>
      <c r="C31" s="52">
        <v>535</v>
      </c>
    </row>
    <row r="32" spans="1:9" x14ac:dyDescent="0.2">
      <c r="B32" s="9" t="s">
        <v>9</v>
      </c>
      <c r="C32" s="50">
        <f>SUM(C27:C31)</f>
        <v>1000</v>
      </c>
    </row>
    <row r="34" spans="1:11" s="31" customFormat="1" x14ac:dyDescent="0.2">
      <c r="A34" s="30" t="s">
        <v>6</v>
      </c>
    </row>
    <row r="36" spans="1:11" x14ac:dyDescent="0.2">
      <c r="B36" s="2" t="s">
        <v>16</v>
      </c>
      <c r="C36" s="2"/>
    </row>
    <row r="37" spans="1:11" x14ac:dyDescent="0.2">
      <c r="D37" s="58" t="s">
        <v>20</v>
      </c>
      <c r="E37" s="58"/>
      <c r="F37" s="58"/>
      <c r="G37" s="58"/>
      <c r="H37" s="58"/>
      <c r="I37" s="1"/>
    </row>
    <row r="38" spans="1:11" x14ac:dyDescent="0.2">
      <c r="D38" s="3">
        <v>519</v>
      </c>
      <c r="E38" s="4">
        <v>402</v>
      </c>
      <c r="F38" s="4">
        <v>435</v>
      </c>
      <c r="G38" s="4">
        <v>426</v>
      </c>
      <c r="H38" s="4">
        <v>497</v>
      </c>
      <c r="I38" s="9" t="s">
        <v>9</v>
      </c>
    </row>
    <row r="39" spans="1:11" x14ac:dyDescent="0.2">
      <c r="B39" s="57" t="s">
        <v>21</v>
      </c>
      <c r="C39" s="6">
        <v>519</v>
      </c>
      <c r="D39" s="29">
        <f>(D8/$I8)*$C27</f>
        <v>-2.9010623402870932E-14</v>
      </c>
      <c r="E39" s="16">
        <f t="shared" ref="D39:H43" si="4">(E8/$I8)*$C27</f>
        <v>-2.8621219061892799E-14</v>
      </c>
      <c r="F39" s="16">
        <f t="shared" si="4"/>
        <v>-2.8621219061892799E-14</v>
      </c>
      <c r="G39" s="16">
        <f t="shared" si="4"/>
        <v>-2.8815921232381863E-14</v>
      </c>
      <c r="H39" s="16">
        <f>(H8/$I8)*$C27</f>
        <v>-2.8815921232381863E-14</v>
      </c>
      <c r="I39" s="10">
        <f>SUM(D39:H39)</f>
        <v>-1.4388490399142026E-13</v>
      </c>
    </row>
    <row r="40" spans="1:11" x14ac:dyDescent="0.2">
      <c r="B40" s="57"/>
      <c r="C40" s="7">
        <v>402</v>
      </c>
      <c r="D40" s="17">
        <f t="shared" si="4"/>
        <v>94.061990212071819</v>
      </c>
      <c r="E40" s="18">
        <f t="shared" si="4"/>
        <v>92.544861337683571</v>
      </c>
      <c r="F40" s="18">
        <f t="shared" si="4"/>
        <v>91.786296900489447</v>
      </c>
      <c r="G40" s="18">
        <f t="shared" si="4"/>
        <v>93.303425774877695</v>
      </c>
      <c r="H40" s="18">
        <f t="shared" si="4"/>
        <v>93.303425774877695</v>
      </c>
      <c r="I40" s="11">
        <f t="shared" ref="I40:I43" si="5">SUM(D40:H40)</f>
        <v>465.00000000000023</v>
      </c>
    </row>
    <row r="41" spans="1:11" x14ac:dyDescent="0.2">
      <c r="B41" s="57"/>
      <c r="C41" s="7">
        <v>435</v>
      </c>
      <c r="D41" s="43">
        <f>(D10/$I10)*$C29</f>
        <v>0</v>
      </c>
      <c r="E41" s="18">
        <f t="shared" si="4"/>
        <v>0</v>
      </c>
      <c r="F41" s="18">
        <f t="shared" si="4"/>
        <v>0</v>
      </c>
      <c r="G41" s="18">
        <f t="shared" si="4"/>
        <v>0</v>
      </c>
      <c r="H41" s="18">
        <f>(H10/$I10)*$C29</f>
        <v>0</v>
      </c>
      <c r="I41" s="11">
        <f t="shared" si="5"/>
        <v>0</v>
      </c>
    </row>
    <row r="42" spans="1:11" x14ac:dyDescent="0.2">
      <c r="B42" s="57"/>
      <c r="C42" s="7">
        <v>426</v>
      </c>
      <c r="D42" s="17">
        <f t="shared" si="4"/>
        <v>0</v>
      </c>
      <c r="E42" s="18">
        <f t="shared" si="4"/>
        <v>0</v>
      </c>
      <c r="F42" s="18">
        <f t="shared" si="4"/>
        <v>0</v>
      </c>
      <c r="G42" s="18">
        <f t="shared" si="4"/>
        <v>0</v>
      </c>
      <c r="H42" s="18">
        <f t="shared" si="4"/>
        <v>0</v>
      </c>
      <c r="I42" s="11">
        <f t="shared" si="5"/>
        <v>0</v>
      </c>
    </row>
    <row r="43" spans="1:11" x14ac:dyDescent="0.2">
      <c r="B43" s="57"/>
      <c r="C43" s="8">
        <v>497</v>
      </c>
      <c r="D43" s="19">
        <f t="shared" si="4"/>
        <v>108</v>
      </c>
      <c r="E43" s="20">
        <f t="shared" si="4"/>
        <v>106</v>
      </c>
      <c r="F43" s="20">
        <f t="shared" si="4"/>
        <v>106</v>
      </c>
      <c r="G43" s="20">
        <f t="shared" si="4"/>
        <v>108</v>
      </c>
      <c r="H43" s="20">
        <f t="shared" si="4"/>
        <v>107</v>
      </c>
      <c r="I43" s="12">
        <f t="shared" si="5"/>
        <v>535</v>
      </c>
    </row>
    <row r="44" spans="1:11" x14ac:dyDescent="0.2">
      <c r="C44" s="9" t="s">
        <v>9</v>
      </c>
      <c r="D44" s="13">
        <f>SUM(D39:D43)</f>
        <v>202.06199021207181</v>
      </c>
      <c r="E44" s="13">
        <f t="shared" ref="E44:I44" si="6">SUM(E39:E43)</f>
        <v>198.54486133768353</v>
      </c>
      <c r="F44" s="13">
        <f t="shared" si="6"/>
        <v>197.78629690048942</v>
      </c>
      <c r="G44" s="13">
        <f t="shared" si="6"/>
        <v>201.30342577487767</v>
      </c>
      <c r="H44" s="13">
        <f t="shared" si="6"/>
        <v>200.30342577487767</v>
      </c>
      <c r="I44" s="14">
        <f t="shared" si="6"/>
        <v>1000</v>
      </c>
    </row>
    <row r="46" spans="1:11" x14ac:dyDescent="0.2">
      <c r="B46" s="2" t="s">
        <v>23</v>
      </c>
      <c r="C46" s="2" t="s">
        <v>3</v>
      </c>
      <c r="D46" s="58" t="s">
        <v>20</v>
      </c>
      <c r="E46" s="58"/>
      <c r="F46" s="58"/>
      <c r="G46" s="58"/>
      <c r="H46" s="58"/>
      <c r="I46" s="1"/>
      <c r="K46" t="s">
        <v>8</v>
      </c>
    </row>
    <row r="47" spans="1:11" x14ac:dyDescent="0.2">
      <c r="D47" s="3">
        <v>519</v>
      </c>
      <c r="E47" s="4">
        <v>402</v>
      </c>
      <c r="F47" s="4">
        <v>435</v>
      </c>
      <c r="G47" s="4">
        <v>426</v>
      </c>
      <c r="H47" s="4">
        <v>497</v>
      </c>
      <c r="I47" s="9" t="s">
        <v>9</v>
      </c>
    </row>
    <row r="48" spans="1:11" x14ac:dyDescent="0.2">
      <c r="B48" s="57" t="s">
        <v>21</v>
      </c>
      <c r="C48" s="6">
        <v>519</v>
      </c>
      <c r="D48" s="21">
        <v>1.4210854715202004E-14</v>
      </c>
      <c r="E48" s="22">
        <v>0</v>
      </c>
      <c r="F48" s="22">
        <v>0</v>
      </c>
      <c r="G48" s="24">
        <v>0</v>
      </c>
      <c r="H48" s="24">
        <v>0</v>
      </c>
      <c r="I48" s="10">
        <f>SUM(D48:H48)</f>
        <v>1.4210854715202004E-14</v>
      </c>
      <c r="K48" s="10">
        <f>C27-I48+D53</f>
        <v>202.06199021207163</v>
      </c>
    </row>
    <row r="49" spans="2:11" x14ac:dyDescent="0.2">
      <c r="B49" s="57"/>
      <c r="C49" s="7">
        <v>402</v>
      </c>
      <c r="D49" s="23">
        <v>94.061990212071819</v>
      </c>
      <c r="E49" s="24">
        <v>92.544861337683571</v>
      </c>
      <c r="F49" s="24">
        <v>91.786296900489447</v>
      </c>
      <c r="G49" s="24">
        <v>93.303425774877695</v>
      </c>
      <c r="H49" s="24">
        <v>93.303425774877695</v>
      </c>
      <c r="I49" s="11">
        <f t="shared" ref="I49:I52" si="7">SUM(D49:H49)</f>
        <v>465.00000000000023</v>
      </c>
      <c r="K49" s="11">
        <f>C28-I49+E53</f>
        <v>198.54486133768359</v>
      </c>
    </row>
    <row r="50" spans="2:11" x14ac:dyDescent="0.2">
      <c r="B50" s="57"/>
      <c r="C50" s="7">
        <v>435</v>
      </c>
      <c r="D50" s="23">
        <v>0</v>
      </c>
      <c r="E50" s="24">
        <v>0</v>
      </c>
      <c r="F50" s="24">
        <v>0</v>
      </c>
      <c r="G50" s="24">
        <v>0</v>
      </c>
      <c r="H50" s="24">
        <v>0</v>
      </c>
      <c r="I50" s="11">
        <f t="shared" si="7"/>
        <v>0</v>
      </c>
      <c r="K50" s="11">
        <f>C29-I50+F53</f>
        <v>197.78629690048936</v>
      </c>
    </row>
    <row r="51" spans="2:11" x14ac:dyDescent="0.2">
      <c r="B51" s="57"/>
      <c r="C51" s="7">
        <v>426</v>
      </c>
      <c r="D51" s="23">
        <v>0</v>
      </c>
      <c r="E51" s="24">
        <v>0</v>
      </c>
      <c r="F51" s="24">
        <v>-5.8190419307746626E-14</v>
      </c>
      <c r="G51" s="24">
        <v>0</v>
      </c>
      <c r="H51" s="24">
        <v>0</v>
      </c>
      <c r="I51" s="11">
        <f t="shared" si="7"/>
        <v>-5.8190419307746626E-14</v>
      </c>
      <c r="K51" s="11">
        <f>C30-I51+G53</f>
        <v>201.30342577487775</v>
      </c>
    </row>
    <row r="52" spans="2:11" x14ac:dyDescent="0.2">
      <c r="B52" s="57"/>
      <c r="C52" s="8">
        <v>497</v>
      </c>
      <c r="D52" s="25">
        <v>107.99999999999999</v>
      </c>
      <c r="E52" s="26">
        <v>106</v>
      </c>
      <c r="F52" s="24">
        <v>105.99999999999997</v>
      </c>
      <c r="G52" s="24">
        <v>108</v>
      </c>
      <c r="H52" s="24">
        <v>106.99999999999997</v>
      </c>
      <c r="I52" s="12">
        <f t="shared" si="7"/>
        <v>535</v>
      </c>
      <c r="K52" s="12">
        <f>C31-I52+H53</f>
        <v>200.30342577487767</v>
      </c>
    </row>
    <row r="53" spans="2:11" x14ac:dyDescent="0.2">
      <c r="C53" s="9" t="s">
        <v>9</v>
      </c>
      <c r="D53" s="13">
        <f>SUM(D48:D52)</f>
        <v>202.06199021207181</v>
      </c>
      <c r="E53" s="13">
        <f t="shared" ref="E53" si="8">SUM(E48:E52)</f>
        <v>198.54486133768359</v>
      </c>
      <c r="F53" s="13">
        <f t="shared" ref="F53" si="9">SUM(F48:F52)</f>
        <v>197.78629690048936</v>
      </c>
      <c r="G53" s="13">
        <f t="shared" ref="G53" si="10">SUM(G48:G52)</f>
        <v>201.3034257748777</v>
      </c>
      <c r="H53" s="13">
        <f t="shared" ref="H53" si="11">SUM(H48:H52)</f>
        <v>200.30342577487767</v>
      </c>
      <c r="I53" s="14">
        <f t="shared" ref="I53" si="12">SUM(I48:I52)</f>
        <v>1000.0000000000002</v>
      </c>
      <c r="K53" s="14">
        <f>SUM(K48:K52)</f>
        <v>1000</v>
      </c>
    </row>
    <row r="55" spans="2:11" x14ac:dyDescent="0.2">
      <c r="B55" s="2" t="s">
        <v>15</v>
      </c>
    </row>
    <row r="56" spans="2:11" x14ac:dyDescent="0.2">
      <c r="D56" s="58" t="s">
        <v>20</v>
      </c>
      <c r="E56" s="58"/>
      <c r="F56" s="58"/>
      <c r="G56" s="58"/>
      <c r="H56" s="58"/>
      <c r="I56" s="1"/>
    </row>
    <row r="57" spans="2:11" x14ac:dyDescent="0.2">
      <c r="D57" s="3">
        <v>519</v>
      </c>
      <c r="E57" s="4">
        <v>402</v>
      </c>
      <c r="F57" s="4">
        <v>435</v>
      </c>
      <c r="G57" s="4">
        <v>426</v>
      </c>
      <c r="H57" s="4">
        <v>497</v>
      </c>
      <c r="I57" s="9" t="s">
        <v>9</v>
      </c>
    </row>
    <row r="58" spans="2:11" x14ac:dyDescent="0.2">
      <c r="B58" s="57" t="s">
        <v>21</v>
      </c>
      <c r="C58" s="6">
        <v>519</v>
      </c>
      <c r="D58" s="15">
        <f t="shared" ref="D58:H62" si="13">(D17/$I17)*$K48</f>
        <v>40.749971773078883</v>
      </c>
      <c r="E58" s="16">
        <f t="shared" si="13"/>
        <v>40.267723586415229</v>
      </c>
      <c r="F58" s="16">
        <f t="shared" si="13"/>
        <v>40.026599493083403</v>
      </c>
      <c r="G58" s="16">
        <f t="shared" si="13"/>
        <v>40.508847679747056</v>
      </c>
      <c r="H58" s="16">
        <f t="shared" si="13"/>
        <v>40.508847679747056</v>
      </c>
      <c r="I58" s="10">
        <f>SUM(D58:H58)</f>
        <v>202.06199021207161</v>
      </c>
    </row>
    <row r="59" spans="2:11" x14ac:dyDescent="0.2">
      <c r="B59" s="57"/>
      <c r="C59" s="7">
        <v>402</v>
      </c>
      <c r="D59" s="17">
        <f t="shared" si="13"/>
        <v>39.988612917308103</v>
      </c>
      <c r="E59" s="18">
        <f t="shared" si="13"/>
        <v>39.429331617765335</v>
      </c>
      <c r="F59" s="18">
        <f t="shared" si="13"/>
        <v>39.429331617765335</v>
      </c>
      <c r="G59" s="18">
        <f t="shared" si="13"/>
        <v>39.988612917308103</v>
      </c>
      <c r="H59" s="18">
        <f>(H18/$I18)*$K49</f>
        <v>39.708972267536723</v>
      </c>
      <c r="I59" s="11">
        <f t="shared" ref="I59:I62" si="14">SUM(D59:H59)</f>
        <v>198.54486133768361</v>
      </c>
    </row>
    <row r="60" spans="2:11" x14ac:dyDescent="0.2">
      <c r="B60" s="57"/>
      <c r="C60" s="7">
        <v>435</v>
      </c>
      <c r="D60" s="17">
        <f t="shared" si="13"/>
        <v>39.84258747306459</v>
      </c>
      <c r="E60" s="18">
        <f t="shared" si="13"/>
        <v>39.229624588863594</v>
      </c>
      <c r="F60" s="18">
        <f t="shared" si="13"/>
        <v>39.229624588863594</v>
      </c>
      <c r="G60" s="18">
        <f t="shared" si="13"/>
        <v>39.84258747306459</v>
      </c>
      <c r="H60" s="18">
        <f t="shared" si="13"/>
        <v>39.641872776632979</v>
      </c>
      <c r="I60" s="11">
        <f t="shared" si="14"/>
        <v>197.78629690048933</v>
      </c>
    </row>
    <row r="61" spans="2:11" x14ac:dyDescent="0.2">
      <c r="B61" s="57"/>
      <c r="C61" s="7">
        <v>426</v>
      </c>
      <c r="D61" s="17">
        <f t="shared" si="13"/>
        <v>40.705906001871014</v>
      </c>
      <c r="E61" s="18">
        <f t="shared" si="13"/>
        <v>40.06987622059178</v>
      </c>
      <c r="F61" s="18">
        <f t="shared" si="13"/>
        <v>39.751861329952163</v>
      </c>
      <c r="G61" s="18">
        <f t="shared" si="13"/>
        <v>40.387891111231397</v>
      </c>
      <c r="H61" s="18">
        <f>(H20/$I20)*$K51</f>
        <v>40.387891111231397</v>
      </c>
      <c r="I61" s="11">
        <f t="shared" si="14"/>
        <v>201.30342577487775</v>
      </c>
    </row>
    <row r="62" spans="2:11" x14ac:dyDescent="0.2">
      <c r="B62" s="57"/>
      <c r="C62" s="8">
        <v>497</v>
      </c>
      <c r="D62" s="19">
        <f t="shared" si="13"/>
        <v>40.503694311507651</v>
      </c>
      <c r="E62" s="20">
        <f t="shared" si="13"/>
        <v>39.870824087890341</v>
      </c>
      <c r="F62" s="20">
        <f t="shared" si="13"/>
        <v>39.55438897608169</v>
      </c>
      <c r="G62" s="20">
        <f t="shared" si="13"/>
        <v>40.187259199698993</v>
      </c>
      <c r="H62" s="20">
        <f t="shared" si="13"/>
        <v>40.187259199698993</v>
      </c>
      <c r="I62" s="12">
        <f t="shared" si="14"/>
        <v>200.30342577487767</v>
      </c>
    </row>
    <row r="63" spans="2:11" x14ac:dyDescent="0.2">
      <c r="C63" s="9" t="s">
        <v>9</v>
      </c>
      <c r="D63" s="13">
        <f>SUM(D58:D62)</f>
        <v>201.79077247683026</v>
      </c>
      <c r="E63" s="13">
        <f t="shared" ref="E63:I63" si="15">SUM(E58:E62)</f>
        <v>198.86738010152629</v>
      </c>
      <c r="F63" s="13">
        <f t="shared" si="15"/>
        <v>197.99180600574618</v>
      </c>
      <c r="G63" s="13">
        <f t="shared" si="15"/>
        <v>200.91519838105012</v>
      </c>
      <c r="H63" s="13">
        <f t="shared" si="15"/>
        <v>200.43484303484712</v>
      </c>
      <c r="I63" s="14">
        <f t="shared" si="15"/>
        <v>1000</v>
      </c>
    </row>
    <row r="65" spans="2:11" x14ac:dyDescent="0.2">
      <c r="B65" s="2" t="s">
        <v>23</v>
      </c>
      <c r="C65" s="2" t="s">
        <v>10</v>
      </c>
      <c r="D65" s="58" t="s">
        <v>20</v>
      </c>
      <c r="E65" s="58"/>
      <c r="F65" s="58"/>
      <c r="G65" s="58"/>
      <c r="H65" s="58"/>
      <c r="I65" s="1"/>
      <c r="K65" t="s">
        <v>7</v>
      </c>
    </row>
    <row r="66" spans="2:11" x14ac:dyDescent="0.2">
      <c r="D66" s="3">
        <v>519</v>
      </c>
      <c r="E66" s="4">
        <v>402</v>
      </c>
      <c r="F66" s="4">
        <v>435</v>
      </c>
      <c r="G66" s="4">
        <v>426</v>
      </c>
      <c r="H66" s="4">
        <v>497</v>
      </c>
      <c r="I66" s="9" t="s">
        <v>9</v>
      </c>
    </row>
    <row r="67" spans="2:11" x14ac:dyDescent="0.2">
      <c r="B67" s="57" t="s">
        <v>21</v>
      </c>
      <c r="C67" s="6">
        <v>519</v>
      </c>
      <c r="D67" s="24">
        <v>40.749971773078897</v>
      </c>
      <c r="E67" s="24">
        <v>40.267723586415237</v>
      </c>
      <c r="F67" s="24">
        <v>40.02659949308341</v>
      </c>
      <c r="G67" s="24">
        <v>40.508847679747063</v>
      </c>
      <c r="H67" s="24">
        <v>40.508847679747063</v>
      </c>
      <c r="I67" s="10">
        <f>SUM(D67:H67)</f>
        <v>202.06199021207169</v>
      </c>
      <c r="K67" s="10">
        <f>K48-I67+D72</f>
        <v>201.79077247683023</v>
      </c>
    </row>
    <row r="68" spans="2:11" x14ac:dyDescent="0.2">
      <c r="B68" s="57"/>
      <c r="C68" s="7">
        <v>402</v>
      </c>
      <c r="D68" s="24">
        <v>39.988612917308075</v>
      </c>
      <c r="E68" s="24">
        <v>39.429331617765371</v>
      </c>
      <c r="F68" s="24">
        <v>39.429331617765371</v>
      </c>
      <c r="G68" s="24">
        <v>39.988612917308075</v>
      </c>
      <c r="H68" s="24">
        <v>39.708972267536758</v>
      </c>
      <c r="I68" s="11">
        <f t="shared" ref="I68:I71" si="16">SUM(D68:H68)</f>
        <v>198.54486133768364</v>
      </c>
      <c r="K68" s="11">
        <f>K49-I68+E72</f>
        <v>198.86738010152629</v>
      </c>
    </row>
    <row r="69" spans="2:11" x14ac:dyDescent="0.2">
      <c r="B69" s="57"/>
      <c r="C69" s="7">
        <v>435</v>
      </c>
      <c r="D69" s="24">
        <v>39.842587473064583</v>
      </c>
      <c r="E69" s="24">
        <v>39.229624588863587</v>
      </c>
      <c r="F69" s="24">
        <v>39.229624588863587</v>
      </c>
      <c r="G69" s="24">
        <v>39.842587473064583</v>
      </c>
      <c r="H69" s="24">
        <v>39.641872776632979</v>
      </c>
      <c r="I69" s="11">
        <f t="shared" si="16"/>
        <v>197.78629690048933</v>
      </c>
      <c r="K69" s="11">
        <f>K50-I69+F72</f>
        <v>197.9918060057463</v>
      </c>
    </row>
    <row r="70" spans="2:11" x14ac:dyDescent="0.2">
      <c r="B70" s="57"/>
      <c r="C70" s="7">
        <v>426</v>
      </c>
      <c r="D70" s="24">
        <v>40.705906001871021</v>
      </c>
      <c r="E70" s="24">
        <v>40.06987622059178</v>
      </c>
      <c r="F70" s="24">
        <v>39.75186132995217</v>
      </c>
      <c r="G70" s="24">
        <v>40.387891111231404</v>
      </c>
      <c r="H70" s="24">
        <v>40.387891111231404</v>
      </c>
      <c r="I70" s="11">
        <f t="shared" si="16"/>
        <v>201.30342577487775</v>
      </c>
      <c r="K70" s="11">
        <f>K51-I70+G72</f>
        <v>200.91519838105012</v>
      </c>
    </row>
    <row r="71" spans="2:11" x14ac:dyDescent="0.2">
      <c r="B71" s="57"/>
      <c r="C71" s="8">
        <v>497</v>
      </c>
      <c r="D71" s="24">
        <v>40.503694311507687</v>
      </c>
      <c r="E71" s="24">
        <v>39.870824087890369</v>
      </c>
      <c r="F71" s="24">
        <v>39.554388976081725</v>
      </c>
      <c r="G71" s="24">
        <v>40.187259199698985</v>
      </c>
      <c r="H71" s="24">
        <v>40.187259199698985</v>
      </c>
      <c r="I71" s="12">
        <f t="shared" si="16"/>
        <v>200.30342577487775</v>
      </c>
      <c r="K71" s="12">
        <f>K52-I71+H72</f>
        <v>200.43484303484712</v>
      </c>
    </row>
    <row r="72" spans="2:11" x14ac:dyDescent="0.2">
      <c r="C72" s="9" t="s">
        <v>9</v>
      </c>
      <c r="D72" s="13">
        <f>SUM(D67:D71)</f>
        <v>201.79077247683028</v>
      </c>
      <c r="E72" s="13">
        <f t="shared" ref="E72" si="17">SUM(E67:E71)</f>
        <v>198.86738010152635</v>
      </c>
      <c r="F72" s="13">
        <f t="shared" ref="F72" si="18">SUM(F67:F71)</f>
        <v>197.99180600574627</v>
      </c>
      <c r="G72" s="13">
        <f t="shared" ref="G72" si="19">SUM(G67:G71)</f>
        <v>200.91519838105012</v>
      </c>
      <c r="H72" s="13">
        <f t="shared" ref="H72" si="20">SUM(H67:H71)</f>
        <v>200.4348430348472</v>
      </c>
      <c r="I72" s="14">
        <f t="shared" ref="I72" si="21">SUM(I67:I71)</f>
        <v>1000.0000000000001</v>
      </c>
      <c r="K72" s="14">
        <f>SUM(K67:K71)</f>
        <v>1000</v>
      </c>
    </row>
    <row r="74" spans="2:11" x14ac:dyDescent="0.2">
      <c r="C74" t="s">
        <v>5</v>
      </c>
      <c r="E74" t="s">
        <v>14</v>
      </c>
    </row>
    <row r="75" spans="2:11" x14ac:dyDescent="0.2">
      <c r="C75" s="51">
        <f>C32</f>
        <v>1000</v>
      </c>
      <c r="D75" t="s">
        <v>13</v>
      </c>
      <c r="E75">
        <f>C4</f>
        <v>1000</v>
      </c>
    </row>
    <row r="77" spans="2:11" x14ac:dyDescent="0.2">
      <c r="B77" t="s">
        <v>24</v>
      </c>
    </row>
    <row r="78" spans="2:11" x14ac:dyDescent="0.2">
      <c r="B78" t="s">
        <v>11</v>
      </c>
    </row>
    <row r="79" spans="2:11" x14ac:dyDescent="0.2">
      <c r="B79" t="s">
        <v>19</v>
      </c>
    </row>
  </sheetData>
  <mergeCells count="14">
    <mergeCell ref="A1:L1"/>
    <mergeCell ref="A2:L2"/>
    <mergeCell ref="B67:B71"/>
    <mergeCell ref="B8:B12"/>
    <mergeCell ref="D6:H6"/>
    <mergeCell ref="D37:H37"/>
    <mergeCell ref="D56:H56"/>
    <mergeCell ref="D15:H15"/>
    <mergeCell ref="B17:B21"/>
    <mergeCell ref="D46:H46"/>
    <mergeCell ref="B48:B52"/>
    <mergeCell ref="D65:H65"/>
    <mergeCell ref="B39:B43"/>
    <mergeCell ref="B58:B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DE3D-8586-024D-ADA0-4F1FFD08BD48}">
  <dimension ref="A1:L79"/>
  <sheetViews>
    <sheetView topLeftCell="A3" zoomScale="120" zoomScaleNormal="120" workbookViewId="0">
      <selection activeCell="C5" sqref="C5"/>
    </sheetView>
  </sheetViews>
  <sheetFormatPr baseColWidth="10" defaultColWidth="8.83203125" defaultRowHeight="15" x14ac:dyDescent="0.2"/>
  <cols>
    <col min="1" max="1" width="8.83203125" style="2"/>
    <col min="2" max="2" width="14.5" customWidth="1"/>
    <col min="3" max="3" width="16.1640625" customWidth="1"/>
    <col min="4" max="4" width="10.1640625" customWidth="1"/>
    <col min="5" max="5" width="9.1640625" customWidth="1"/>
  </cols>
  <sheetData>
    <row r="1" spans="1:12" ht="19" x14ac:dyDescent="0.2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49.5" customHeight="1" x14ac:dyDescent="0.2">
      <c r="A2" s="55" t="s">
        <v>26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s="31" customFormat="1" x14ac:dyDescent="0.2">
      <c r="A3" s="30" t="s">
        <v>0</v>
      </c>
    </row>
    <row r="4" spans="1:12" x14ac:dyDescent="0.2">
      <c r="B4" t="s">
        <v>12</v>
      </c>
      <c r="C4">
        <v>2000</v>
      </c>
    </row>
    <row r="6" spans="1:12" x14ac:dyDescent="0.2">
      <c r="B6" s="2" t="s">
        <v>17</v>
      </c>
      <c r="C6" s="2"/>
      <c r="D6" s="58" t="s">
        <v>20</v>
      </c>
      <c r="E6" s="58"/>
      <c r="F6" s="58"/>
      <c r="G6" s="58"/>
      <c r="H6" s="58"/>
      <c r="I6" s="1"/>
      <c r="J6" s="1"/>
      <c r="K6" s="1"/>
    </row>
    <row r="7" spans="1:12" x14ac:dyDescent="0.2">
      <c r="D7" s="38">
        <v>519</v>
      </c>
      <c r="E7" s="39">
        <v>402</v>
      </c>
      <c r="F7" s="39">
        <v>435</v>
      </c>
      <c r="G7" s="39">
        <v>426</v>
      </c>
      <c r="H7" s="39">
        <v>497</v>
      </c>
      <c r="I7" s="9" t="s">
        <v>9</v>
      </c>
    </row>
    <row r="8" spans="1:12" x14ac:dyDescent="0.2">
      <c r="B8" s="57" t="s">
        <v>21</v>
      </c>
      <c r="C8" s="40">
        <v>519</v>
      </c>
      <c r="D8" s="32">
        <v>149</v>
      </c>
      <c r="E8" s="33">
        <v>147</v>
      </c>
      <c r="F8" s="33">
        <v>147</v>
      </c>
      <c r="G8" s="33">
        <v>148</v>
      </c>
      <c r="H8" s="33">
        <v>148</v>
      </c>
      <c r="I8" s="10">
        <f>SUM(D8:H8)</f>
        <v>739</v>
      </c>
    </row>
    <row r="9" spans="1:12" x14ac:dyDescent="0.2">
      <c r="B9" s="57"/>
      <c r="C9" s="41">
        <v>402</v>
      </c>
      <c r="D9" s="34">
        <v>124</v>
      </c>
      <c r="E9" s="35">
        <v>122</v>
      </c>
      <c r="F9" s="35">
        <v>121</v>
      </c>
      <c r="G9" s="35">
        <v>123</v>
      </c>
      <c r="H9" s="35">
        <v>123</v>
      </c>
      <c r="I9" s="11">
        <f t="shared" ref="I9:I12" si="0">SUM(D9:H9)</f>
        <v>613</v>
      </c>
    </row>
    <row r="10" spans="1:12" x14ac:dyDescent="0.2">
      <c r="B10" s="57"/>
      <c r="C10" s="41">
        <v>435</v>
      </c>
      <c r="D10" s="34">
        <v>111</v>
      </c>
      <c r="E10" s="35">
        <v>109</v>
      </c>
      <c r="F10" s="35">
        <v>108</v>
      </c>
      <c r="G10" s="35">
        <v>110</v>
      </c>
      <c r="H10" s="35">
        <v>110</v>
      </c>
      <c r="I10" s="11">
        <f t="shared" si="0"/>
        <v>548</v>
      </c>
    </row>
    <row r="11" spans="1:12" x14ac:dyDescent="0.2">
      <c r="B11" s="57"/>
      <c r="C11" s="41">
        <v>426</v>
      </c>
      <c r="D11" s="34">
        <v>108</v>
      </c>
      <c r="E11" s="35">
        <v>106</v>
      </c>
      <c r="F11" s="35">
        <v>106</v>
      </c>
      <c r="G11" s="35">
        <v>107</v>
      </c>
      <c r="H11" s="35">
        <v>107</v>
      </c>
      <c r="I11" s="11">
        <f t="shared" si="0"/>
        <v>534</v>
      </c>
    </row>
    <row r="12" spans="1:12" x14ac:dyDescent="0.2">
      <c r="B12" s="57"/>
      <c r="C12" s="42">
        <v>497</v>
      </c>
      <c r="D12" s="36">
        <v>108</v>
      </c>
      <c r="E12" s="37">
        <v>106</v>
      </c>
      <c r="F12" s="37">
        <v>106</v>
      </c>
      <c r="G12" s="37">
        <v>108</v>
      </c>
      <c r="H12" s="37">
        <v>107</v>
      </c>
      <c r="I12" s="12">
        <f t="shared" si="0"/>
        <v>535</v>
      </c>
    </row>
    <row r="13" spans="1:12" x14ac:dyDescent="0.2">
      <c r="C13" s="9" t="s">
        <v>9</v>
      </c>
      <c r="D13" s="13">
        <f>SUM(D8:D12)</f>
        <v>600</v>
      </c>
      <c r="E13" s="13">
        <f t="shared" ref="E13:I13" si="1">SUM(E8:E12)</f>
        <v>590</v>
      </c>
      <c r="F13" s="13">
        <f t="shared" si="1"/>
        <v>588</v>
      </c>
      <c r="G13" s="13">
        <f t="shared" si="1"/>
        <v>596</v>
      </c>
      <c r="H13" s="13">
        <f t="shared" si="1"/>
        <v>595</v>
      </c>
      <c r="I13" s="14">
        <f t="shared" si="1"/>
        <v>2969</v>
      </c>
    </row>
    <row r="15" spans="1:12" x14ac:dyDescent="0.2">
      <c r="B15" s="2" t="s">
        <v>18</v>
      </c>
      <c r="C15" s="2"/>
      <c r="D15" s="58" t="s">
        <v>20</v>
      </c>
      <c r="E15" s="58"/>
      <c r="F15" s="58"/>
      <c r="G15" s="58"/>
      <c r="H15" s="58"/>
    </row>
    <row r="16" spans="1:12" x14ac:dyDescent="0.2">
      <c r="D16" s="38">
        <v>519</v>
      </c>
      <c r="E16" s="39">
        <v>402</v>
      </c>
      <c r="F16" s="39">
        <v>435</v>
      </c>
      <c r="G16" s="39">
        <v>426</v>
      </c>
      <c r="H16" s="39">
        <v>497</v>
      </c>
      <c r="I16" s="6" t="s">
        <v>9</v>
      </c>
    </row>
    <row r="17" spans="1:9" x14ac:dyDescent="0.2">
      <c r="B17" s="57" t="s">
        <v>21</v>
      </c>
      <c r="C17" s="40">
        <v>519</v>
      </c>
      <c r="D17" s="44">
        <v>169</v>
      </c>
      <c r="E17" s="45">
        <v>167</v>
      </c>
      <c r="F17" s="45">
        <v>166</v>
      </c>
      <c r="G17" s="45">
        <v>168</v>
      </c>
      <c r="H17" s="45">
        <v>168</v>
      </c>
      <c r="I17" s="6">
        <f>SUM(D17:H17)</f>
        <v>838</v>
      </c>
    </row>
    <row r="18" spans="1:9" x14ac:dyDescent="0.2">
      <c r="B18" s="57"/>
      <c r="C18" s="41">
        <v>402</v>
      </c>
      <c r="D18" s="46">
        <v>143</v>
      </c>
      <c r="E18" s="47">
        <v>141</v>
      </c>
      <c r="F18" s="47">
        <v>141</v>
      </c>
      <c r="G18" s="47">
        <v>143</v>
      </c>
      <c r="H18" s="47">
        <v>142</v>
      </c>
      <c r="I18" s="7">
        <f t="shared" ref="I18:I21" si="2">SUM(D18:H18)</f>
        <v>710</v>
      </c>
    </row>
    <row r="19" spans="1:9" x14ac:dyDescent="0.2">
      <c r="B19" s="57"/>
      <c r="C19" s="41">
        <v>435</v>
      </c>
      <c r="D19" s="46">
        <v>130</v>
      </c>
      <c r="E19" s="47">
        <v>128</v>
      </c>
      <c r="F19" s="47">
        <v>128</v>
      </c>
      <c r="G19" s="47">
        <v>130</v>
      </c>
      <c r="H19" s="35">
        <v>129.3451</v>
      </c>
      <c r="I19" s="7">
        <f t="shared" si="2"/>
        <v>645.3451</v>
      </c>
    </row>
    <row r="20" spans="1:9" x14ac:dyDescent="0.2">
      <c r="B20" s="57"/>
      <c r="C20" s="41">
        <v>426</v>
      </c>
      <c r="D20" s="46">
        <v>128</v>
      </c>
      <c r="E20" s="47">
        <v>126</v>
      </c>
      <c r="F20" s="47">
        <v>125</v>
      </c>
      <c r="G20" s="47">
        <v>127</v>
      </c>
      <c r="H20" s="47">
        <v>127</v>
      </c>
      <c r="I20" s="7">
        <f t="shared" si="2"/>
        <v>633</v>
      </c>
    </row>
    <row r="21" spans="1:9" x14ac:dyDescent="0.2">
      <c r="B21" s="57"/>
      <c r="C21" s="42">
        <v>497</v>
      </c>
      <c r="D21" s="48">
        <v>128</v>
      </c>
      <c r="E21" s="49">
        <v>126</v>
      </c>
      <c r="F21" s="49">
        <v>125</v>
      </c>
      <c r="G21" s="49">
        <v>127</v>
      </c>
      <c r="H21" s="49">
        <v>127</v>
      </c>
      <c r="I21" s="8">
        <f t="shared" si="2"/>
        <v>633</v>
      </c>
    </row>
    <row r="22" spans="1:9" x14ac:dyDescent="0.2">
      <c r="C22" s="9" t="s">
        <v>9</v>
      </c>
      <c r="D22" s="3">
        <f>SUM(D17:D21)</f>
        <v>698</v>
      </c>
      <c r="E22" s="4">
        <f t="shared" ref="E22:I22" si="3">SUM(E17:E21)</f>
        <v>688</v>
      </c>
      <c r="F22" s="4">
        <f t="shared" si="3"/>
        <v>685</v>
      </c>
      <c r="G22" s="4">
        <f t="shared" si="3"/>
        <v>695</v>
      </c>
      <c r="H22" s="5">
        <f t="shared" si="3"/>
        <v>693.3451</v>
      </c>
      <c r="I22" s="9">
        <f t="shared" si="3"/>
        <v>3459.3451</v>
      </c>
    </row>
    <row r="23" spans="1:9" s="31" customFormat="1" x14ac:dyDescent="0.2">
      <c r="A23" s="30" t="s">
        <v>2</v>
      </c>
    </row>
    <row r="24" spans="1:9" x14ac:dyDescent="0.2">
      <c r="B24" t="s">
        <v>4</v>
      </c>
      <c r="C24" s="27">
        <f>SUM(D48:H52,D67:H71)</f>
        <v>4000.0000000000009</v>
      </c>
    </row>
    <row r="26" spans="1:9" x14ac:dyDescent="0.2">
      <c r="A26" s="2" t="s">
        <v>1</v>
      </c>
      <c r="B26" t="s">
        <v>22</v>
      </c>
      <c r="C26" s="28" t="s">
        <v>25</v>
      </c>
    </row>
    <row r="27" spans="1:9" x14ac:dyDescent="0.2">
      <c r="B27" s="6">
        <v>519</v>
      </c>
      <c r="C27" s="52">
        <v>304.00000000000068</v>
      </c>
    </row>
    <row r="28" spans="1:9" x14ac:dyDescent="0.2">
      <c r="B28" s="7">
        <v>402</v>
      </c>
      <c r="C28" s="52">
        <v>612.99999999999966</v>
      </c>
    </row>
    <row r="29" spans="1:9" x14ac:dyDescent="0.2">
      <c r="B29" s="7">
        <v>435</v>
      </c>
      <c r="C29" s="52">
        <v>547.99999999999989</v>
      </c>
    </row>
    <row r="30" spans="1:9" x14ac:dyDescent="0.2">
      <c r="B30" s="7">
        <v>426</v>
      </c>
      <c r="C30" s="52">
        <v>0</v>
      </c>
    </row>
    <row r="31" spans="1:9" x14ac:dyDescent="0.2">
      <c r="B31" s="8">
        <v>497</v>
      </c>
      <c r="C31" s="52">
        <v>535.00000000000011</v>
      </c>
    </row>
    <row r="32" spans="1:9" x14ac:dyDescent="0.2">
      <c r="B32" s="9" t="s">
        <v>9</v>
      </c>
      <c r="C32" s="50">
        <f>SUM(C27:C31)</f>
        <v>2000.0000000000005</v>
      </c>
    </row>
    <row r="34" spans="1:11" s="31" customFormat="1" x14ac:dyDescent="0.2">
      <c r="A34" s="30" t="s">
        <v>6</v>
      </c>
    </row>
    <row r="36" spans="1:11" x14ac:dyDescent="0.2">
      <c r="B36" s="2" t="s">
        <v>16</v>
      </c>
      <c r="C36" s="2"/>
    </row>
    <row r="37" spans="1:11" x14ac:dyDescent="0.2">
      <c r="D37" s="58" t="s">
        <v>20</v>
      </c>
      <c r="E37" s="58"/>
      <c r="F37" s="58"/>
      <c r="G37" s="58"/>
      <c r="H37" s="58"/>
      <c r="I37" s="1"/>
    </row>
    <row r="38" spans="1:11" x14ac:dyDescent="0.2">
      <c r="D38" s="3">
        <v>519</v>
      </c>
      <c r="E38" s="4">
        <v>402</v>
      </c>
      <c r="F38" s="4">
        <v>435</v>
      </c>
      <c r="G38" s="4">
        <v>426</v>
      </c>
      <c r="H38" s="4">
        <v>497</v>
      </c>
      <c r="I38" s="9" t="s">
        <v>9</v>
      </c>
    </row>
    <row r="39" spans="1:11" x14ac:dyDescent="0.2">
      <c r="B39" s="57" t="s">
        <v>21</v>
      </c>
      <c r="C39" s="6">
        <v>519</v>
      </c>
      <c r="D39" s="29">
        <f>(D8/$I8)*$C27</f>
        <v>61.293640054127337</v>
      </c>
      <c r="E39" s="16">
        <f t="shared" ref="D39:H43" si="4">(E8/$I8)*$C27</f>
        <v>60.470906630582</v>
      </c>
      <c r="F39" s="16">
        <f t="shared" si="4"/>
        <v>60.470906630582</v>
      </c>
      <c r="G39" s="16">
        <f t="shared" si="4"/>
        <v>60.882273342354665</v>
      </c>
      <c r="H39" s="16">
        <f>(H8/$I8)*$C27</f>
        <v>60.882273342354665</v>
      </c>
      <c r="I39" s="10">
        <f>SUM(D39:H39)</f>
        <v>304.00000000000068</v>
      </c>
    </row>
    <row r="40" spans="1:11" x14ac:dyDescent="0.2">
      <c r="B40" s="57"/>
      <c r="C40" s="7">
        <v>402</v>
      </c>
      <c r="D40" s="17">
        <f t="shared" si="4"/>
        <v>123.99999999999993</v>
      </c>
      <c r="E40" s="18">
        <f t="shared" si="4"/>
        <v>121.99999999999993</v>
      </c>
      <c r="F40" s="18">
        <f t="shared" si="4"/>
        <v>120.99999999999993</v>
      </c>
      <c r="G40" s="18">
        <f t="shared" si="4"/>
        <v>122.99999999999993</v>
      </c>
      <c r="H40" s="18">
        <f t="shared" si="4"/>
        <v>122.99999999999993</v>
      </c>
      <c r="I40" s="11">
        <f t="shared" ref="I40:I43" si="5">SUM(D40:H40)</f>
        <v>612.99999999999966</v>
      </c>
    </row>
    <row r="41" spans="1:11" x14ac:dyDescent="0.2">
      <c r="B41" s="57"/>
      <c r="C41" s="7">
        <v>435</v>
      </c>
      <c r="D41" s="43">
        <f>(D10/$I10)*$C29</f>
        <v>110.99999999999997</v>
      </c>
      <c r="E41" s="18">
        <f t="shared" si="4"/>
        <v>108.99999999999999</v>
      </c>
      <c r="F41" s="18">
        <f t="shared" si="4"/>
        <v>107.99999999999999</v>
      </c>
      <c r="G41" s="18">
        <f t="shared" si="4"/>
        <v>109.99999999999999</v>
      </c>
      <c r="H41" s="18">
        <f>(H10/$I10)*$C29</f>
        <v>109.99999999999999</v>
      </c>
      <c r="I41" s="11">
        <f t="shared" si="5"/>
        <v>547.99999999999989</v>
      </c>
    </row>
    <row r="42" spans="1:11" x14ac:dyDescent="0.2">
      <c r="B42" s="57"/>
      <c r="C42" s="7">
        <v>426</v>
      </c>
      <c r="D42" s="17">
        <f t="shared" si="4"/>
        <v>0</v>
      </c>
      <c r="E42" s="18">
        <f t="shared" si="4"/>
        <v>0</v>
      </c>
      <c r="F42" s="18">
        <f t="shared" si="4"/>
        <v>0</v>
      </c>
      <c r="G42" s="18">
        <f t="shared" si="4"/>
        <v>0</v>
      </c>
      <c r="H42" s="18">
        <f t="shared" si="4"/>
        <v>0</v>
      </c>
      <c r="I42" s="11">
        <f t="shared" si="5"/>
        <v>0</v>
      </c>
    </row>
    <row r="43" spans="1:11" x14ac:dyDescent="0.2">
      <c r="B43" s="57"/>
      <c r="C43" s="8">
        <v>497</v>
      </c>
      <c r="D43" s="19">
        <f t="shared" si="4"/>
        <v>108.00000000000003</v>
      </c>
      <c r="E43" s="20">
        <f t="shared" si="4"/>
        <v>106.00000000000001</v>
      </c>
      <c r="F43" s="20">
        <f t="shared" si="4"/>
        <v>106.00000000000001</v>
      </c>
      <c r="G43" s="20">
        <f t="shared" si="4"/>
        <v>108.00000000000003</v>
      </c>
      <c r="H43" s="20">
        <f t="shared" si="4"/>
        <v>107.00000000000003</v>
      </c>
      <c r="I43" s="12">
        <f t="shared" si="5"/>
        <v>535.00000000000011</v>
      </c>
    </row>
    <row r="44" spans="1:11" x14ac:dyDescent="0.2">
      <c r="C44" s="9" t="s">
        <v>9</v>
      </c>
      <c r="D44" s="13">
        <f>SUM(D39:D43)</f>
        <v>404.2936400541272</v>
      </c>
      <c r="E44" s="13">
        <f t="shared" ref="E44:I44" si="6">SUM(E39:E43)</f>
        <v>397.47090663058191</v>
      </c>
      <c r="F44" s="13">
        <f t="shared" si="6"/>
        <v>395.47090663058191</v>
      </c>
      <c r="G44" s="13">
        <f t="shared" si="6"/>
        <v>401.88227334235467</v>
      </c>
      <c r="H44" s="13">
        <f t="shared" si="6"/>
        <v>400.88227334235467</v>
      </c>
      <c r="I44" s="14">
        <f t="shared" si="6"/>
        <v>2000.0000000000005</v>
      </c>
    </row>
    <row r="46" spans="1:11" x14ac:dyDescent="0.2">
      <c r="B46" s="2" t="s">
        <v>23</v>
      </c>
      <c r="C46" s="2" t="s">
        <v>3</v>
      </c>
      <c r="D46" s="58" t="s">
        <v>20</v>
      </c>
      <c r="E46" s="58"/>
      <c r="F46" s="58"/>
      <c r="G46" s="58"/>
      <c r="H46" s="58"/>
      <c r="I46" s="1"/>
      <c r="K46" t="s">
        <v>8</v>
      </c>
    </row>
    <row r="47" spans="1:11" x14ac:dyDescent="0.2">
      <c r="D47" s="3">
        <v>519</v>
      </c>
      <c r="E47" s="4">
        <v>402</v>
      </c>
      <c r="F47" s="4">
        <v>435</v>
      </c>
      <c r="G47" s="4">
        <v>426</v>
      </c>
      <c r="H47" s="4">
        <v>497</v>
      </c>
      <c r="I47" s="9" t="s">
        <v>9</v>
      </c>
    </row>
    <row r="48" spans="1:11" x14ac:dyDescent="0.2">
      <c r="B48" s="57" t="s">
        <v>21</v>
      </c>
      <c r="C48" s="6">
        <v>519</v>
      </c>
      <c r="D48" s="21">
        <v>61.293640054127408</v>
      </c>
      <c r="E48" s="22">
        <v>60.47090663058205</v>
      </c>
      <c r="F48" s="22">
        <v>60.470906630581993</v>
      </c>
      <c r="G48" s="24">
        <v>60.882273342354651</v>
      </c>
      <c r="H48" s="24">
        <v>60.882273342354651</v>
      </c>
      <c r="I48" s="10">
        <f>SUM(D48:H48)</f>
        <v>304.0000000000008</v>
      </c>
      <c r="K48" s="10">
        <f>C27-I48+D53</f>
        <v>404.29364005412731</v>
      </c>
    </row>
    <row r="49" spans="2:11" x14ac:dyDescent="0.2">
      <c r="B49" s="57"/>
      <c r="C49" s="7">
        <v>402</v>
      </c>
      <c r="D49" s="23">
        <v>124</v>
      </c>
      <c r="E49" s="24">
        <v>121.99999999999999</v>
      </c>
      <c r="F49" s="24">
        <v>120.99999999999999</v>
      </c>
      <c r="G49" s="24">
        <v>123</v>
      </c>
      <c r="H49" s="24">
        <v>123</v>
      </c>
      <c r="I49" s="11">
        <f t="shared" ref="I49:I52" si="7">SUM(D49:H49)</f>
        <v>613</v>
      </c>
      <c r="K49" s="11">
        <f>C28-I49+E53</f>
        <v>397.47090663058162</v>
      </c>
    </row>
    <row r="50" spans="2:11" x14ac:dyDescent="0.2">
      <c r="B50" s="57"/>
      <c r="C50" s="7">
        <v>435</v>
      </c>
      <c r="D50" s="23">
        <v>111</v>
      </c>
      <c r="E50" s="24">
        <v>108.99999999999993</v>
      </c>
      <c r="F50" s="24">
        <v>107.99999999999994</v>
      </c>
      <c r="G50" s="24">
        <v>109.99999999999989</v>
      </c>
      <c r="H50" s="24">
        <v>109.99999999999989</v>
      </c>
      <c r="I50" s="11">
        <f t="shared" si="7"/>
        <v>547.99999999999966</v>
      </c>
      <c r="K50" s="11">
        <f>C29-I50+F53</f>
        <v>395.47090663058202</v>
      </c>
    </row>
    <row r="51" spans="2:11" x14ac:dyDescent="0.2">
      <c r="B51" s="57"/>
      <c r="C51" s="7">
        <v>426</v>
      </c>
      <c r="D51" s="23">
        <v>0</v>
      </c>
      <c r="E51" s="24">
        <v>0</v>
      </c>
      <c r="F51" s="24">
        <v>-5.8190419307746626E-14</v>
      </c>
      <c r="G51" s="24">
        <v>0</v>
      </c>
      <c r="H51" s="24">
        <v>0</v>
      </c>
      <c r="I51" s="11">
        <f t="shared" si="7"/>
        <v>-5.8190419307746626E-14</v>
      </c>
      <c r="K51" s="11">
        <f>C30-I51+G53</f>
        <v>401.88227334235461</v>
      </c>
    </row>
    <row r="52" spans="2:11" x14ac:dyDescent="0.2">
      <c r="B52" s="57"/>
      <c r="C52" s="8">
        <v>497</v>
      </c>
      <c r="D52" s="25">
        <v>107.99999999999997</v>
      </c>
      <c r="E52" s="26">
        <v>106</v>
      </c>
      <c r="F52" s="24">
        <v>105.99999999999997</v>
      </c>
      <c r="G52" s="24">
        <v>107.99999999999997</v>
      </c>
      <c r="H52" s="24">
        <v>106.99999999999999</v>
      </c>
      <c r="I52" s="12">
        <f t="shared" si="7"/>
        <v>534.99999999999989</v>
      </c>
      <c r="K52" s="12">
        <f>C31-I52+H53</f>
        <v>400.88227334235478</v>
      </c>
    </row>
    <row r="53" spans="2:11" x14ac:dyDescent="0.2">
      <c r="C53" s="9" t="s">
        <v>9</v>
      </c>
      <c r="D53" s="13">
        <f>SUM(D48:D52)</f>
        <v>404.29364005412742</v>
      </c>
      <c r="E53" s="13">
        <f t="shared" ref="E53:I53" si="8">SUM(E48:E52)</f>
        <v>397.47090663058196</v>
      </c>
      <c r="F53" s="13">
        <f t="shared" si="8"/>
        <v>395.47090663058179</v>
      </c>
      <c r="G53" s="13">
        <f t="shared" si="8"/>
        <v>401.88227334235455</v>
      </c>
      <c r="H53" s="13">
        <f t="shared" si="8"/>
        <v>400.88227334235455</v>
      </c>
      <c r="I53" s="14">
        <f t="shared" si="8"/>
        <v>2000.0000000000005</v>
      </c>
      <c r="K53" s="14">
        <f>SUM(K48:K52)</f>
        <v>2000.0000000000005</v>
      </c>
    </row>
    <row r="55" spans="2:11" x14ac:dyDescent="0.2">
      <c r="B55" s="2" t="s">
        <v>15</v>
      </c>
    </row>
    <row r="56" spans="2:11" x14ac:dyDescent="0.2">
      <c r="D56" s="58" t="s">
        <v>20</v>
      </c>
      <c r="E56" s="58"/>
      <c r="F56" s="58"/>
      <c r="G56" s="58"/>
      <c r="H56" s="58"/>
      <c r="I56" s="1"/>
    </row>
    <row r="57" spans="2:11" x14ac:dyDescent="0.2">
      <c r="D57" s="3">
        <v>519</v>
      </c>
      <c r="E57" s="4">
        <v>402</v>
      </c>
      <c r="F57" s="4">
        <v>435</v>
      </c>
      <c r="G57" s="4">
        <v>426</v>
      </c>
      <c r="H57" s="4">
        <v>497</v>
      </c>
      <c r="I57" s="9" t="s">
        <v>9</v>
      </c>
    </row>
    <row r="58" spans="2:11" x14ac:dyDescent="0.2">
      <c r="B58" s="57" t="s">
        <v>21</v>
      </c>
      <c r="C58" s="6">
        <v>519</v>
      </c>
      <c r="D58" s="15">
        <f t="shared" ref="D58:H62" si="9">(D17/$I17)*$K48</f>
        <v>81.534158913063862</v>
      </c>
      <c r="E58" s="16">
        <f t="shared" si="9"/>
        <v>80.569257624151859</v>
      </c>
      <c r="F58" s="16">
        <f t="shared" si="9"/>
        <v>80.086806979695865</v>
      </c>
      <c r="G58" s="16">
        <f t="shared" si="9"/>
        <v>81.051708268607868</v>
      </c>
      <c r="H58" s="16">
        <f t="shared" si="9"/>
        <v>81.051708268607868</v>
      </c>
      <c r="I58" s="10">
        <f>SUM(D58:H58)</f>
        <v>404.29364005412731</v>
      </c>
    </row>
    <row r="59" spans="2:11" x14ac:dyDescent="0.2">
      <c r="B59" s="57"/>
      <c r="C59" s="7">
        <v>402</v>
      </c>
      <c r="D59" s="17">
        <f t="shared" si="9"/>
        <v>80.05399950446926</v>
      </c>
      <c r="E59" s="18">
        <f t="shared" si="9"/>
        <v>78.934363147763392</v>
      </c>
      <c r="F59" s="18">
        <f t="shared" si="9"/>
        <v>78.934363147763392</v>
      </c>
      <c r="G59" s="18">
        <f t="shared" si="9"/>
        <v>80.05399950446926</v>
      </c>
      <c r="H59" s="18">
        <f>(H18/$I18)*$K49</f>
        <v>79.494181326116333</v>
      </c>
      <c r="I59" s="11">
        <f t="shared" ref="I59:I62" si="10">SUM(D59:H59)</f>
        <v>397.47090663058162</v>
      </c>
    </row>
    <row r="60" spans="2:11" x14ac:dyDescent="0.2">
      <c r="B60" s="57"/>
      <c r="C60" s="7">
        <v>435</v>
      </c>
      <c r="D60" s="17">
        <f t="shared" si="9"/>
        <v>79.664690817324967</v>
      </c>
      <c r="E60" s="18">
        <f t="shared" si="9"/>
        <v>78.439080189366123</v>
      </c>
      <c r="F60" s="18">
        <f t="shared" si="9"/>
        <v>78.439080189366123</v>
      </c>
      <c r="G60" s="18">
        <f t="shared" si="9"/>
        <v>79.664690817324967</v>
      </c>
      <c r="H60" s="18">
        <f t="shared" si="9"/>
        <v>79.263364617199841</v>
      </c>
      <c r="I60" s="11">
        <f t="shared" si="10"/>
        <v>395.47090663058202</v>
      </c>
    </row>
    <row r="61" spans="2:11" x14ac:dyDescent="0.2">
      <c r="B61" s="57"/>
      <c r="C61" s="7">
        <v>426</v>
      </c>
      <c r="D61" s="17">
        <f t="shared" si="9"/>
        <v>81.265293819623054</v>
      </c>
      <c r="E61" s="18">
        <f t="shared" si="9"/>
        <v>79.995523603691439</v>
      </c>
      <c r="F61" s="18">
        <f t="shared" si="9"/>
        <v>79.360638495725638</v>
      </c>
      <c r="G61" s="18">
        <f t="shared" si="9"/>
        <v>80.630408711657239</v>
      </c>
      <c r="H61" s="18">
        <f>(H20/$I20)*$K51</f>
        <v>80.630408711657239</v>
      </c>
      <c r="I61" s="11">
        <f t="shared" si="10"/>
        <v>401.88227334235467</v>
      </c>
    </row>
    <row r="62" spans="2:11" x14ac:dyDescent="0.2">
      <c r="B62" s="57"/>
      <c r="C62" s="8">
        <v>497</v>
      </c>
      <c r="D62" s="19">
        <f t="shared" si="9"/>
        <v>81.063082129259726</v>
      </c>
      <c r="E62" s="20">
        <f t="shared" si="9"/>
        <v>79.796471470990056</v>
      </c>
      <c r="F62" s="20">
        <f t="shared" si="9"/>
        <v>79.163166141855214</v>
      </c>
      <c r="G62" s="20">
        <f t="shared" si="9"/>
        <v>80.429776800124898</v>
      </c>
      <c r="H62" s="20">
        <f t="shared" si="9"/>
        <v>80.429776800124898</v>
      </c>
      <c r="I62" s="12">
        <f t="shared" si="10"/>
        <v>400.88227334235484</v>
      </c>
    </row>
    <row r="63" spans="2:11" x14ac:dyDescent="0.2">
      <c r="C63" s="9" t="s">
        <v>9</v>
      </c>
      <c r="D63" s="13">
        <f>SUM(D58:D62)</f>
        <v>403.58122518374086</v>
      </c>
      <c r="E63" s="13">
        <f t="shared" ref="E63:I63" si="11">SUM(E58:E62)</f>
        <v>397.73469603596288</v>
      </c>
      <c r="F63" s="13">
        <f t="shared" si="11"/>
        <v>395.98405495440625</v>
      </c>
      <c r="G63" s="13">
        <f t="shared" si="11"/>
        <v>401.83058410218428</v>
      </c>
      <c r="H63" s="13">
        <f t="shared" si="11"/>
        <v>400.86943972370619</v>
      </c>
      <c r="I63" s="14">
        <f t="shared" si="11"/>
        <v>2000.0000000000005</v>
      </c>
    </row>
    <row r="65" spans="2:11" x14ac:dyDescent="0.2">
      <c r="B65" s="2" t="s">
        <v>23</v>
      </c>
      <c r="C65" s="2" t="s">
        <v>10</v>
      </c>
      <c r="D65" s="58" t="s">
        <v>20</v>
      </c>
      <c r="E65" s="58"/>
      <c r="F65" s="58"/>
      <c r="G65" s="58"/>
      <c r="H65" s="58"/>
      <c r="I65" s="1"/>
      <c r="K65" t="s">
        <v>7</v>
      </c>
    </row>
    <row r="66" spans="2:11" x14ac:dyDescent="0.2">
      <c r="D66" s="3">
        <v>519</v>
      </c>
      <c r="E66" s="4">
        <v>402</v>
      </c>
      <c r="F66" s="4">
        <v>435</v>
      </c>
      <c r="G66" s="4">
        <v>426</v>
      </c>
      <c r="H66" s="4">
        <v>497</v>
      </c>
      <c r="I66" s="9" t="s">
        <v>9</v>
      </c>
    </row>
    <row r="67" spans="2:11" x14ac:dyDescent="0.2">
      <c r="B67" s="57" t="s">
        <v>21</v>
      </c>
      <c r="C67" s="6">
        <v>519</v>
      </c>
      <c r="D67" s="24">
        <v>81.534158913063905</v>
      </c>
      <c r="E67" s="24">
        <v>80.569257624151916</v>
      </c>
      <c r="F67" s="24">
        <v>80.086806979695936</v>
      </c>
      <c r="G67" s="24">
        <v>81.051708268607825</v>
      </c>
      <c r="H67" s="24">
        <v>81.051708268607825</v>
      </c>
      <c r="I67" s="10">
        <f>SUM(D67:H67)</f>
        <v>404.29364005412742</v>
      </c>
      <c r="K67" s="10">
        <f>K48-I67+D72</f>
        <v>403.5812251837408</v>
      </c>
    </row>
    <row r="68" spans="2:11" x14ac:dyDescent="0.2">
      <c r="B68" s="57"/>
      <c r="C68" s="7">
        <v>402</v>
      </c>
      <c r="D68" s="24">
        <v>80.053999504469317</v>
      </c>
      <c r="E68" s="24">
        <v>78.934363147763605</v>
      </c>
      <c r="F68" s="24">
        <v>78.934363147763605</v>
      </c>
      <c r="G68" s="24">
        <v>80.053999504469317</v>
      </c>
      <c r="H68" s="24">
        <v>79.494181326116575</v>
      </c>
      <c r="I68" s="11">
        <f t="shared" ref="I68:I71" si="12">SUM(D68:H68)</f>
        <v>397.47090663058242</v>
      </c>
      <c r="K68" s="11">
        <f>K49-I68+E72</f>
        <v>397.73469603596214</v>
      </c>
    </row>
    <row r="69" spans="2:11" x14ac:dyDescent="0.2">
      <c r="B69" s="57"/>
      <c r="C69" s="7">
        <v>435</v>
      </c>
      <c r="D69" s="24">
        <v>79.664690817324924</v>
      </c>
      <c r="E69" s="24">
        <v>78.439080189366052</v>
      </c>
      <c r="F69" s="24">
        <v>78.439080189366052</v>
      </c>
      <c r="G69" s="24">
        <v>79.66469081732491</v>
      </c>
      <c r="H69" s="24">
        <v>79.263364617199812</v>
      </c>
      <c r="I69" s="11">
        <f t="shared" si="12"/>
        <v>395.47090663058179</v>
      </c>
      <c r="K69" s="11">
        <f>K50-I69+F72</f>
        <v>395.98405495440659</v>
      </c>
    </row>
    <row r="70" spans="2:11" x14ac:dyDescent="0.2">
      <c r="B70" s="57"/>
      <c r="C70" s="7">
        <v>426</v>
      </c>
      <c r="D70" s="24">
        <v>81.265293819623082</v>
      </c>
      <c r="E70" s="24">
        <v>79.995523603691453</v>
      </c>
      <c r="F70" s="24">
        <v>79.360638495725681</v>
      </c>
      <c r="G70" s="24">
        <v>80.630408711657296</v>
      </c>
      <c r="H70" s="24">
        <v>80.630408711657296</v>
      </c>
      <c r="I70" s="11">
        <f t="shared" si="12"/>
        <v>401.88227334235484</v>
      </c>
      <c r="K70" s="11">
        <f>K51-I70+G72</f>
        <v>401.83058410218388</v>
      </c>
    </row>
    <row r="71" spans="2:11" x14ac:dyDescent="0.2">
      <c r="B71" s="57"/>
      <c r="C71" s="8">
        <v>497</v>
      </c>
      <c r="D71" s="24">
        <v>81.063082129259683</v>
      </c>
      <c r="E71" s="24">
        <v>79.796471470989943</v>
      </c>
      <c r="F71" s="24">
        <v>79.163166141855086</v>
      </c>
      <c r="G71" s="24">
        <v>80.429776800124742</v>
      </c>
      <c r="H71" s="24">
        <v>80.429776800124742</v>
      </c>
      <c r="I71" s="12">
        <f t="shared" si="12"/>
        <v>400.88227334235415</v>
      </c>
      <c r="K71" s="12">
        <f>K52-I71+H72</f>
        <v>400.86943972370688</v>
      </c>
    </row>
    <row r="72" spans="2:11" x14ac:dyDescent="0.2">
      <c r="C72" s="9" t="s">
        <v>9</v>
      </c>
      <c r="D72" s="13">
        <f>SUM(D67:D71)</f>
        <v>403.58122518374091</v>
      </c>
      <c r="E72" s="13">
        <f t="shared" ref="E72:I72" si="13">SUM(E67:E71)</f>
        <v>397.73469603596294</v>
      </c>
      <c r="F72" s="13">
        <f t="shared" si="13"/>
        <v>395.98405495440636</v>
      </c>
      <c r="G72" s="13">
        <f t="shared" si="13"/>
        <v>401.8305841021841</v>
      </c>
      <c r="H72" s="13">
        <f t="shared" si="13"/>
        <v>400.86943972370625</v>
      </c>
      <c r="I72" s="14">
        <f t="shared" si="13"/>
        <v>2000.0000000000007</v>
      </c>
      <c r="K72" s="14">
        <f>SUM(K67:K71)</f>
        <v>2000</v>
      </c>
    </row>
    <row r="74" spans="2:11" x14ac:dyDescent="0.2">
      <c r="C74" t="s">
        <v>5</v>
      </c>
      <c r="E74" t="s">
        <v>14</v>
      </c>
    </row>
    <row r="75" spans="2:11" x14ac:dyDescent="0.2">
      <c r="C75" s="51">
        <f>C32</f>
        <v>2000.0000000000005</v>
      </c>
      <c r="D75" t="s">
        <v>13</v>
      </c>
      <c r="E75">
        <f>C4</f>
        <v>2000</v>
      </c>
    </row>
    <row r="77" spans="2:11" x14ac:dyDescent="0.2">
      <c r="B77" t="s">
        <v>24</v>
      </c>
    </row>
    <row r="78" spans="2:11" x14ac:dyDescent="0.2">
      <c r="B78" t="s">
        <v>11</v>
      </c>
    </row>
    <row r="79" spans="2:11" x14ac:dyDescent="0.2">
      <c r="B79" t="s">
        <v>19</v>
      </c>
    </row>
  </sheetData>
  <mergeCells count="14">
    <mergeCell ref="B17:B21"/>
    <mergeCell ref="A1:L1"/>
    <mergeCell ref="A2:L2"/>
    <mergeCell ref="D6:H6"/>
    <mergeCell ref="B8:B12"/>
    <mergeCell ref="D15:H15"/>
    <mergeCell ref="D65:H65"/>
    <mergeCell ref="B67:B71"/>
    <mergeCell ref="D37:H37"/>
    <mergeCell ref="B39:B43"/>
    <mergeCell ref="D46:H46"/>
    <mergeCell ref="B48:B52"/>
    <mergeCell ref="D56:H56"/>
    <mergeCell ref="B58:B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optimization</vt:lpstr>
      <vt:lpstr>optimization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2024-01-28T16:27:19Z</dcterms:modified>
</cp:coreProperties>
</file>