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-STUDY\0-New initiative\1-Digitalisation software\"/>
    </mc:Choice>
  </mc:AlternateContent>
  <bookViews>
    <workbookView xWindow="0" yWindow="0" windowWidth="19200" windowHeight="7800" tabRatio="1000"/>
  </bookViews>
  <sheets>
    <sheet name="Summary" sheetId="1" r:id="rId1"/>
    <sheet name="New Order Book" sheetId="6" r:id="rId2"/>
    <sheet name="Procurement &amp; Projects" sheetId="4" r:id="rId3"/>
    <sheet name="SPR" sheetId="8" r:id="rId4"/>
    <sheet name="MPT" sheetId="9" r:id="rId5"/>
    <sheet name="SSS" sheetId="11" r:id="rId6"/>
    <sheet name="DDP" sheetId="13" r:id="rId7"/>
    <sheet name="Project Financial Milestone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4" l="1"/>
  <c r="N36" i="1" l="1"/>
  <c r="B98" i="13" l="1"/>
  <c r="B97" i="13"/>
  <c r="B96" i="13"/>
  <c r="B95" i="13"/>
  <c r="G89" i="13"/>
  <c r="B94" i="13"/>
  <c r="J91" i="13"/>
  <c r="G91" i="13"/>
  <c r="O90" i="13"/>
  <c r="J90" i="13"/>
  <c r="G90" i="13"/>
  <c r="O86" i="13"/>
  <c r="J86" i="13"/>
  <c r="G86" i="13"/>
  <c r="I64" i="13"/>
  <c r="I63" i="13"/>
  <c r="I62" i="13"/>
  <c r="I61" i="13"/>
  <c r="I60" i="13"/>
  <c r="B64" i="13"/>
  <c r="B63" i="13"/>
  <c r="B62" i="13"/>
  <c r="B61" i="13"/>
  <c r="B60" i="13"/>
  <c r="O55" i="13"/>
  <c r="J56" i="13"/>
  <c r="J55" i="13"/>
  <c r="G56" i="13"/>
  <c r="G55" i="13"/>
  <c r="O51" i="13"/>
  <c r="J51" i="13"/>
  <c r="G51" i="13"/>
  <c r="O49" i="13"/>
  <c r="J49" i="13"/>
  <c r="G49" i="13"/>
  <c r="O48" i="13"/>
  <c r="J48" i="13"/>
  <c r="G48" i="13"/>
  <c r="B31" i="13"/>
  <c r="B35" i="13"/>
  <c r="B39" i="13"/>
  <c r="B38" i="13"/>
  <c r="B37" i="13"/>
  <c r="B36" i="13"/>
  <c r="B30" i="13"/>
  <c r="B29" i="13"/>
  <c r="B28" i="13"/>
  <c r="B27" i="13"/>
  <c r="B26" i="13"/>
  <c r="B25" i="13"/>
  <c r="O17" i="13"/>
  <c r="O16" i="13"/>
  <c r="O15" i="13"/>
  <c r="O14" i="13"/>
  <c r="J15" i="13"/>
  <c r="J16" i="13"/>
  <c r="J17" i="13"/>
  <c r="J14" i="13"/>
  <c r="G15" i="13"/>
  <c r="G16" i="13"/>
  <c r="G17" i="13"/>
  <c r="G14" i="13"/>
  <c r="B40" i="13" l="1"/>
  <c r="E16" i="8"/>
  <c r="E15" i="8"/>
  <c r="E14" i="8"/>
  <c r="J11" i="9"/>
  <c r="J12" i="9"/>
  <c r="J13" i="9"/>
  <c r="J14" i="9"/>
  <c r="J10" i="9"/>
  <c r="I7" i="9"/>
  <c r="J6" i="11"/>
  <c r="G7" i="9"/>
  <c r="M6" i="11"/>
</calcChain>
</file>

<file path=xl/comments1.xml><?xml version="1.0" encoding="utf-8"?>
<comments xmlns="http://schemas.openxmlformats.org/spreadsheetml/2006/main">
  <authors>
    <author>Vinod Choudhary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Clicking this those PRs which were supposed to release will come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>Clicking this PRs which are already released will come.</t>
        </r>
      </text>
    </comment>
    <comment ref="H8" authorId="0" shapeId="0">
      <text>
        <r>
          <rPr>
            <sz val="9"/>
            <color indexed="81"/>
            <rFont val="Tahoma"/>
            <family val="2"/>
          </rPr>
          <t xml:space="preserve">Clicking this would provide list of Pos planned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Clicking this should give details of POs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<sst xmlns="http://schemas.openxmlformats.org/spreadsheetml/2006/main" count="468" uniqueCount="257">
  <si>
    <t>Sl. No.</t>
  </si>
  <si>
    <t>Activity</t>
  </si>
  <si>
    <t>Approved by</t>
  </si>
  <si>
    <t>PR No.</t>
  </si>
  <si>
    <t>Remarks</t>
  </si>
  <si>
    <t>Enquiry floating date</t>
  </si>
  <si>
    <t xml:space="preserve">LOI </t>
  </si>
  <si>
    <t>Mfg Clearance</t>
  </si>
  <si>
    <t>To be captured from design data</t>
  </si>
  <si>
    <t>Data to be entered by Procurement dept</t>
  </si>
  <si>
    <t>Project Team</t>
  </si>
  <si>
    <t>Despatch Clearance</t>
  </si>
  <si>
    <t>Remarks - Projects</t>
  </si>
  <si>
    <t>Planned Contractual date</t>
  </si>
  <si>
    <t>Actual Completion date</t>
  </si>
  <si>
    <t>LOI Date</t>
  </si>
  <si>
    <t>PO Date</t>
  </si>
  <si>
    <t>BG Submission</t>
  </si>
  <si>
    <t>Final Drg. No.</t>
  </si>
  <si>
    <t>LOI Basic Value</t>
  </si>
  <si>
    <t>No. of Offers recd.</t>
  </si>
  <si>
    <t>Job Code</t>
  </si>
  <si>
    <t>Job Desciption</t>
  </si>
  <si>
    <t>Target date of Completion</t>
  </si>
  <si>
    <t>Below Entry would be Job Code wise</t>
  </si>
  <si>
    <t>PO No.</t>
  </si>
  <si>
    <t>SL. No.</t>
  </si>
  <si>
    <t>Job Description</t>
  </si>
  <si>
    <t>No. of PRs Planned</t>
  </si>
  <si>
    <t>No. of PRs Released</t>
  </si>
  <si>
    <t>ACDFGC</t>
  </si>
  <si>
    <t>XXCHYD</t>
  </si>
  <si>
    <t xml:space="preserve"> PR
L2 Schedule Release date</t>
  </si>
  <si>
    <t>Bidder 1 Name / date of Offer receipt</t>
  </si>
  <si>
    <t>Bidder 2 Name / date of Offer receipt</t>
  </si>
  <si>
    <t>Bidder 3 Name / date of Offer receipt</t>
  </si>
  <si>
    <t>Bidder 4 Name / date of Offer receipt</t>
  </si>
  <si>
    <t>Bidder 5 Name / date of Offer receipt</t>
  </si>
  <si>
    <t>Bidder 1
L&amp;T Comments date
Vendor Reply
Tech. Clearance</t>
  </si>
  <si>
    <t>Bidder 2
L&amp;T Comments date
Vendor Reply
Tech. Clearance</t>
  </si>
  <si>
    <t>Bidder 3
L&amp;T Comments date
Vendor Reply
Tech. Clearance</t>
  </si>
  <si>
    <t>Bidder 4
L&amp;T Comments date
Vendor Reply
Tech. Clearance</t>
  </si>
  <si>
    <t>Bidder 5
L&amp;T Comments date
Vendor Reply
Tech. Clearance</t>
  </si>
  <si>
    <t>L2 Schedule Ordering date</t>
  </si>
  <si>
    <t>Supplier Name/Address and Contact details</t>
  </si>
  <si>
    <t>Delivery Date as per PO</t>
  </si>
  <si>
    <t>Advance payment date</t>
  </si>
  <si>
    <t>Drg. Submission date</t>
  </si>
  <si>
    <t>Drg approval date</t>
  </si>
  <si>
    <t>Inspection Call date</t>
  </si>
  <si>
    <t>Inspection clearance date</t>
  </si>
  <si>
    <t>Invoice value Gross in Rs. L</t>
  </si>
  <si>
    <t>ACE (Basic Value) in Rs. L</t>
  </si>
  <si>
    <t>Ordered Value Basic Value in Rs. L</t>
  </si>
  <si>
    <t>Qty Receipt at site</t>
  </si>
  <si>
    <t>Qty Pending</t>
  </si>
  <si>
    <t>Supply Completion
Yes/No</t>
  </si>
  <si>
    <t>LOI date</t>
  </si>
  <si>
    <t>Contract Signing date</t>
  </si>
  <si>
    <t>Buyer Name</t>
  </si>
  <si>
    <r>
      <t xml:space="preserve">Remarks - Purchase
</t>
    </r>
    <r>
      <rPr>
        <b/>
        <sz val="11"/>
        <color rgb="FFFF0000"/>
        <rFont val="Calibri"/>
        <family val="2"/>
        <scheme val="minor"/>
      </rPr>
      <t>(Items left out for Ordering ..etc)</t>
    </r>
  </si>
  <si>
    <t>Reports</t>
  </si>
  <si>
    <t>PR Details</t>
  </si>
  <si>
    <t>Scheduled date</t>
  </si>
  <si>
    <t>Item Description Details</t>
  </si>
  <si>
    <t>PO Type
Domestic or Import</t>
  </si>
  <si>
    <t>A</t>
  </si>
  <si>
    <t>B</t>
  </si>
  <si>
    <t>C</t>
  </si>
  <si>
    <t>D</t>
  </si>
  <si>
    <t>Technical Clearance date</t>
  </si>
  <si>
    <t>Target Ordering date</t>
  </si>
  <si>
    <t>E</t>
  </si>
  <si>
    <t>Report to Extract data of desired columns of Sheet " Procurement &amp; Projects"</t>
  </si>
  <si>
    <t>Cost Saving</t>
  </si>
  <si>
    <t>F</t>
  </si>
  <si>
    <t>Provision of Downloading data of each Templates in Excel file</t>
  </si>
  <si>
    <t>G</t>
  </si>
  <si>
    <t>TTT</t>
  </si>
  <si>
    <t>No. of Offers received</t>
  </si>
  <si>
    <t>Contract Start Date</t>
  </si>
  <si>
    <t>Contract Duration</t>
  </si>
  <si>
    <t>Contract value</t>
  </si>
  <si>
    <t>Supply Order Value</t>
  </si>
  <si>
    <t>Basic Order Value</t>
  </si>
  <si>
    <t xml:space="preserve">Ace </t>
  </si>
  <si>
    <t>Saving</t>
  </si>
  <si>
    <t>Inspection Call Remarks</t>
  </si>
  <si>
    <t>Inspection Clearance
 Remarks</t>
  </si>
  <si>
    <t>Despatch Clearance 
Remarks</t>
  </si>
  <si>
    <r>
      <rPr>
        <b/>
        <strike/>
        <sz val="11"/>
        <color rgb="FFFF0000"/>
        <rFont val="Calibri"/>
        <family val="2"/>
        <scheme val="minor"/>
      </rPr>
      <t>Section Details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Area</t>
    </r>
  </si>
  <si>
    <r>
      <t>Item</t>
    </r>
    <r>
      <rPr>
        <b/>
        <sz val="11"/>
        <color theme="5"/>
        <rFont val="Calibri"/>
        <family val="2"/>
        <scheme val="minor"/>
      </rPr>
      <t xml:space="preserve">/Activity </t>
    </r>
    <r>
      <rPr>
        <b/>
        <sz val="11"/>
        <color theme="1"/>
        <rFont val="Calibri"/>
        <family val="2"/>
        <scheme val="minor"/>
      </rPr>
      <t>Description</t>
    </r>
  </si>
  <si>
    <r>
      <t xml:space="preserve">BU </t>
    </r>
    <r>
      <rPr>
        <b/>
        <strike/>
        <sz val="11"/>
        <color theme="5"/>
        <rFont val="Calibri"/>
        <family val="2"/>
        <scheme val="minor"/>
      </rPr>
      <t>Person</t>
    </r>
    <r>
      <rPr>
        <b/>
        <sz val="11"/>
        <color theme="5"/>
        <rFont val="Calibri"/>
        <family val="2"/>
        <scheme val="minor"/>
      </rPr>
      <t xml:space="preserve">
Coordinator</t>
    </r>
  </si>
  <si>
    <r>
      <t xml:space="preserve">Actual </t>
    </r>
    <r>
      <rPr>
        <b/>
        <strike/>
        <sz val="11"/>
        <color theme="5"/>
        <rFont val="Calibri"/>
        <family val="2"/>
        <scheme val="minor"/>
      </rPr>
      <t xml:space="preserve">Receipt date 
</t>
    </r>
    <r>
      <rPr>
        <b/>
        <sz val="11"/>
        <rFont val="Calibri"/>
        <family val="2"/>
        <scheme val="minor"/>
      </rPr>
      <t>PR release Date</t>
    </r>
  </si>
  <si>
    <t>Assigned Buyer Name</t>
  </si>
  <si>
    <t>Actual Technical Clearance date
(Is it vendor specific?)</t>
  </si>
  <si>
    <t>Planned Technical Clearance date
(No input is given in the platform)</t>
  </si>
  <si>
    <t>Commercial Closure date
(No input is given in the platform)</t>
  </si>
  <si>
    <r>
      <t>L2 Schedule Ordering date
(</t>
    </r>
    <r>
      <rPr>
        <b/>
        <sz val="11"/>
        <color rgb="FFC00000"/>
        <rFont val="Calibri"/>
        <family val="2"/>
        <scheme val="minor"/>
      </rPr>
      <t>No input is given in the platform)</t>
    </r>
  </si>
  <si>
    <r>
      <t xml:space="preserve">Target date of Ordering
</t>
    </r>
    <r>
      <rPr>
        <b/>
        <sz val="11"/>
        <color rgb="FFC00000"/>
        <rFont val="Calibri"/>
        <family val="2"/>
        <scheme val="minor"/>
      </rPr>
      <t>(No input is given in the platform)</t>
    </r>
  </si>
  <si>
    <t>Project Name</t>
  </si>
  <si>
    <r>
      <t xml:space="preserve">Contractual Completion </t>
    </r>
    <r>
      <rPr>
        <b/>
        <sz val="11"/>
        <color rgb="FFC00000"/>
        <rFont val="Calibri"/>
        <family val="2"/>
        <scheme val="minor"/>
      </rPr>
      <t>date</t>
    </r>
  </si>
  <si>
    <t>I</t>
  </si>
  <si>
    <t>L</t>
  </si>
  <si>
    <t>M</t>
  </si>
  <si>
    <t>Supplier Performance Report (SPR)</t>
  </si>
  <si>
    <t>Supplier Specific spend (SSS)</t>
  </si>
  <si>
    <t>Supplier Name</t>
  </si>
  <si>
    <t>PO No</t>
  </si>
  <si>
    <t>PO date</t>
  </si>
  <si>
    <t>Start date:</t>
  </si>
  <si>
    <t>Selection section:</t>
  </si>
  <si>
    <t>End date</t>
  </si>
  <si>
    <t>Supplier Name:</t>
  </si>
  <si>
    <t>Order Basic Value</t>
  </si>
  <si>
    <t>PO basic Value</t>
  </si>
  <si>
    <t>Item Name</t>
  </si>
  <si>
    <t>Saving Against ACE</t>
  </si>
  <si>
    <t>Competitor-1 Price (basic)</t>
  </si>
  <si>
    <t>Competitor-2 Price (basic)</t>
  </si>
  <si>
    <t>Competitor-3 Price (basic)</t>
  </si>
  <si>
    <t>Competitor-4 Price (basic)</t>
  </si>
  <si>
    <t>Total No. of PO:</t>
  </si>
  <si>
    <t>Total Ordered value:</t>
  </si>
  <si>
    <t>Material Price trend (MPT)</t>
  </si>
  <si>
    <t>Material Name Or Material Code:</t>
  </si>
  <si>
    <t>Search Section:</t>
  </si>
  <si>
    <t>Material Code</t>
  </si>
  <si>
    <t>Material Name</t>
  </si>
  <si>
    <t>ABC</t>
  </si>
  <si>
    <t>Telephone</t>
  </si>
  <si>
    <t>x1</t>
  </si>
  <si>
    <t>x2</t>
  </si>
  <si>
    <t>s1</t>
  </si>
  <si>
    <t>s2</t>
  </si>
  <si>
    <t>f1</t>
  </si>
  <si>
    <t>SAIL</t>
  </si>
  <si>
    <t>GAIL</t>
  </si>
  <si>
    <t>BSP</t>
  </si>
  <si>
    <t>UOM</t>
  </si>
  <si>
    <t>No.</t>
  </si>
  <si>
    <t>Order Basic Value of the item</t>
  </si>
  <si>
    <t>total PO basic Value</t>
  </si>
  <si>
    <t>S12</t>
  </si>
  <si>
    <t>S32</t>
  </si>
  <si>
    <t>No. of order:</t>
  </si>
  <si>
    <t>Average Value:</t>
  </si>
  <si>
    <t>Year</t>
  </si>
  <si>
    <t>Qty.</t>
  </si>
  <si>
    <t>P1a</t>
  </si>
  <si>
    <t>P1b</t>
  </si>
  <si>
    <t>Cable-LT</t>
  </si>
  <si>
    <t>Cable-HT</t>
  </si>
  <si>
    <t>Cable-Wire</t>
  </si>
  <si>
    <t>Overhead Wie</t>
  </si>
  <si>
    <t>P1</t>
  </si>
  <si>
    <t>P2</t>
  </si>
  <si>
    <t>P3</t>
  </si>
  <si>
    <t>P4</t>
  </si>
  <si>
    <t>P5</t>
  </si>
  <si>
    <t>STX</t>
  </si>
  <si>
    <t>Delay in BG submission (in Days)</t>
  </si>
  <si>
    <t>Delay in drawing submission
(in days)</t>
  </si>
  <si>
    <t>Delay in Delivery
(In days)</t>
  </si>
  <si>
    <t>Average Delay in BG submission (in Days)</t>
  </si>
  <si>
    <t>Average Delay in drawing submission
(in days)</t>
  </si>
  <si>
    <t>Average Delay in Delivery
(In days)</t>
  </si>
  <si>
    <t>Project Name:</t>
  </si>
  <si>
    <t>Design Dept. Productivity (DDP)</t>
  </si>
  <si>
    <t>Case-1</t>
  </si>
  <si>
    <t>Start date</t>
  </si>
  <si>
    <t>If only "Project Name" gets selected</t>
  </si>
  <si>
    <t>If only "Design user Name" gets selected</t>
  </si>
  <si>
    <t>PRS</t>
  </si>
  <si>
    <t>Design User Name</t>
  </si>
  <si>
    <t>Rakesh</t>
  </si>
  <si>
    <t>Ganesh</t>
  </si>
  <si>
    <t>Dinesh</t>
  </si>
  <si>
    <t>Raj</t>
  </si>
  <si>
    <t>Mohan</t>
  </si>
  <si>
    <t>Chair</t>
  </si>
  <si>
    <t>Table</t>
  </si>
  <si>
    <t>door</t>
  </si>
  <si>
    <t>Window</t>
  </si>
  <si>
    <t>Cement</t>
  </si>
  <si>
    <t>Sand</t>
  </si>
  <si>
    <t>telephone</t>
  </si>
  <si>
    <t>sensor</t>
  </si>
  <si>
    <t>cable</t>
  </si>
  <si>
    <t>Scheduled PR date</t>
  </si>
  <si>
    <t>Actual PR released date</t>
  </si>
  <si>
    <t>Scheduled manufacturing date</t>
  </si>
  <si>
    <t>Delayed</t>
  </si>
  <si>
    <t>Delay in technical clearance (in days)</t>
  </si>
  <si>
    <t>Delay in PR release
(in days)</t>
  </si>
  <si>
    <t>Actual Manufacturing clearance date.</t>
  </si>
  <si>
    <t>Delay in giving manufacturing clearance.</t>
  </si>
  <si>
    <t>Design User name:</t>
  </si>
  <si>
    <t>Case-2</t>
  </si>
  <si>
    <t>Total no of Items:</t>
  </si>
  <si>
    <t>Rakesh:</t>
  </si>
  <si>
    <t>PR not released:</t>
  </si>
  <si>
    <t>Technical cleared Items</t>
  </si>
  <si>
    <t>1-a: PR status Report</t>
  </si>
  <si>
    <t>Total:</t>
  </si>
  <si>
    <t>Items handled in each projects</t>
  </si>
  <si>
    <t>Scheduled Technical clearance (TC) date</t>
  </si>
  <si>
    <t>Actual Technical clearance (TC) date</t>
  </si>
  <si>
    <t>Post order Actual drawing/datasheet submission date</t>
  </si>
  <si>
    <t>PR released:</t>
  </si>
  <si>
    <t>Pending technical clearance</t>
  </si>
  <si>
    <t>No of Items which got Manufacturing clearance</t>
  </si>
  <si>
    <t>No of Items waiting for Manufacturing clearance</t>
  </si>
  <si>
    <t>1. B: Design User wise PR allocation:</t>
  </si>
  <si>
    <t>Vedanta</t>
  </si>
  <si>
    <t>Total PR handled</t>
  </si>
  <si>
    <t>PR already released</t>
  </si>
  <si>
    <t>Pending PRs to be released</t>
  </si>
  <si>
    <t>Items pending for technical clearance:</t>
  </si>
  <si>
    <t>Items pending for manufacturing clearance:</t>
  </si>
  <si>
    <t>Case-3:</t>
  </si>
  <si>
    <t>If both "Project name" &amp; "Design user Name" gets selected</t>
  </si>
  <si>
    <t xml:space="preserve">Selection: </t>
  </si>
  <si>
    <r>
      <t xml:space="preserve">No. of PR planned for </t>
    </r>
    <r>
      <rPr>
        <b/>
        <sz val="11"/>
        <color theme="1"/>
        <rFont val="Calibri"/>
        <family val="2"/>
        <scheme val="minor"/>
      </rPr>
      <t>release</t>
    </r>
    <r>
      <rPr>
        <sz val="11"/>
        <color theme="1"/>
        <rFont val="Calibri"/>
        <family val="2"/>
        <scheme val="minor"/>
      </rPr>
      <t xml:space="preserve"> V/s Actual Release</t>
    </r>
  </si>
  <si>
    <r>
      <t xml:space="preserve">List of PRs which are delayed beyond schedule/ List of PR to be </t>
    </r>
    <r>
      <rPr>
        <b/>
        <sz val="11"/>
        <color theme="1"/>
        <rFont val="Calibri"/>
        <family val="2"/>
        <scheme val="minor"/>
      </rPr>
      <t>released</t>
    </r>
    <r>
      <rPr>
        <sz val="11"/>
        <color theme="1"/>
        <rFont val="Calibri"/>
        <family val="2"/>
        <scheme val="minor"/>
      </rPr>
      <t xml:space="preserve"> for given month</t>
    </r>
  </si>
  <si>
    <t>Selection: Project name &amp; month</t>
  </si>
  <si>
    <t>Delay (in days)</t>
  </si>
  <si>
    <r>
      <t xml:space="preserve">List of POs which are delayed beyond schedule/List of </t>
    </r>
    <r>
      <rPr>
        <b/>
        <sz val="11"/>
        <color theme="1"/>
        <rFont val="Calibri"/>
        <family val="2"/>
        <scheme val="minor"/>
      </rPr>
      <t xml:space="preserve">PO to be released </t>
    </r>
    <r>
      <rPr>
        <sz val="11"/>
        <color theme="1"/>
        <rFont val="Calibri"/>
        <family val="2"/>
        <scheme val="minor"/>
      </rPr>
      <t>for given month</t>
    </r>
  </si>
  <si>
    <r>
      <t xml:space="preserve">List of PRs/Items which are </t>
    </r>
    <r>
      <rPr>
        <b/>
        <sz val="11"/>
        <color theme="1"/>
        <rFont val="Calibri"/>
        <family val="2"/>
        <scheme val="minor"/>
      </rPr>
      <t>Technically Cleared but Ordering is pending</t>
    </r>
  </si>
  <si>
    <t>year-wise material Price trend (MPT)</t>
  </si>
  <si>
    <t>Actual Technical Clearance date</t>
  </si>
  <si>
    <t>Actual Ordering date</t>
  </si>
  <si>
    <t>PR Actual received date (from procurement user)</t>
  </si>
  <si>
    <t>Delay in days</t>
  </si>
  <si>
    <t>Project Name, buyer Name, month selection</t>
  </si>
  <si>
    <t>N</t>
  </si>
  <si>
    <t>O</t>
  </si>
  <si>
    <t>P</t>
  </si>
  <si>
    <t>Q</t>
  </si>
  <si>
    <t>Project Financials</t>
  </si>
  <si>
    <t>Procurement &amp; projects</t>
  </si>
  <si>
    <t>Currency:</t>
  </si>
  <si>
    <t>INR</t>
  </si>
  <si>
    <t>All ongoing Project details</t>
  </si>
  <si>
    <t>(For BU user, design user, design approver, Procurement user, buyer user, commercial approver user)</t>
  </si>
  <si>
    <t>No. of  planned Orders</t>
  </si>
  <si>
    <t>NO of Actual order settlement</t>
  </si>
  <si>
    <t>( BU user, Procurement user, buyer user, commercial approver user)</t>
  </si>
  <si>
    <r>
      <t>Status of PRs - Buyer wise
(If a buyer name is selected then for a given project or for all project pendi</t>
    </r>
    <r>
      <rPr>
        <b/>
        <sz val="11"/>
        <color theme="1"/>
        <rFont val="Calibri"/>
        <family val="2"/>
        <scheme val="minor"/>
      </rPr>
      <t xml:space="preserve">ng PO </t>
    </r>
    <r>
      <rPr>
        <sz val="11"/>
        <color theme="1"/>
        <rFont val="Calibri"/>
        <family val="2"/>
        <scheme val="minor"/>
      </rPr>
      <t>should appear there}</t>
    </r>
    <r>
      <rPr>
        <b/>
        <i/>
        <sz val="11"/>
        <color theme="1"/>
        <rFont val="Calibri"/>
        <family val="2"/>
        <scheme val="minor"/>
      </rPr>
      <t xml:space="preserve">
Buyer Productivity Analysis (BPA)</t>
    </r>
  </si>
  <si>
    <t>( Procurement user, buyer user, commercial approver user)</t>
  </si>
  <si>
    <t>New order book</t>
  </si>
  <si>
    <t>Remarks
 (issue faced)</t>
  </si>
  <si>
    <t>Approved By:
(design approver's Name)</t>
  </si>
  <si>
    <r>
      <t xml:space="preserve">Released by
</t>
    </r>
    <r>
      <rPr>
        <b/>
        <sz val="11"/>
        <color rgb="FFFF0000"/>
        <rFont val="Calibri"/>
        <family val="2"/>
        <scheme val="minor"/>
      </rPr>
      <t>(design User)</t>
    </r>
  </si>
  <si>
    <r>
      <t xml:space="preserve">PR Received date in Purchase </t>
    </r>
    <r>
      <rPr>
        <b/>
        <sz val="11"/>
        <color rgb="FFFF0000"/>
        <rFont val="Calibri"/>
        <family val="2"/>
        <scheme val="minor"/>
      </rPr>
      <t>(by procurement User)</t>
    </r>
  </si>
  <si>
    <t xml:space="preserve"> (BU user, Procurement User, Buyer user, Commercial comitee members)</t>
  </si>
  <si>
    <t xml:space="preserve"> (BU user, design user, design approver user, Procurement User, Buyer user, Commercial comitee members)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</si>
</sst>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trike/>
      <sz val="11"/>
      <color theme="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2" fillId="6" borderId="1" xfId="0" applyFont="1" applyFill="1" applyBorder="1" applyAlignment="1">
      <alignment horizontal="center"/>
    </xf>
    <xf numFmtId="0" fontId="1" fillId="0" borderId="0" xfId="0" applyFont="1"/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0" fillId="0" borderId="2" xfId="0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0" fontId="11" fillId="4" borderId="0" xfId="0" applyFont="1" applyFill="1"/>
    <xf numFmtId="0" fontId="2" fillId="4" borderId="0" xfId="0" applyFont="1" applyFill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64" fontId="0" fillId="0" borderId="1" xfId="1" applyNumberFormat="1" applyFont="1" applyBorder="1"/>
    <xf numFmtId="0" fontId="0" fillId="0" borderId="4" xfId="0" applyBorder="1" applyAlignment="1">
      <alignment horizontal="left"/>
    </xf>
    <xf numFmtId="165" fontId="0" fillId="0" borderId="0" xfId="0" applyNumberFormat="1"/>
    <xf numFmtId="0" fontId="2" fillId="0" borderId="3" xfId="0" applyFont="1" applyBorder="1"/>
    <xf numFmtId="0" fontId="2" fillId="0" borderId="5" xfId="0" applyFont="1" applyBorder="1" applyAlignment="1">
      <alignment horizontal="right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/>
    <xf numFmtId="2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 vertical="center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7" borderId="0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0" fontId="0" fillId="0" borderId="8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2" fillId="8" borderId="6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4" borderId="2" xfId="0" applyFill="1" applyBorder="1"/>
    <xf numFmtId="0" fontId="0" fillId="9" borderId="0" xfId="0" applyFill="1" applyAlignment="1">
      <alignment vertical="center"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/>
    </xf>
    <xf numFmtId="0" fontId="0" fillId="9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A5A5A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SPR!$B$14:$B$16</c:f>
              <c:strCache>
                <c:ptCount val="3"/>
                <c:pt idx="0">
                  <c:v>Average Delay in BG submission (in Days)</c:v>
                </c:pt>
                <c:pt idx="1">
                  <c:v>Average Delay in drawing submission
(in days)</c:v>
                </c:pt>
                <c:pt idx="2">
                  <c:v>Average Delay in Delivery
(In days)</c:v>
                </c:pt>
              </c:strCache>
            </c:strRef>
          </c:cat>
          <c:val>
            <c:numRef>
              <c:f>SPR!$E$14:$E$16</c:f>
              <c:numCache>
                <c:formatCode>General</c:formatCode>
                <c:ptCount val="3"/>
                <c:pt idx="0">
                  <c:v>7.4</c:v>
                </c:pt>
                <c:pt idx="1">
                  <c:v>11.6</c:v>
                </c:pt>
                <c:pt idx="2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469851136"/>
        <c:axId val="-469865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SPR!$B$14:$B$16</c15:sqref>
                        </c15:formulaRef>
                      </c:ext>
                    </c:extLst>
                    <c:strCache>
                      <c:ptCount val="3"/>
                      <c:pt idx="0">
                        <c:v>Average Delay in BG submission (in Days)</c:v>
                      </c:pt>
                      <c:pt idx="1">
                        <c:v>Average Delay in drawing submission
(in days)</c:v>
                      </c:pt>
                      <c:pt idx="2">
                        <c:v>Average Delay in Delivery
(In days)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SPR!$C$14:$C$16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pattFill prst="ltUpDiag">
                    <a:fgClr>
                      <a:schemeClr val="accent2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SPR!$B$14:$B$16</c15:sqref>
                        </c15:formulaRef>
                      </c:ext>
                    </c:extLst>
                    <c:strCache>
                      <c:ptCount val="3"/>
                      <c:pt idx="0">
                        <c:v>Average Delay in BG submission (in Days)</c:v>
                      </c:pt>
                      <c:pt idx="1">
                        <c:v>Average Delay in drawing submission
(in days)</c:v>
                      </c:pt>
                      <c:pt idx="2">
                        <c:v>Average Delay in Delivery
(In days)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SPR!$D$14:$D$16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4698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865280"/>
        <c:crosses val="autoZero"/>
        <c:auto val="1"/>
        <c:lblAlgn val="ctr"/>
        <c:lblOffset val="100"/>
        <c:noMultiLvlLbl val="0"/>
      </c:catAx>
      <c:valAx>
        <c:axId val="-46986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8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DDP!$I$59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DDP!$H$60:$H$64</c:f>
              <c:strCache>
                <c:ptCount val="5"/>
                <c:pt idx="0">
                  <c:v>Total PR handled</c:v>
                </c:pt>
                <c:pt idx="1">
                  <c:v>PR already released</c:v>
                </c:pt>
                <c:pt idx="2">
                  <c:v>Pending PRs to be released</c:v>
                </c:pt>
                <c:pt idx="3">
                  <c:v>Items pending for technical clearance:</c:v>
                </c:pt>
                <c:pt idx="4">
                  <c:v>Items pending for manufacturing clearance:</c:v>
                </c:pt>
              </c:strCache>
            </c:strRef>
          </c:cat>
          <c:val>
            <c:numRef>
              <c:f>DDP!$I$60:$I$64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466858736"/>
        <c:axId val="-466870160"/>
      </c:barChart>
      <c:catAx>
        <c:axId val="-466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70160"/>
        <c:crosses val="autoZero"/>
        <c:auto val="1"/>
        <c:lblAlgn val="ctr"/>
        <c:lblOffset val="100"/>
        <c:noMultiLvlLbl val="0"/>
      </c:catAx>
      <c:valAx>
        <c:axId val="-4668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587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Vedanta</a:t>
            </a:r>
            <a:endParaRPr lang="en-US"/>
          </a:p>
        </c:rich>
      </c:tx>
      <c:layout/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DDP!$A$94:$A$98</c:f>
              <c:strCache>
                <c:ptCount val="5"/>
                <c:pt idx="0">
                  <c:v>Total PR handled</c:v>
                </c:pt>
                <c:pt idx="1">
                  <c:v>PR already released</c:v>
                </c:pt>
                <c:pt idx="2">
                  <c:v>Pending PRs to be released</c:v>
                </c:pt>
                <c:pt idx="3">
                  <c:v>Items pending for technical clearance:</c:v>
                </c:pt>
                <c:pt idx="4">
                  <c:v>Items pending for manufacturing clearance:</c:v>
                </c:pt>
              </c:strCache>
            </c:strRef>
          </c:cat>
          <c:val>
            <c:numRef>
              <c:f>DDP!$B$94:$B$98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466867984"/>
        <c:axId val="-466864720"/>
      </c:barChart>
      <c:valAx>
        <c:axId val="-4668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67984"/>
        <c:crosses val="autoZero"/>
        <c:crossBetween val="between"/>
      </c:valAx>
      <c:catAx>
        <c:axId val="-4668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6472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Price trend- Telephone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MPT!$G$9</c:f>
              <c:strCache>
                <c:ptCount val="1"/>
                <c:pt idx="0">
                  <c:v>Order Basic Value of the item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MPT!$F$10:$F$14</c:f>
              <c:numCache>
                <c:formatCode>m/d/yyyy</c:formatCode>
                <c:ptCount val="5"/>
                <c:pt idx="0">
                  <c:v>41024</c:v>
                </c:pt>
                <c:pt idx="1">
                  <c:v>41389</c:v>
                </c:pt>
                <c:pt idx="2">
                  <c:v>41754</c:v>
                </c:pt>
                <c:pt idx="3">
                  <c:v>42119</c:v>
                </c:pt>
                <c:pt idx="4">
                  <c:v>42850</c:v>
                </c:pt>
              </c:numCache>
            </c:numRef>
          </c:cat>
          <c:val>
            <c:numRef>
              <c:f>MPT!$G$10:$G$14</c:f>
              <c:numCache>
                <c:formatCode>General</c:formatCode>
                <c:ptCount val="5"/>
                <c:pt idx="0">
                  <c:v>20034</c:v>
                </c:pt>
                <c:pt idx="1">
                  <c:v>21000</c:v>
                </c:pt>
                <c:pt idx="2">
                  <c:v>20056</c:v>
                </c:pt>
                <c:pt idx="3">
                  <c:v>22000</c:v>
                </c:pt>
                <c:pt idx="4">
                  <c:v>23500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469857120"/>
        <c:axId val="-469862560"/>
      </c:lineChart>
      <c:dateAx>
        <c:axId val="-46985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862560"/>
        <c:crosses val="autoZero"/>
        <c:auto val="1"/>
        <c:lblOffset val="100"/>
        <c:baseTimeUnit val="years"/>
      </c:dateAx>
      <c:valAx>
        <c:axId val="-46986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4698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Vendor Wise total ordered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S12</c:v>
              </c:pt>
              <c:pt idx="1">
                <c:v>S32</c:v>
              </c:pt>
            </c:strLit>
          </c:cat>
          <c:val>
            <c:numLit>
              <c:formatCode>General</c:formatCode>
              <c:ptCount val="2"/>
              <c:pt idx="0">
                <c:v>140375900</c:v>
              </c:pt>
              <c:pt idx="1">
                <c:v>56700000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69863104"/>
        <c:axId val="-469853856"/>
      </c:barChart>
      <c:catAx>
        <c:axId val="-4698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853856"/>
        <c:crosses val="autoZero"/>
        <c:auto val="1"/>
        <c:lblAlgn val="ctr"/>
        <c:lblOffset val="100"/>
        <c:noMultiLvlLbl val="0"/>
      </c:catAx>
      <c:valAx>
        <c:axId val="-469853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698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Project Wise Total Order Value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BSP</c:v>
              </c:pt>
              <c:pt idx="1">
                <c:v>GAIL</c:v>
              </c:pt>
              <c:pt idx="2">
                <c:v>SAIL</c:v>
              </c:pt>
            </c:strLit>
          </c:cat>
          <c:val>
            <c:numLit>
              <c:formatCode>General</c:formatCode>
              <c:ptCount val="3"/>
              <c:pt idx="0">
                <c:v>91961900</c:v>
              </c:pt>
              <c:pt idx="1">
                <c:v>56700000</c:v>
              </c:pt>
              <c:pt idx="2">
                <c:v>48414000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69852224"/>
        <c:axId val="-469851680"/>
      </c:barChart>
      <c:catAx>
        <c:axId val="-4698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851680"/>
        <c:crosses val="autoZero"/>
        <c:auto val="1"/>
        <c:lblAlgn val="ctr"/>
        <c:lblOffset val="100"/>
        <c:noMultiLvlLbl val="0"/>
      </c:catAx>
      <c:valAx>
        <c:axId val="-4698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8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 order item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Cable-HT</c:v>
              </c:pt>
              <c:pt idx="1">
                <c:v>Cable-LT</c:v>
              </c:pt>
              <c:pt idx="2">
                <c:v>Cable-Wire</c:v>
              </c:pt>
              <c:pt idx="3">
                <c:v>Overhead Wie</c:v>
              </c:pt>
            </c:strLit>
          </c:cat>
          <c:val>
            <c:numLit>
              <c:formatCode>General</c:formatCode>
              <c:ptCount val="4"/>
              <c:pt idx="0">
                <c:v>24000</c:v>
              </c:pt>
              <c:pt idx="1">
                <c:v>47500</c:v>
              </c:pt>
              <c:pt idx="2">
                <c:v>19000</c:v>
              </c:pt>
              <c:pt idx="3">
                <c:v>32876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466863632"/>
        <c:axId val="-466859280"/>
      </c:barChart>
      <c:catAx>
        <c:axId val="-4668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59280"/>
        <c:crosses val="autoZero"/>
        <c:auto val="1"/>
        <c:lblAlgn val="ctr"/>
        <c:lblOffset val="100"/>
        <c:noMultiLvlLbl val="0"/>
      </c:catAx>
      <c:valAx>
        <c:axId val="-466859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4668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Year wise Ordering spend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2017</c:v>
              </c:pt>
              <c:pt idx="1">
                <c:v>2018</c:v>
              </c:pt>
              <c:pt idx="2">
                <c:v>2019</c:v>
              </c:pt>
            </c:strLit>
          </c:cat>
          <c:val>
            <c:numLit>
              <c:formatCode>General</c:formatCode>
              <c:ptCount val="3"/>
              <c:pt idx="0">
                <c:v>23000</c:v>
              </c:pt>
              <c:pt idx="1">
                <c:v>48500</c:v>
              </c:pt>
              <c:pt idx="2">
                <c:v>51876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466866896"/>
        <c:axId val="-466860368"/>
      </c:barChart>
      <c:catAx>
        <c:axId val="-4668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60368"/>
        <c:crosses val="autoZero"/>
        <c:auto val="1"/>
        <c:lblAlgn val="ctr"/>
        <c:lblOffset val="100"/>
        <c:noMultiLvlLbl val="0"/>
      </c:catAx>
      <c:valAx>
        <c:axId val="-46686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4668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DDP!$B$24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DDP!$A$25:$A$31</c:f>
              <c:strCache>
                <c:ptCount val="7"/>
                <c:pt idx="0">
                  <c:v>Total no of Items:</c:v>
                </c:pt>
                <c:pt idx="1">
                  <c:v>PR released:</c:v>
                </c:pt>
                <c:pt idx="2">
                  <c:v>PR not released:</c:v>
                </c:pt>
                <c:pt idx="3">
                  <c:v>Technical cleared Items</c:v>
                </c:pt>
                <c:pt idx="4">
                  <c:v>Pending technical clearance</c:v>
                </c:pt>
                <c:pt idx="5">
                  <c:v>No of Items which got Manufacturing clearance</c:v>
                </c:pt>
                <c:pt idx="6">
                  <c:v>No of Items waiting for Manufacturing clearance</c:v>
                </c:pt>
              </c:strCache>
            </c:strRef>
          </c:cat>
          <c:val>
            <c:numRef>
              <c:f>DDP!$B$25:$B$31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466855472"/>
        <c:axId val="-466875600"/>
      </c:barChart>
      <c:catAx>
        <c:axId val="-4668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75600"/>
        <c:crosses val="autoZero"/>
        <c:auto val="1"/>
        <c:lblAlgn val="ctr"/>
        <c:lblOffset val="100"/>
        <c:noMultiLvlLbl val="0"/>
      </c:catAx>
      <c:valAx>
        <c:axId val="-46687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55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Design user Wise PR allocation:</a:t>
            </a:r>
          </a:p>
          <a:p>
            <a:pPr>
              <a:defRPr sz="1100"/>
            </a:pPr>
            <a:r>
              <a:rPr lang="en-US" sz="1100"/>
              <a:t>Project Name:</a:t>
            </a:r>
            <a:r>
              <a:rPr lang="en-US" sz="1100" baseline="0"/>
              <a:t> PRS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DDP!$A$35:$A$40</c:f>
              <c:strCache>
                <c:ptCount val="6"/>
                <c:pt idx="0">
                  <c:v>Rakesh:</c:v>
                </c:pt>
                <c:pt idx="1">
                  <c:v>Mohan</c:v>
                </c:pt>
                <c:pt idx="2">
                  <c:v>Raj</c:v>
                </c:pt>
                <c:pt idx="3">
                  <c:v>Dinesh</c:v>
                </c:pt>
                <c:pt idx="4">
                  <c:v>Ganesh</c:v>
                </c:pt>
                <c:pt idx="5">
                  <c:v>Total:</c:v>
                </c:pt>
              </c:strCache>
            </c:strRef>
          </c:cat>
          <c:val>
            <c:numRef>
              <c:f>DDP!$B$35:$B$40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466853296"/>
        <c:axId val="-466877776"/>
      </c:barChart>
      <c:catAx>
        <c:axId val="-4668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77776"/>
        <c:crosses val="autoZero"/>
        <c:auto val="1"/>
        <c:lblAlgn val="ctr"/>
        <c:lblOffset val="100"/>
        <c:noMultiLvlLbl val="0"/>
      </c:catAx>
      <c:valAx>
        <c:axId val="-466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53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DDP!$B$59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DDP!$A$60:$A$64</c:f>
              <c:strCache>
                <c:ptCount val="5"/>
                <c:pt idx="0">
                  <c:v>Total PR handled</c:v>
                </c:pt>
                <c:pt idx="1">
                  <c:v>PR already released</c:v>
                </c:pt>
                <c:pt idx="2">
                  <c:v>Pending PRs to be released</c:v>
                </c:pt>
                <c:pt idx="3">
                  <c:v>Items pending for technical clearance:</c:v>
                </c:pt>
                <c:pt idx="4">
                  <c:v>Items pending for manufacturing clearance:</c:v>
                </c:pt>
              </c:strCache>
            </c:strRef>
          </c:cat>
          <c:val>
            <c:numRef>
              <c:f>DDP!$B$60:$B$64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466863088"/>
        <c:axId val="-466867440"/>
      </c:barChart>
      <c:catAx>
        <c:axId val="-4668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67440"/>
        <c:crosses val="autoZero"/>
        <c:auto val="1"/>
        <c:lblAlgn val="ctr"/>
        <c:lblOffset val="100"/>
        <c:noMultiLvlLbl val="0"/>
      </c:catAx>
      <c:valAx>
        <c:axId val="-4668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863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12</xdr:row>
      <xdr:rowOff>61912</xdr:rowOff>
    </xdr:from>
    <xdr:to>
      <xdr:col>9</xdr:col>
      <xdr:colOff>571500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138112</xdr:rowOff>
    </xdr:from>
    <xdr:to>
      <xdr:col>7</xdr:col>
      <xdr:colOff>38100</xdr:colOff>
      <xdr:row>29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9</xdr:col>
      <xdr:colOff>228600</xdr:colOff>
      <xdr:row>44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14</xdr:row>
      <xdr:rowOff>152400</xdr:rowOff>
    </xdr:from>
    <xdr:to>
      <xdr:col>13</xdr:col>
      <xdr:colOff>76200</xdr:colOff>
      <xdr:row>29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13</xdr:row>
      <xdr:rowOff>57150</xdr:rowOff>
    </xdr:from>
    <xdr:to>
      <xdr:col>11</xdr:col>
      <xdr:colOff>904875</xdr:colOff>
      <xdr:row>27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13</xdr:row>
      <xdr:rowOff>95250</xdr:rowOff>
    </xdr:from>
    <xdr:to>
      <xdr:col>6</xdr:col>
      <xdr:colOff>676275</xdr:colOff>
      <xdr:row>27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22</xdr:row>
      <xdr:rowOff>90487</xdr:rowOff>
    </xdr:from>
    <xdr:to>
      <xdr:col>8</xdr:col>
      <xdr:colOff>466725</xdr:colOff>
      <xdr:row>31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23812</xdr:rowOff>
    </xdr:from>
    <xdr:to>
      <xdr:col>8</xdr:col>
      <xdr:colOff>409575</xdr:colOff>
      <xdr:row>41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64</xdr:row>
      <xdr:rowOff>119062</xdr:rowOff>
    </xdr:from>
    <xdr:to>
      <xdr:col>4</xdr:col>
      <xdr:colOff>285750</xdr:colOff>
      <xdr:row>79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64</xdr:row>
      <xdr:rowOff>119062</xdr:rowOff>
    </xdr:from>
    <xdr:to>
      <xdr:col>9</xdr:col>
      <xdr:colOff>923925</xdr:colOff>
      <xdr:row>79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91</xdr:row>
      <xdr:rowOff>128587</xdr:rowOff>
    </xdr:from>
    <xdr:to>
      <xdr:col>7</xdr:col>
      <xdr:colOff>1000125</xdr:colOff>
      <xdr:row>102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0.34375</cdr:x>
      <cdr:y>0.01215</cdr:y>
    </cdr:from>
    <cdr:to>
      <cdr:x>0.66875</cdr:x>
      <cdr:y>0.12326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5" y="33338"/>
          <a:ext cx="1485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baseline="0"/>
            <a:t>PR Status Report</a:t>
          </a:r>
          <a:endParaRPr lang="en-US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0.42292</cdr:x>
      <cdr:y>0.03646</cdr:y>
    </cdr:from>
    <cdr:to>
      <cdr:x>0.5375</cdr:x>
      <cdr:y>0.12326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33575" y="100013"/>
          <a:ext cx="523875" cy="2381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SAIL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0.45625</cdr:x>
      <cdr:y>0.03646</cdr:y>
    </cdr:from>
    <cdr:to>
      <cdr:x>0.65625</cdr:x>
      <cdr:y>0.12674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5975" y="100013"/>
          <a:ext cx="914400" cy="2476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Vedanta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workbookViewId="0">
      <selection activeCell="J49" sqref="J49"/>
    </sheetView>
  </sheetViews>
  <sheetFormatPr defaultRowHeight="15" x14ac:dyDescent="0.25"/>
  <cols>
    <col min="2" max="2" width="75.140625" customWidth="1"/>
    <col min="4" max="4" width="10.42578125" customWidth="1"/>
    <col min="5" max="5" width="12.5703125" customWidth="1"/>
    <col min="6" max="6" width="12" customWidth="1"/>
    <col min="7" max="7" width="12.28515625" customWidth="1"/>
    <col min="8" max="8" width="12.7109375" customWidth="1"/>
    <col min="9" max="9" width="13.28515625" customWidth="1"/>
    <col min="10" max="10" width="14.5703125" customWidth="1"/>
    <col min="11" max="11" width="16.5703125" customWidth="1"/>
    <col min="12" max="12" width="14.42578125" customWidth="1"/>
    <col min="13" max="13" width="11.7109375" customWidth="1"/>
  </cols>
  <sheetData>
    <row r="1" spans="1:9" x14ac:dyDescent="0.25">
      <c r="A1" s="2"/>
      <c r="B1" s="84" t="s">
        <v>61</v>
      </c>
    </row>
    <row r="4" spans="1:9" x14ac:dyDescent="0.25">
      <c r="A4" s="5" t="s">
        <v>0</v>
      </c>
      <c r="B4" s="5" t="s">
        <v>1</v>
      </c>
    </row>
    <row r="5" spans="1:9" x14ac:dyDescent="0.25">
      <c r="D5" s="86" t="s">
        <v>222</v>
      </c>
      <c r="E5" s="86" t="s">
        <v>100</v>
      </c>
    </row>
    <row r="6" spans="1:9" x14ac:dyDescent="0.25">
      <c r="A6" s="1" t="s">
        <v>66</v>
      </c>
      <c r="B6" s="18" t="s">
        <v>223</v>
      </c>
    </row>
    <row r="7" spans="1:9" ht="45" x14ac:dyDescent="0.25">
      <c r="A7" s="1"/>
      <c r="B7" s="85" t="s">
        <v>244</v>
      </c>
      <c r="C7" s="15" t="s">
        <v>26</v>
      </c>
      <c r="D7" s="15" t="s">
        <v>21</v>
      </c>
      <c r="E7" s="16" t="s">
        <v>27</v>
      </c>
      <c r="F7" s="16" t="s">
        <v>28</v>
      </c>
      <c r="G7" s="16" t="s">
        <v>29</v>
      </c>
      <c r="H7" s="16" t="s">
        <v>245</v>
      </c>
      <c r="I7" s="16" t="s">
        <v>246</v>
      </c>
    </row>
    <row r="8" spans="1:9" ht="30" customHeight="1" x14ac:dyDescent="0.25">
      <c r="A8" s="1"/>
      <c r="C8" s="4">
        <v>1</v>
      </c>
      <c r="D8" s="3" t="s">
        <v>30</v>
      </c>
      <c r="E8" s="3" t="s">
        <v>31</v>
      </c>
      <c r="F8" s="4">
        <v>23</v>
      </c>
      <c r="G8" s="4">
        <v>9</v>
      </c>
      <c r="H8" s="3">
        <v>14</v>
      </c>
      <c r="I8" s="3">
        <v>5</v>
      </c>
    </row>
    <row r="9" spans="1:9" x14ac:dyDescent="0.25">
      <c r="A9" s="1"/>
    </row>
    <row r="10" spans="1:9" ht="30" x14ac:dyDescent="0.25">
      <c r="A10" s="88" t="s">
        <v>67</v>
      </c>
      <c r="B10" s="22" t="s">
        <v>224</v>
      </c>
      <c r="C10" s="87" t="s">
        <v>225</v>
      </c>
      <c r="D10" s="54"/>
      <c r="E10" s="8"/>
    </row>
    <row r="11" spans="1:9" ht="30" x14ac:dyDescent="0.25">
      <c r="A11" s="88"/>
      <c r="B11" s="85" t="s">
        <v>244</v>
      </c>
      <c r="C11" s="15" t="s">
        <v>26</v>
      </c>
      <c r="D11" s="15" t="s">
        <v>21</v>
      </c>
      <c r="E11" s="16" t="s">
        <v>62</v>
      </c>
      <c r="F11" s="16" t="s">
        <v>63</v>
      </c>
      <c r="G11" s="16" t="s">
        <v>226</v>
      </c>
      <c r="H11" s="16" t="s">
        <v>4</v>
      </c>
    </row>
    <row r="12" spans="1:9" x14ac:dyDescent="0.25">
      <c r="A12" s="88"/>
      <c r="C12" s="4">
        <v>1</v>
      </c>
      <c r="D12" s="3" t="s">
        <v>30</v>
      </c>
      <c r="E12" s="3"/>
      <c r="F12" s="4"/>
      <c r="G12" s="3"/>
      <c r="H12" s="4"/>
    </row>
    <row r="13" spans="1:9" x14ac:dyDescent="0.25">
      <c r="A13" s="88"/>
      <c r="C13" s="4">
        <v>2</v>
      </c>
      <c r="D13" s="3" t="s">
        <v>30</v>
      </c>
      <c r="E13" s="3"/>
      <c r="F13" s="3"/>
      <c r="G13" s="3"/>
      <c r="H13" s="3"/>
    </row>
    <row r="14" spans="1:9" x14ac:dyDescent="0.25">
      <c r="A14" s="88"/>
      <c r="C14" s="4">
        <v>3</v>
      </c>
      <c r="D14" s="3" t="s">
        <v>30</v>
      </c>
      <c r="E14" s="3"/>
      <c r="F14" s="3"/>
      <c r="G14" s="3"/>
      <c r="H14" s="3"/>
    </row>
    <row r="15" spans="1:9" x14ac:dyDescent="0.25">
      <c r="A15" s="88"/>
    </row>
    <row r="16" spans="1:9" ht="30" x14ac:dyDescent="0.25">
      <c r="A16" s="88" t="s">
        <v>68</v>
      </c>
      <c r="B16" s="25" t="s">
        <v>227</v>
      </c>
      <c r="C16" s="87" t="s">
        <v>225</v>
      </c>
      <c r="D16" s="54"/>
      <c r="E16" s="8"/>
    </row>
    <row r="17" spans="1:9" ht="45" x14ac:dyDescent="0.25">
      <c r="B17" s="85" t="s">
        <v>244</v>
      </c>
      <c r="C17" s="15" t="s">
        <v>26</v>
      </c>
      <c r="D17" s="15" t="s">
        <v>21</v>
      </c>
      <c r="E17" s="16" t="s">
        <v>64</v>
      </c>
      <c r="F17" s="16" t="s">
        <v>148</v>
      </c>
      <c r="G17" s="16" t="s">
        <v>63</v>
      </c>
      <c r="H17" s="16" t="s">
        <v>226</v>
      </c>
      <c r="I17" s="16" t="s">
        <v>4</v>
      </c>
    </row>
    <row r="18" spans="1:9" x14ac:dyDescent="0.25">
      <c r="C18" s="4">
        <v>1</v>
      </c>
      <c r="D18" s="3" t="s">
        <v>30</v>
      </c>
      <c r="E18" s="3"/>
      <c r="F18" s="4"/>
      <c r="G18" s="4"/>
      <c r="H18" s="3"/>
      <c r="I18" s="4"/>
    </row>
    <row r="19" spans="1:9" x14ac:dyDescent="0.25">
      <c r="C19" s="4">
        <v>2</v>
      </c>
      <c r="D19" s="3" t="s">
        <v>30</v>
      </c>
      <c r="E19" s="3"/>
      <c r="F19" s="3"/>
      <c r="G19" s="3"/>
      <c r="H19" s="3"/>
      <c r="I19" s="3"/>
    </row>
    <row r="20" spans="1:9" x14ac:dyDescent="0.25">
      <c r="C20" s="4">
        <v>3</v>
      </c>
      <c r="D20" s="3" t="s">
        <v>30</v>
      </c>
      <c r="E20" s="3"/>
      <c r="F20" s="3"/>
      <c r="G20" s="3"/>
      <c r="H20" s="3"/>
      <c r="I20" s="3"/>
    </row>
    <row r="21" spans="1:9" x14ac:dyDescent="0.25">
      <c r="C21" s="55"/>
      <c r="D21" s="33"/>
      <c r="E21" s="33"/>
      <c r="F21" s="33"/>
      <c r="G21" s="33"/>
      <c r="H21" s="33"/>
    </row>
    <row r="23" spans="1:9" x14ac:dyDescent="0.25">
      <c r="A23" s="1" t="s">
        <v>69</v>
      </c>
      <c r="B23" s="28" t="s">
        <v>228</v>
      </c>
      <c r="C23" s="86" t="s">
        <v>222</v>
      </c>
      <c r="D23" s="86" t="s">
        <v>100</v>
      </c>
    </row>
    <row r="24" spans="1:9" ht="45" x14ac:dyDescent="0.25">
      <c r="B24" s="85" t="s">
        <v>247</v>
      </c>
      <c r="C24" s="15" t="s">
        <v>26</v>
      </c>
      <c r="D24" s="15" t="s">
        <v>21</v>
      </c>
      <c r="E24" s="16" t="s">
        <v>64</v>
      </c>
      <c r="F24" s="16" t="s">
        <v>148</v>
      </c>
      <c r="G24" s="16" t="s">
        <v>70</v>
      </c>
      <c r="H24" s="16" t="s">
        <v>71</v>
      </c>
      <c r="I24" s="16" t="s">
        <v>4</v>
      </c>
    </row>
    <row r="25" spans="1:9" x14ac:dyDescent="0.25">
      <c r="C25" s="4">
        <v>1</v>
      </c>
      <c r="D25" s="3" t="s">
        <v>30</v>
      </c>
      <c r="E25" s="3"/>
      <c r="F25" s="4"/>
      <c r="G25" s="4"/>
      <c r="H25" s="4"/>
      <c r="I25" s="3"/>
    </row>
    <row r="26" spans="1:9" x14ac:dyDescent="0.25">
      <c r="C26" s="4">
        <v>2</v>
      </c>
      <c r="D26" s="3" t="s">
        <v>30</v>
      </c>
      <c r="E26" s="3"/>
      <c r="F26" s="3"/>
      <c r="G26" s="3"/>
      <c r="H26" s="3"/>
      <c r="I26" s="3"/>
    </row>
    <row r="27" spans="1:9" x14ac:dyDescent="0.25">
      <c r="C27" s="4">
        <v>3</v>
      </c>
      <c r="D27" s="3" t="s">
        <v>30</v>
      </c>
      <c r="E27" s="3"/>
      <c r="F27" s="3"/>
      <c r="G27" s="3"/>
      <c r="H27" s="3"/>
      <c r="I27" s="3"/>
    </row>
    <row r="29" spans="1:9" x14ac:dyDescent="0.25">
      <c r="A29" s="1" t="s">
        <v>72</v>
      </c>
      <c r="B29" s="27" t="s">
        <v>73</v>
      </c>
    </row>
    <row r="30" spans="1:9" x14ac:dyDescent="0.25">
      <c r="B30" s="85" t="s">
        <v>247</v>
      </c>
    </row>
    <row r="32" spans="1:9" x14ac:dyDescent="0.25">
      <c r="A32" s="1" t="s">
        <v>75</v>
      </c>
      <c r="B32" s="27" t="s">
        <v>76</v>
      </c>
    </row>
    <row r="34" spans="1:18" x14ac:dyDescent="0.25">
      <c r="C34" s="86" t="s">
        <v>222</v>
      </c>
      <c r="D34" s="86" t="s">
        <v>234</v>
      </c>
      <c r="E34" s="8"/>
      <c r="F34" s="9"/>
    </row>
    <row r="35" spans="1:18" ht="75" x14ac:dyDescent="0.25">
      <c r="A35" s="88" t="s">
        <v>77</v>
      </c>
      <c r="B35" s="25" t="s">
        <v>248</v>
      </c>
      <c r="C35" s="15" t="s">
        <v>26</v>
      </c>
      <c r="D35" s="15" t="s">
        <v>21</v>
      </c>
      <c r="E35" s="16" t="s">
        <v>59</v>
      </c>
      <c r="F35" s="16" t="s">
        <v>64</v>
      </c>
      <c r="G35" s="16" t="s">
        <v>148</v>
      </c>
      <c r="H35" s="16" t="s">
        <v>232</v>
      </c>
      <c r="I35" s="20" t="s">
        <v>5</v>
      </c>
      <c r="J35" s="16" t="s">
        <v>79</v>
      </c>
      <c r="K35" s="16" t="s">
        <v>230</v>
      </c>
      <c r="L35" s="16" t="s">
        <v>43</v>
      </c>
      <c r="M35" s="16" t="s">
        <v>231</v>
      </c>
      <c r="N35" s="89" t="s">
        <v>233</v>
      </c>
      <c r="O35" s="20" t="s">
        <v>107</v>
      </c>
      <c r="P35" s="20" t="s">
        <v>84</v>
      </c>
      <c r="Q35" s="20" t="s">
        <v>85</v>
      </c>
      <c r="R35" s="89" t="s">
        <v>86</v>
      </c>
    </row>
    <row r="36" spans="1:18" x14ac:dyDescent="0.25">
      <c r="C36" s="4">
        <v>1</v>
      </c>
      <c r="D36" s="3" t="s">
        <v>30</v>
      </c>
      <c r="E36" s="4" t="s">
        <v>78</v>
      </c>
      <c r="F36" s="4"/>
      <c r="G36" s="4"/>
      <c r="H36" s="4"/>
      <c r="I36" s="3"/>
      <c r="J36" s="3"/>
      <c r="K36" s="3"/>
      <c r="L36" s="43">
        <v>43554</v>
      </c>
      <c r="M36" s="43">
        <v>43599</v>
      </c>
      <c r="N36" s="90">
        <f>M36-L36</f>
        <v>45</v>
      </c>
      <c r="O36" s="3"/>
      <c r="P36" s="3"/>
      <c r="Q36" s="3"/>
      <c r="R36" s="8"/>
    </row>
    <row r="37" spans="1:18" x14ac:dyDescent="0.25">
      <c r="B37" s="85" t="s">
        <v>249</v>
      </c>
      <c r="C37" s="4">
        <v>2</v>
      </c>
      <c r="D37" s="3" t="s">
        <v>30</v>
      </c>
      <c r="E37" s="4" t="s">
        <v>78</v>
      </c>
      <c r="F37" s="3"/>
      <c r="G37" s="3"/>
      <c r="H37" s="3"/>
      <c r="I37" s="3"/>
      <c r="J37" s="3"/>
      <c r="K37" s="3"/>
      <c r="L37" s="3"/>
      <c r="M37" s="3"/>
      <c r="N37" s="8"/>
      <c r="O37" s="3"/>
      <c r="P37" s="3"/>
      <c r="Q37" s="3"/>
      <c r="R37" s="8"/>
    </row>
    <row r="38" spans="1:18" x14ac:dyDescent="0.25">
      <c r="C38" s="4">
        <v>3</v>
      </c>
      <c r="D38" s="3" t="s">
        <v>30</v>
      </c>
      <c r="E38" s="4" t="s">
        <v>78</v>
      </c>
      <c r="F38" s="3"/>
      <c r="G38" s="3"/>
      <c r="H38" s="3"/>
      <c r="I38" s="3"/>
      <c r="J38" s="3"/>
      <c r="K38" s="3"/>
      <c r="L38" s="3"/>
      <c r="M38" s="3"/>
      <c r="N38" s="8"/>
      <c r="O38" s="3"/>
      <c r="P38" s="3"/>
      <c r="Q38" s="3"/>
      <c r="R38" s="8"/>
    </row>
    <row r="40" spans="1:18" x14ac:dyDescent="0.25">
      <c r="A40" t="s">
        <v>102</v>
      </c>
      <c r="B40" s="26" t="s">
        <v>250</v>
      </c>
      <c r="C40" s="103" t="s">
        <v>255</v>
      </c>
      <c r="D40" s="104"/>
      <c r="E40" s="104"/>
      <c r="F40" s="104"/>
      <c r="G40" s="104"/>
      <c r="H40" s="104"/>
    </row>
    <row r="41" spans="1:18" x14ac:dyDescent="0.25">
      <c r="A41" t="s">
        <v>104</v>
      </c>
      <c r="B41" s="26" t="s">
        <v>240</v>
      </c>
      <c r="C41" s="103" t="s">
        <v>255</v>
      </c>
      <c r="D41" s="104"/>
      <c r="E41" s="104"/>
      <c r="F41" s="104"/>
      <c r="G41" s="104"/>
      <c r="H41" s="104"/>
    </row>
    <row r="42" spans="1:18" x14ac:dyDescent="0.25">
      <c r="A42" t="s">
        <v>235</v>
      </c>
      <c r="B42" s="26" t="s">
        <v>105</v>
      </c>
      <c r="C42" s="103" t="s">
        <v>255</v>
      </c>
      <c r="D42" s="104"/>
      <c r="E42" s="104"/>
      <c r="F42" s="104"/>
      <c r="G42" s="104"/>
      <c r="H42" s="104"/>
    </row>
    <row r="43" spans="1:18" x14ac:dyDescent="0.25">
      <c r="A43" t="s">
        <v>236</v>
      </c>
      <c r="B43" s="26" t="s">
        <v>229</v>
      </c>
      <c r="C43" s="103" t="s">
        <v>255</v>
      </c>
      <c r="D43" s="104"/>
      <c r="E43" s="104"/>
      <c r="F43" s="104"/>
      <c r="G43" s="104"/>
      <c r="H43" s="104"/>
    </row>
    <row r="44" spans="1:18" x14ac:dyDescent="0.25">
      <c r="A44" t="s">
        <v>237</v>
      </c>
      <c r="B44" s="26" t="s">
        <v>106</v>
      </c>
      <c r="C44" s="103" t="s">
        <v>255</v>
      </c>
      <c r="D44" s="104"/>
      <c r="E44" s="104"/>
      <c r="F44" s="104"/>
      <c r="G44" s="104"/>
      <c r="H44" s="104"/>
    </row>
    <row r="45" spans="1:18" x14ac:dyDescent="0.25">
      <c r="A45" t="s">
        <v>238</v>
      </c>
      <c r="B45" s="26" t="s">
        <v>168</v>
      </c>
      <c r="C45" s="103" t="s">
        <v>256</v>
      </c>
      <c r="D45" s="104"/>
      <c r="E45" s="104"/>
      <c r="F45" s="104"/>
      <c r="G45" s="104"/>
      <c r="H45" s="104"/>
    </row>
    <row r="46" spans="1:18" x14ac:dyDescent="0.25">
      <c r="A46" t="s">
        <v>103</v>
      </c>
      <c r="B46" s="26" t="s">
        <v>239</v>
      </c>
      <c r="C46" s="103" t="s">
        <v>255</v>
      </c>
      <c r="D46" s="104"/>
      <c r="E46" s="104"/>
      <c r="F46" s="104"/>
      <c r="G46" s="104"/>
      <c r="H46" s="104"/>
    </row>
  </sheetData>
  <pageMargins left="0.7" right="0.7" top="0.75" bottom="0.75" header="0.3" footer="0.3"/>
  <pageSetup scale="46" orientation="portrait" r:id="rId1"/>
  <headerFooter>
    <oddFooter>&amp;L&amp;1#&amp;"Calibri"&amp;8 Sensitivity: LNT Construction Internal Use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2" sqref="A2"/>
    </sheetView>
  </sheetViews>
  <sheetFormatPr defaultRowHeight="15" x14ac:dyDescent="0.25"/>
  <cols>
    <col min="3" max="5" width="16.28515625" customWidth="1"/>
    <col min="6" max="6" width="16.7109375" customWidth="1"/>
    <col min="7" max="7" width="13.42578125" customWidth="1"/>
    <col min="8" max="8" width="11.85546875" customWidth="1"/>
    <col min="9" max="10" width="14.140625" customWidth="1"/>
    <col min="11" max="11" width="14.28515625" customWidth="1"/>
  </cols>
  <sheetData>
    <row r="1" spans="1:13" x14ac:dyDescent="0.25">
      <c r="A1" t="s">
        <v>243</v>
      </c>
    </row>
    <row r="2" spans="1:13" x14ac:dyDescent="0.25">
      <c r="A2" s="19" t="s">
        <v>241</v>
      </c>
      <c r="B2" t="s">
        <v>242</v>
      </c>
    </row>
    <row r="4" spans="1:13" ht="60" x14ac:dyDescent="0.25">
      <c r="A4" s="12" t="s">
        <v>0</v>
      </c>
      <c r="B4" s="12" t="s">
        <v>21</v>
      </c>
      <c r="C4" s="12" t="s">
        <v>22</v>
      </c>
      <c r="D4" s="12" t="s">
        <v>57</v>
      </c>
      <c r="E4" s="14" t="s">
        <v>58</v>
      </c>
      <c r="F4" s="12" t="s">
        <v>82</v>
      </c>
      <c r="G4" s="14" t="s">
        <v>83</v>
      </c>
      <c r="H4" s="14" t="s">
        <v>80</v>
      </c>
      <c r="I4" s="14" t="s">
        <v>101</v>
      </c>
      <c r="J4" s="14" t="s">
        <v>81</v>
      </c>
      <c r="K4" s="12" t="s">
        <v>4</v>
      </c>
      <c r="L4" s="16" t="s">
        <v>23</v>
      </c>
      <c r="M4" s="16" t="s">
        <v>14</v>
      </c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</sheetData>
  <pageMargins left="0.7" right="0.7" top="0.75" bottom="0.75" header="0.3" footer="0.3"/>
  <pageSetup orientation="portrait" r:id="rId1"/>
  <headerFooter>
    <oddFooter>&amp;L&amp;1#&amp;"Calibri"&amp;8 Sensitivity: LNT Construction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D21"/>
  <sheetViews>
    <sheetView topLeftCell="AV1" workbookViewId="0">
      <selection activeCell="BA4" sqref="BA4"/>
    </sheetView>
  </sheetViews>
  <sheetFormatPr defaultColWidth="17.42578125" defaultRowHeight="15" x14ac:dyDescent="0.25"/>
  <cols>
    <col min="1" max="1" width="6.42578125" bestFit="1" customWidth="1"/>
    <col min="2" max="2" width="13" customWidth="1"/>
    <col min="3" max="3" width="21.28515625" customWidth="1"/>
    <col min="4" max="4" width="15.42578125" customWidth="1"/>
    <col min="6" max="6" width="11" bestFit="1" customWidth="1"/>
    <col min="7" max="7" width="11.85546875" bestFit="1" customWidth="1"/>
    <col min="8" max="10" width="21.28515625" customWidth="1"/>
    <col min="47" max="48" width="20.7109375" customWidth="1"/>
    <col min="49" max="51" width="22.28515625" customWidth="1"/>
  </cols>
  <sheetData>
    <row r="2" spans="1:56" s="22" customFormat="1" ht="75" x14ac:dyDescent="0.25">
      <c r="A2" s="20" t="s">
        <v>0</v>
      </c>
      <c r="B2" s="21" t="s">
        <v>90</v>
      </c>
      <c r="C2" s="20" t="s">
        <v>92</v>
      </c>
      <c r="D2" s="20" t="s">
        <v>91</v>
      </c>
      <c r="E2" s="20" t="s">
        <v>3</v>
      </c>
      <c r="F2" s="20" t="s">
        <v>253</v>
      </c>
      <c r="G2" s="20" t="s">
        <v>2</v>
      </c>
      <c r="H2" s="20" t="s">
        <v>32</v>
      </c>
      <c r="I2" s="20" t="s">
        <v>93</v>
      </c>
      <c r="J2" s="20" t="s">
        <v>254</v>
      </c>
      <c r="K2" s="20" t="s">
        <v>94</v>
      </c>
      <c r="L2" s="20" t="s">
        <v>5</v>
      </c>
      <c r="M2" s="20" t="s">
        <v>33</v>
      </c>
      <c r="N2" s="20" t="s">
        <v>38</v>
      </c>
      <c r="O2" s="20" t="s">
        <v>34</v>
      </c>
      <c r="P2" s="20" t="s">
        <v>39</v>
      </c>
      <c r="Q2" s="20" t="s">
        <v>35</v>
      </c>
      <c r="R2" s="20" t="s">
        <v>40</v>
      </c>
      <c r="S2" s="20" t="s">
        <v>36</v>
      </c>
      <c r="T2" s="20" t="s">
        <v>41</v>
      </c>
      <c r="U2" s="20" t="s">
        <v>37</v>
      </c>
      <c r="V2" s="20" t="s">
        <v>42</v>
      </c>
      <c r="W2" s="20" t="s">
        <v>20</v>
      </c>
      <c r="X2" s="23" t="s">
        <v>96</v>
      </c>
      <c r="Y2" s="23" t="s">
        <v>95</v>
      </c>
      <c r="Z2" s="23" t="s">
        <v>97</v>
      </c>
      <c r="AA2" s="20" t="s">
        <v>98</v>
      </c>
      <c r="AB2" s="20" t="s">
        <v>99</v>
      </c>
      <c r="AC2" s="20" t="s">
        <v>6</v>
      </c>
      <c r="AD2" s="20" t="s">
        <v>15</v>
      </c>
      <c r="AE2" s="20" t="s">
        <v>19</v>
      </c>
      <c r="AF2" s="20" t="s">
        <v>44</v>
      </c>
      <c r="AG2" s="20" t="s">
        <v>25</v>
      </c>
      <c r="AH2" s="20" t="s">
        <v>16</v>
      </c>
      <c r="AI2" s="20" t="s">
        <v>65</v>
      </c>
      <c r="AJ2" s="20" t="s">
        <v>45</v>
      </c>
      <c r="AK2" s="20" t="s">
        <v>60</v>
      </c>
      <c r="AL2" s="20" t="s">
        <v>17</v>
      </c>
      <c r="AM2" s="20" t="s">
        <v>46</v>
      </c>
      <c r="AN2" s="20" t="s">
        <v>47</v>
      </c>
      <c r="AO2" s="20" t="s">
        <v>48</v>
      </c>
      <c r="AP2" s="20" t="s">
        <v>7</v>
      </c>
      <c r="AQ2" s="20" t="s">
        <v>49</v>
      </c>
      <c r="AR2" s="21" t="s">
        <v>87</v>
      </c>
      <c r="AS2" s="20" t="s">
        <v>50</v>
      </c>
      <c r="AT2" s="21" t="s">
        <v>88</v>
      </c>
      <c r="AU2" s="20" t="s">
        <v>11</v>
      </c>
      <c r="AV2" s="20" t="s">
        <v>89</v>
      </c>
      <c r="AW2" s="20" t="s">
        <v>54</v>
      </c>
      <c r="AX2" s="20" t="s">
        <v>55</v>
      </c>
      <c r="AY2" s="20" t="s">
        <v>56</v>
      </c>
      <c r="AZ2" s="20" t="s">
        <v>12</v>
      </c>
      <c r="BA2" s="20" t="s">
        <v>52</v>
      </c>
      <c r="BB2" s="20" t="s">
        <v>51</v>
      </c>
      <c r="BC2" s="20" t="s">
        <v>53</v>
      </c>
      <c r="BD2" s="20" t="s">
        <v>74</v>
      </c>
    </row>
    <row r="3" spans="1:56" ht="14.45" customHeight="1" x14ac:dyDescent="0.25">
      <c r="A3" s="6"/>
      <c r="B3" s="6"/>
      <c r="C3" s="10"/>
      <c r="D3" s="6"/>
      <c r="E3" s="6"/>
      <c r="F3" s="6"/>
      <c r="G3" s="6"/>
      <c r="H3" s="10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0"/>
      <c r="AB3" s="8"/>
      <c r="AC3" s="8"/>
      <c r="AD3" s="8"/>
      <c r="AE3" s="8"/>
      <c r="AF3" s="8"/>
      <c r="AG3" s="8"/>
      <c r="AH3" s="8"/>
      <c r="AI3" s="8"/>
      <c r="AJ3" s="8"/>
      <c r="AK3" s="8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7">
        <v>120</v>
      </c>
      <c r="BB3" s="17"/>
      <c r="BC3" s="17">
        <v>100</v>
      </c>
      <c r="BD3" s="10">
        <f>BA3-BC3</f>
        <v>20</v>
      </c>
    </row>
    <row r="4" spans="1:56" x14ac:dyDescent="0.25">
      <c r="A4" s="6"/>
      <c r="B4" s="6"/>
      <c r="C4" s="10"/>
      <c r="D4" s="6"/>
      <c r="E4" s="6"/>
      <c r="F4" s="6"/>
      <c r="G4" s="6"/>
      <c r="H4" s="10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0"/>
      <c r="AB4" s="8"/>
      <c r="AC4" s="8"/>
      <c r="AD4" s="8"/>
      <c r="AE4" s="8"/>
      <c r="AF4" s="8"/>
      <c r="AG4" s="8"/>
      <c r="AH4" s="8"/>
      <c r="AI4" s="8"/>
      <c r="AJ4" s="8"/>
      <c r="AK4" s="8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6" x14ac:dyDescent="0.25">
      <c r="A5" s="6"/>
      <c r="B5" s="6"/>
      <c r="C5" s="10"/>
      <c r="D5" s="6"/>
      <c r="E5" s="6"/>
      <c r="F5" s="6"/>
      <c r="G5" s="6"/>
      <c r="H5" s="10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0"/>
      <c r="AB5" s="8"/>
      <c r="AC5" s="8"/>
      <c r="AD5" s="8"/>
      <c r="AE5" s="8"/>
      <c r="AF5" s="8"/>
      <c r="AG5" s="8"/>
      <c r="AH5" s="8"/>
      <c r="AI5" s="8"/>
      <c r="AJ5" s="8"/>
      <c r="AK5" s="8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6" x14ac:dyDescent="0.25">
      <c r="A6" s="6"/>
      <c r="B6" s="6"/>
      <c r="C6" s="10"/>
      <c r="D6" s="6"/>
      <c r="E6" s="6"/>
      <c r="F6" s="6"/>
      <c r="G6" s="6"/>
      <c r="H6" s="10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0"/>
      <c r="AB6" s="8"/>
      <c r="AC6" s="8"/>
      <c r="AD6" s="8"/>
      <c r="AE6" s="8"/>
      <c r="AF6" s="8"/>
      <c r="AG6" s="8"/>
      <c r="AH6" s="8"/>
      <c r="AI6" s="8"/>
      <c r="AJ6" s="8"/>
      <c r="AK6" s="8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</row>
    <row r="7" spans="1:56" x14ac:dyDescent="0.25">
      <c r="A7" s="6"/>
      <c r="B7" s="6"/>
      <c r="C7" s="10"/>
      <c r="D7" s="6"/>
      <c r="E7" s="6"/>
      <c r="F7" s="6"/>
      <c r="G7" s="6"/>
      <c r="H7" s="10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0"/>
      <c r="AB7" s="8"/>
      <c r="AC7" s="8"/>
      <c r="AD7" s="8"/>
      <c r="AE7" s="8"/>
      <c r="AF7" s="8"/>
      <c r="AG7" s="8"/>
      <c r="AH7" s="8"/>
      <c r="AI7" s="8"/>
      <c r="AJ7" s="8"/>
      <c r="AK7" s="8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 spans="1:56" x14ac:dyDescent="0.25">
      <c r="A8" s="6"/>
      <c r="B8" s="6"/>
      <c r="C8" s="10"/>
      <c r="D8" s="6"/>
      <c r="E8" s="6"/>
      <c r="F8" s="6"/>
      <c r="G8" s="6"/>
      <c r="H8" s="10"/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10"/>
      <c r="AB8" s="8"/>
      <c r="AC8" s="8"/>
      <c r="AD8" s="8"/>
      <c r="AE8" s="8"/>
      <c r="AF8" s="8"/>
      <c r="AG8" s="8"/>
      <c r="AH8" s="8"/>
      <c r="AI8" s="8"/>
      <c r="AJ8" s="8"/>
      <c r="AK8" s="8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spans="1:56" x14ac:dyDescent="0.25">
      <c r="A9" s="6"/>
      <c r="B9" s="6"/>
      <c r="C9" s="10"/>
      <c r="D9" s="6"/>
      <c r="E9" s="6"/>
      <c r="F9" s="6"/>
      <c r="G9" s="6"/>
      <c r="H9" s="10"/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10"/>
      <c r="AB9" s="8"/>
      <c r="AC9" s="8"/>
      <c r="AD9" s="8"/>
      <c r="AE9" s="8"/>
      <c r="AF9" s="8"/>
      <c r="AG9" s="8"/>
      <c r="AH9" s="8"/>
      <c r="AI9" s="8"/>
      <c r="AJ9" s="8"/>
      <c r="AK9" s="8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</row>
    <row r="10" spans="1:56" x14ac:dyDescent="0.25">
      <c r="A10" s="6"/>
      <c r="B10" s="6"/>
      <c r="C10" s="10"/>
      <c r="D10" s="6"/>
      <c r="E10" s="6"/>
      <c r="F10" s="6"/>
      <c r="G10" s="6"/>
      <c r="H10" s="10"/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10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</row>
    <row r="11" spans="1:56" x14ac:dyDescent="0.25">
      <c r="A11" s="6"/>
      <c r="B11" s="6"/>
      <c r="C11" s="10"/>
      <c r="D11" s="6"/>
      <c r="E11" s="6"/>
      <c r="F11" s="6"/>
      <c r="G11" s="6"/>
      <c r="H11" s="10"/>
      <c r="I11" s="1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0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spans="1:56" x14ac:dyDescent="0.25">
      <c r="A12" s="6"/>
      <c r="B12" s="6"/>
      <c r="C12" s="10"/>
      <c r="D12" s="6"/>
      <c r="E12" s="6"/>
      <c r="F12" s="6"/>
      <c r="G12" s="6"/>
      <c r="H12" s="10"/>
      <c r="I12" s="1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0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 spans="1:56" x14ac:dyDescent="0.25">
      <c r="A13" s="6"/>
      <c r="B13" s="6"/>
      <c r="C13" s="10"/>
      <c r="D13" s="6"/>
      <c r="E13" s="6"/>
      <c r="F13" s="6"/>
      <c r="G13" s="6"/>
      <c r="H13" s="10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10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 spans="1:56" x14ac:dyDescent="0.25">
      <c r="A14" s="6"/>
      <c r="B14" s="6"/>
      <c r="C14" s="10"/>
      <c r="D14" s="6"/>
      <c r="E14" s="6"/>
      <c r="F14" s="6"/>
      <c r="G14" s="6"/>
      <c r="H14" s="10"/>
      <c r="I14" s="1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0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56" x14ac:dyDescent="0.25">
      <c r="A15" s="6"/>
      <c r="B15" s="6"/>
      <c r="C15" s="10"/>
      <c r="D15" s="6"/>
      <c r="E15" s="6"/>
      <c r="F15" s="6"/>
      <c r="G15" s="6"/>
      <c r="H15" s="10"/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0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x14ac:dyDescent="0.25">
      <c r="A16" s="6"/>
      <c r="B16" s="6"/>
      <c r="C16" s="10"/>
      <c r="D16" s="6"/>
      <c r="E16" s="6"/>
      <c r="F16" s="6"/>
      <c r="G16" s="6"/>
      <c r="H16" s="10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0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9" spans="1:4" x14ac:dyDescent="0.25">
      <c r="A19" s="7"/>
      <c r="B19" s="7"/>
      <c r="D19" t="s">
        <v>8</v>
      </c>
    </row>
    <row r="20" spans="1:4" x14ac:dyDescent="0.25">
      <c r="A20" s="9"/>
      <c r="B20" s="9"/>
      <c r="D20" t="s">
        <v>9</v>
      </c>
    </row>
    <row r="21" spans="1:4" x14ac:dyDescent="0.25">
      <c r="A21" s="11"/>
      <c r="B21" s="11"/>
      <c r="D21" t="s">
        <v>10</v>
      </c>
    </row>
  </sheetData>
  <pageMargins left="0.7" right="0.7" top="0.75" bottom="0.75" header="0.3" footer="0.3"/>
  <pageSetup scale="10" fitToHeight="0" orientation="portrait" r:id="rId1"/>
  <headerFooter>
    <oddFooter>&amp;L&amp;1#&amp;"Calibri"&amp;8 Sensitivity: LNT Construction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C12" sqref="C12"/>
    </sheetView>
  </sheetViews>
  <sheetFormatPr defaultRowHeight="15" x14ac:dyDescent="0.25"/>
  <cols>
    <col min="2" max="2" width="16.140625" customWidth="1"/>
    <col min="3" max="4" width="13.42578125" customWidth="1"/>
    <col min="5" max="5" width="16.85546875" customWidth="1"/>
    <col min="6" max="6" width="16" customWidth="1"/>
    <col min="7" max="13" width="16.140625" customWidth="1"/>
  </cols>
  <sheetData>
    <row r="1" spans="2:9" x14ac:dyDescent="0.25">
      <c r="B1" s="34" t="s">
        <v>105</v>
      </c>
      <c r="C1" s="9"/>
    </row>
    <row r="2" spans="2:9" x14ac:dyDescent="0.25">
      <c r="B2" s="26"/>
    </row>
    <row r="3" spans="2:9" ht="30" customHeight="1" x14ac:dyDescent="0.25">
      <c r="B3" s="96" t="s">
        <v>111</v>
      </c>
      <c r="C3" s="96"/>
      <c r="E3" s="100" t="s">
        <v>126</v>
      </c>
      <c r="F3" s="100"/>
    </row>
    <row r="4" spans="2:9" x14ac:dyDescent="0.25">
      <c r="B4" s="3" t="s">
        <v>110</v>
      </c>
      <c r="C4" s="3"/>
      <c r="E4" s="3" t="s">
        <v>113</v>
      </c>
      <c r="F4" s="3"/>
    </row>
    <row r="5" spans="2:9" x14ac:dyDescent="0.25">
      <c r="B5" s="3" t="s">
        <v>112</v>
      </c>
      <c r="C5" s="3"/>
    </row>
    <row r="7" spans="2:9" s="31" customFormat="1" ht="45" x14ac:dyDescent="0.25">
      <c r="B7" s="30" t="s">
        <v>107</v>
      </c>
      <c r="C7" s="30" t="s">
        <v>100</v>
      </c>
      <c r="D7" s="30" t="s">
        <v>108</v>
      </c>
      <c r="E7" s="30" t="s">
        <v>16</v>
      </c>
      <c r="F7" s="30" t="s">
        <v>114</v>
      </c>
      <c r="G7" s="30" t="s">
        <v>161</v>
      </c>
      <c r="H7" s="30" t="s">
        <v>162</v>
      </c>
      <c r="I7" s="30" t="s">
        <v>163</v>
      </c>
    </row>
    <row r="8" spans="2:9" x14ac:dyDescent="0.25">
      <c r="B8" s="97" t="s">
        <v>160</v>
      </c>
      <c r="C8" s="3" t="s">
        <v>155</v>
      </c>
      <c r="D8" s="49">
        <v>123</v>
      </c>
      <c r="E8" s="51">
        <v>42850</v>
      </c>
      <c r="F8" s="42">
        <v>23000</v>
      </c>
      <c r="G8" s="3">
        <v>10</v>
      </c>
      <c r="H8" s="3">
        <v>3</v>
      </c>
      <c r="I8" s="3">
        <v>26</v>
      </c>
    </row>
    <row r="9" spans="2:9" x14ac:dyDescent="0.25">
      <c r="B9" s="98"/>
      <c r="C9" s="3" t="s">
        <v>156</v>
      </c>
      <c r="D9" s="49">
        <v>234</v>
      </c>
      <c r="E9" s="51">
        <v>43161</v>
      </c>
      <c r="F9" s="42">
        <v>24000</v>
      </c>
      <c r="G9" s="3">
        <v>12</v>
      </c>
      <c r="H9" s="3">
        <v>4</v>
      </c>
      <c r="I9" s="3">
        <v>30</v>
      </c>
    </row>
    <row r="10" spans="2:9" x14ac:dyDescent="0.25">
      <c r="B10" s="98"/>
      <c r="C10" s="3" t="s">
        <v>155</v>
      </c>
      <c r="D10" s="49">
        <v>235</v>
      </c>
      <c r="E10" s="51">
        <v>43387</v>
      </c>
      <c r="F10" s="42">
        <v>24500</v>
      </c>
      <c r="G10" s="3">
        <v>13</v>
      </c>
      <c r="H10" s="3">
        <v>10</v>
      </c>
      <c r="I10" s="3">
        <v>32</v>
      </c>
    </row>
    <row r="11" spans="2:9" x14ac:dyDescent="0.25">
      <c r="B11" s="98"/>
      <c r="C11" s="3" t="s">
        <v>157</v>
      </c>
      <c r="D11" s="49">
        <v>345</v>
      </c>
      <c r="E11" s="51">
        <v>43497</v>
      </c>
      <c r="F11" s="42">
        <v>19000</v>
      </c>
      <c r="G11" s="3">
        <v>2</v>
      </c>
      <c r="H11" s="3">
        <v>20</v>
      </c>
      <c r="I11" s="3">
        <v>18</v>
      </c>
    </row>
    <row r="12" spans="2:9" x14ac:dyDescent="0.25">
      <c r="B12" s="99"/>
      <c r="C12" s="3" t="s">
        <v>158</v>
      </c>
      <c r="D12" s="49">
        <v>236</v>
      </c>
      <c r="E12" s="51">
        <v>43537</v>
      </c>
      <c r="F12" s="42">
        <v>32876</v>
      </c>
      <c r="G12" s="3">
        <v>0</v>
      </c>
      <c r="H12" s="3">
        <v>21</v>
      </c>
      <c r="I12" s="3">
        <v>39</v>
      </c>
    </row>
    <row r="14" spans="2:9" x14ac:dyDescent="0.25">
      <c r="B14" s="52" t="s">
        <v>164</v>
      </c>
      <c r="C14" s="53"/>
      <c r="D14" s="53"/>
      <c r="E14">
        <f>AVERAGE(G8:G12)</f>
        <v>7.4</v>
      </c>
    </row>
    <row r="15" spans="2:9" x14ac:dyDescent="0.25">
      <c r="B15" s="52" t="s">
        <v>165</v>
      </c>
      <c r="C15" s="53"/>
      <c r="D15" s="53"/>
      <c r="E15">
        <f>AVERAGE(H8:H12)</f>
        <v>11.6</v>
      </c>
    </row>
    <row r="16" spans="2:9" x14ac:dyDescent="0.25">
      <c r="B16" s="52" t="s">
        <v>166</v>
      </c>
      <c r="C16" s="53"/>
      <c r="D16" s="53"/>
      <c r="E16">
        <f>AVERAGE(I8:I12)</f>
        <v>29</v>
      </c>
    </row>
  </sheetData>
  <mergeCells count="3">
    <mergeCell ref="B3:C3"/>
    <mergeCell ref="B8:B12"/>
    <mergeCell ref="E3:F3"/>
  </mergeCells>
  <pageMargins left="0.7" right="0.7" top="0.75" bottom="0.75" header="0.3" footer="0.3"/>
  <pageSetup orientation="portrait" r:id="rId1"/>
  <headerFooter>
    <oddFooter>&amp;L&amp;1#&amp;"Calibri"&amp;8 Sensitivity: LNT Construction Internal Use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26" workbookViewId="0">
      <selection activeCell="C14" sqref="C14"/>
    </sheetView>
  </sheetViews>
  <sheetFormatPr defaultRowHeight="15" x14ac:dyDescent="0.25"/>
  <cols>
    <col min="1" max="1" width="13" customWidth="1"/>
    <col min="2" max="2" width="12.5703125" customWidth="1"/>
    <col min="3" max="4" width="6.7109375" customWidth="1"/>
    <col min="5" max="5" width="8.28515625" customWidth="1"/>
    <col min="6" max="6" width="18.85546875" customWidth="1"/>
    <col min="7" max="7" width="11.5703125" customWidth="1"/>
    <col min="8" max="8" width="14.42578125" customWidth="1"/>
    <col min="9" max="9" width="12" customWidth="1"/>
    <col min="10" max="10" width="14" customWidth="1"/>
    <col min="13" max="13" width="12.140625" bestFit="1" customWidth="1"/>
  </cols>
  <sheetData>
    <row r="1" spans="1:13" x14ac:dyDescent="0.25">
      <c r="A1" s="34" t="s">
        <v>124</v>
      </c>
      <c r="B1" s="9"/>
    </row>
    <row r="4" spans="1:13" x14ac:dyDescent="0.25">
      <c r="A4" s="101" t="s">
        <v>111</v>
      </c>
      <c r="B4" s="101"/>
      <c r="F4" s="40" t="s">
        <v>126</v>
      </c>
      <c r="G4" s="41"/>
    </row>
    <row r="5" spans="1:13" ht="33.75" customHeight="1" x14ac:dyDescent="0.25">
      <c r="A5" s="39" t="s">
        <v>110</v>
      </c>
      <c r="B5" s="3"/>
      <c r="F5" s="38" t="s">
        <v>125</v>
      </c>
      <c r="G5" s="3"/>
    </row>
    <row r="6" spans="1:13" x14ac:dyDescent="0.25">
      <c r="A6" s="39" t="s">
        <v>112</v>
      </c>
      <c r="B6" s="3"/>
      <c r="M6" s="46"/>
    </row>
    <row r="7" spans="1:13" x14ac:dyDescent="0.25">
      <c r="F7" s="36" t="s">
        <v>145</v>
      </c>
      <c r="G7" s="45">
        <f>COUNTA(C10:C14)</f>
        <v>5</v>
      </c>
      <c r="H7" s="36" t="s">
        <v>146</v>
      </c>
      <c r="I7" s="45">
        <f>AVERAGE(G10:G14)</f>
        <v>21318</v>
      </c>
      <c r="M7" s="46"/>
    </row>
    <row r="8" spans="1:13" x14ac:dyDescent="0.25">
      <c r="M8" s="46"/>
    </row>
    <row r="9" spans="1:13" ht="45" x14ac:dyDescent="0.25">
      <c r="A9" s="30" t="s">
        <v>127</v>
      </c>
      <c r="B9" s="30" t="s">
        <v>128</v>
      </c>
      <c r="C9" s="30" t="s">
        <v>108</v>
      </c>
      <c r="D9" s="30" t="s">
        <v>139</v>
      </c>
      <c r="E9" s="42" t="s">
        <v>148</v>
      </c>
      <c r="F9" s="30" t="s">
        <v>109</v>
      </c>
      <c r="G9" s="30" t="s">
        <v>141</v>
      </c>
      <c r="H9" s="30" t="s">
        <v>100</v>
      </c>
      <c r="I9" s="30" t="s">
        <v>107</v>
      </c>
      <c r="J9" s="30" t="s">
        <v>142</v>
      </c>
      <c r="M9" s="46"/>
    </row>
    <row r="10" spans="1:13" x14ac:dyDescent="0.25">
      <c r="A10" s="97" t="s">
        <v>129</v>
      </c>
      <c r="B10" s="97" t="s">
        <v>130</v>
      </c>
      <c r="C10" s="3" t="s">
        <v>131</v>
      </c>
      <c r="D10" s="3" t="s">
        <v>140</v>
      </c>
      <c r="E10" s="3">
        <v>1000</v>
      </c>
      <c r="F10" s="43">
        <v>41024</v>
      </c>
      <c r="G10" s="3">
        <v>20034</v>
      </c>
      <c r="H10" s="3" t="s">
        <v>136</v>
      </c>
      <c r="I10" s="3" t="s">
        <v>143</v>
      </c>
      <c r="J10" s="44">
        <f>G10*E10</f>
        <v>20034000</v>
      </c>
    </row>
    <row r="11" spans="1:13" x14ac:dyDescent="0.25">
      <c r="A11" s="98"/>
      <c r="B11" s="98"/>
      <c r="C11" s="3" t="s">
        <v>132</v>
      </c>
      <c r="D11" s="3" t="s">
        <v>140</v>
      </c>
      <c r="E11" s="3">
        <v>2700</v>
      </c>
      <c r="F11" s="43">
        <v>41389</v>
      </c>
      <c r="G11" s="3">
        <v>21000</v>
      </c>
      <c r="H11" s="3" t="s">
        <v>137</v>
      </c>
      <c r="I11" s="3" t="s">
        <v>144</v>
      </c>
      <c r="J11" s="44">
        <f t="shared" ref="J11:J14" si="0">G11*E11</f>
        <v>56700000</v>
      </c>
    </row>
    <row r="12" spans="1:13" x14ac:dyDescent="0.25">
      <c r="A12" s="98"/>
      <c r="B12" s="98"/>
      <c r="C12" s="3" t="s">
        <v>133</v>
      </c>
      <c r="D12" s="3" t="s">
        <v>140</v>
      </c>
      <c r="E12" s="3">
        <v>2400</v>
      </c>
      <c r="F12" s="43">
        <v>41754</v>
      </c>
      <c r="G12" s="3">
        <v>20056</v>
      </c>
      <c r="H12" s="3" t="s">
        <v>138</v>
      </c>
      <c r="I12" s="3" t="s">
        <v>143</v>
      </c>
      <c r="J12" s="44">
        <f t="shared" si="0"/>
        <v>48134400</v>
      </c>
    </row>
    <row r="13" spans="1:13" x14ac:dyDescent="0.25">
      <c r="A13" s="98"/>
      <c r="B13" s="98"/>
      <c r="C13" s="3" t="s">
        <v>134</v>
      </c>
      <c r="D13" s="3" t="s">
        <v>140</v>
      </c>
      <c r="E13" s="3">
        <v>1290</v>
      </c>
      <c r="F13" s="43">
        <v>42119</v>
      </c>
      <c r="G13" s="3">
        <v>22000</v>
      </c>
      <c r="H13" s="3" t="s">
        <v>136</v>
      </c>
      <c r="I13" s="3" t="s">
        <v>143</v>
      </c>
      <c r="J13" s="44">
        <f t="shared" si="0"/>
        <v>28380000</v>
      </c>
    </row>
    <row r="14" spans="1:13" x14ac:dyDescent="0.25">
      <c r="A14" s="99"/>
      <c r="B14" s="99"/>
      <c r="C14" s="3" t="s">
        <v>135</v>
      </c>
      <c r="D14" s="3" t="s">
        <v>140</v>
      </c>
      <c r="E14" s="3">
        <v>1865</v>
      </c>
      <c r="F14" s="43">
        <v>42850</v>
      </c>
      <c r="G14" s="3">
        <v>23500</v>
      </c>
      <c r="H14" s="3" t="s">
        <v>138</v>
      </c>
      <c r="I14" s="3" t="s">
        <v>143</v>
      </c>
      <c r="J14" s="44">
        <f t="shared" si="0"/>
        <v>43827500</v>
      </c>
    </row>
  </sheetData>
  <mergeCells count="3">
    <mergeCell ref="A4:B4"/>
    <mergeCell ref="A10:A14"/>
    <mergeCell ref="B10:B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N28" sqref="N27:N28"/>
    </sheetView>
  </sheetViews>
  <sheetFormatPr defaultRowHeight="15" x14ac:dyDescent="0.25"/>
  <cols>
    <col min="2" max="2" width="15.42578125" customWidth="1"/>
    <col min="4" max="4" width="14" customWidth="1"/>
    <col min="5" max="5" width="11.28515625" customWidth="1"/>
    <col min="6" max="8" width="11.5703125" customWidth="1"/>
    <col min="9" max="11" width="14.5703125" customWidth="1"/>
    <col min="12" max="13" width="14" customWidth="1"/>
  </cols>
  <sheetData>
    <row r="1" spans="2:13" x14ac:dyDescent="0.25">
      <c r="B1" s="34" t="s">
        <v>106</v>
      </c>
      <c r="C1" s="35"/>
    </row>
    <row r="3" spans="2:13" x14ac:dyDescent="0.25">
      <c r="B3" s="96" t="s">
        <v>111</v>
      </c>
      <c r="C3" s="96"/>
      <c r="D3" s="32"/>
    </row>
    <row r="4" spans="2:13" x14ac:dyDescent="0.25">
      <c r="B4" s="3" t="s">
        <v>110</v>
      </c>
      <c r="C4" s="3"/>
      <c r="D4" s="33"/>
    </row>
    <row r="5" spans="2:13" x14ac:dyDescent="0.25">
      <c r="B5" s="3" t="s">
        <v>112</v>
      </c>
      <c r="C5" s="3"/>
      <c r="D5" s="33"/>
    </row>
    <row r="6" spans="2:13" x14ac:dyDescent="0.25">
      <c r="B6" s="3" t="s">
        <v>113</v>
      </c>
      <c r="C6" s="3"/>
      <c r="D6" s="33"/>
      <c r="I6" s="47" t="s">
        <v>122</v>
      </c>
      <c r="J6" s="37">
        <f>COUNTA(E9:E13)</f>
        <v>5</v>
      </c>
      <c r="K6" s="36"/>
      <c r="L6" s="48" t="s">
        <v>123</v>
      </c>
      <c r="M6" s="37">
        <f>SUM(H9:H13)</f>
        <v>123376</v>
      </c>
    </row>
    <row r="8" spans="2:13" s="25" customFormat="1" ht="30" x14ac:dyDescent="0.25">
      <c r="B8" s="29" t="s">
        <v>107</v>
      </c>
      <c r="C8" s="29" t="s">
        <v>100</v>
      </c>
      <c r="D8" s="29" t="s">
        <v>116</v>
      </c>
      <c r="E8" s="29" t="s">
        <v>108</v>
      </c>
      <c r="F8" s="29" t="s">
        <v>109</v>
      </c>
      <c r="G8" s="29" t="s">
        <v>147</v>
      </c>
      <c r="H8" s="29" t="s">
        <v>115</v>
      </c>
      <c r="I8" s="29" t="s">
        <v>117</v>
      </c>
      <c r="J8" s="29" t="s">
        <v>118</v>
      </c>
      <c r="K8" s="29" t="s">
        <v>119</v>
      </c>
      <c r="L8" s="29" t="s">
        <v>120</v>
      </c>
      <c r="M8" s="29" t="s">
        <v>121</v>
      </c>
    </row>
    <row r="9" spans="2:13" x14ac:dyDescent="0.25">
      <c r="B9" s="97" t="s">
        <v>129</v>
      </c>
      <c r="C9" s="3" t="s">
        <v>149</v>
      </c>
      <c r="D9" s="3" t="s">
        <v>151</v>
      </c>
      <c r="E9" s="3" t="s">
        <v>155</v>
      </c>
      <c r="F9" s="43">
        <v>42850</v>
      </c>
      <c r="G9" s="50">
        <v>2017</v>
      </c>
      <c r="H9" s="3">
        <v>23000</v>
      </c>
      <c r="I9" s="3">
        <v>100</v>
      </c>
      <c r="J9" s="3"/>
      <c r="K9" s="3"/>
      <c r="L9" s="3"/>
      <c r="M9" s="3"/>
    </row>
    <row r="10" spans="2:13" x14ac:dyDescent="0.25">
      <c r="B10" s="98"/>
      <c r="C10" s="3" t="s">
        <v>150</v>
      </c>
      <c r="D10" s="3" t="s">
        <v>152</v>
      </c>
      <c r="E10" s="3" t="s">
        <v>156</v>
      </c>
      <c r="F10" s="43">
        <v>43161</v>
      </c>
      <c r="G10" s="50">
        <v>2018</v>
      </c>
      <c r="H10" s="3">
        <v>24000</v>
      </c>
      <c r="I10" s="3">
        <v>102</v>
      </c>
      <c r="J10" s="3"/>
      <c r="K10" s="3"/>
      <c r="L10" s="3"/>
      <c r="M10" s="3"/>
    </row>
    <row r="11" spans="2:13" x14ac:dyDescent="0.25">
      <c r="B11" s="98"/>
      <c r="C11" s="3" t="s">
        <v>149</v>
      </c>
      <c r="D11" s="3" t="s">
        <v>151</v>
      </c>
      <c r="E11" s="3" t="s">
        <v>157</v>
      </c>
      <c r="F11" s="43">
        <v>43387</v>
      </c>
      <c r="G11" s="50">
        <v>2018</v>
      </c>
      <c r="H11" s="3">
        <v>24500</v>
      </c>
      <c r="I11" s="3">
        <v>10</v>
      </c>
      <c r="J11" s="3"/>
      <c r="K11" s="3"/>
      <c r="L11" s="3"/>
      <c r="M11" s="3"/>
    </row>
    <row r="12" spans="2:13" x14ac:dyDescent="0.25">
      <c r="B12" s="98"/>
      <c r="C12" s="3" t="s">
        <v>150</v>
      </c>
      <c r="D12" s="3" t="s">
        <v>153</v>
      </c>
      <c r="E12" s="3" t="s">
        <v>158</v>
      </c>
      <c r="F12" s="43">
        <v>43497</v>
      </c>
      <c r="G12" s="50">
        <v>2019</v>
      </c>
      <c r="H12" s="3">
        <v>19000</v>
      </c>
      <c r="I12" s="3">
        <v>-1</v>
      </c>
      <c r="J12" s="3"/>
      <c r="K12" s="3"/>
      <c r="L12" s="3"/>
      <c r="M12" s="3"/>
    </row>
    <row r="13" spans="2:13" x14ac:dyDescent="0.25">
      <c r="B13" s="99"/>
      <c r="C13" s="3" t="s">
        <v>150</v>
      </c>
      <c r="D13" s="3" t="s">
        <v>154</v>
      </c>
      <c r="E13" s="3" t="s">
        <v>159</v>
      </c>
      <c r="F13" s="43">
        <v>43537</v>
      </c>
      <c r="G13" s="50">
        <v>2019</v>
      </c>
      <c r="H13" s="3">
        <v>32876</v>
      </c>
      <c r="I13" s="3">
        <v>45</v>
      </c>
      <c r="J13" s="3"/>
      <c r="K13" s="3"/>
      <c r="L13" s="3"/>
      <c r="M13" s="3"/>
    </row>
  </sheetData>
  <mergeCells count="2">
    <mergeCell ref="B3:C3"/>
    <mergeCell ref="B9:B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G7" sqref="G7"/>
    </sheetView>
  </sheetViews>
  <sheetFormatPr defaultRowHeight="15" x14ac:dyDescent="0.25"/>
  <cols>
    <col min="1" max="1" width="23.5703125" customWidth="1"/>
    <col min="2" max="3" width="15.28515625" customWidth="1"/>
    <col min="4" max="4" width="14" customWidth="1"/>
    <col min="5" max="5" width="11.28515625" customWidth="1"/>
    <col min="6" max="6" width="14" customWidth="1"/>
    <col min="7" max="7" width="11.42578125" customWidth="1"/>
    <col min="8" max="8" width="27.28515625" customWidth="1"/>
    <col min="9" max="9" width="16.5703125" customWidth="1"/>
    <col min="10" max="10" width="17.140625" customWidth="1"/>
    <col min="11" max="11" width="15.140625" customWidth="1"/>
    <col min="12" max="13" width="14.5703125" customWidth="1"/>
    <col min="14" max="15" width="14" customWidth="1"/>
  </cols>
  <sheetData>
    <row r="1" spans="1:16" x14ac:dyDescent="0.25">
      <c r="A1" s="34" t="s">
        <v>168</v>
      </c>
      <c r="B1" s="35"/>
      <c r="C1" s="35"/>
    </row>
    <row r="3" spans="1:16" x14ac:dyDescent="0.25">
      <c r="A3" s="96" t="s">
        <v>111</v>
      </c>
      <c r="B3" s="96"/>
      <c r="C3" s="32"/>
      <c r="D3" s="32"/>
    </row>
    <row r="4" spans="1:16" x14ac:dyDescent="0.25">
      <c r="A4" s="3" t="s">
        <v>167</v>
      </c>
      <c r="B4" s="3"/>
      <c r="C4" s="33"/>
      <c r="D4" s="33"/>
    </row>
    <row r="5" spans="1:16" x14ac:dyDescent="0.25">
      <c r="A5" s="68" t="s">
        <v>197</v>
      </c>
      <c r="B5" s="3"/>
      <c r="C5" s="33"/>
      <c r="D5" s="33"/>
    </row>
    <row r="6" spans="1:16" x14ac:dyDescent="0.25">
      <c r="A6" s="3" t="s">
        <v>170</v>
      </c>
      <c r="B6" s="3"/>
      <c r="C6" s="33"/>
      <c r="D6" s="33"/>
    </row>
    <row r="7" spans="1:16" x14ac:dyDescent="0.25">
      <c r="A7" s="3" t="s">
        <v>112</v>
      </c>
      <c r="B7" s="3"/>
      <c r="C7" s="33"/>
      <c r="D7" s="33"/>
    </row>
    <row r="8" spans="1:16" x14ac:dyDescent="0.25">
      <c r="A8" s="33"/>
      <c r="B8" s="33"/>
      <c r="C8" s="33"/>
      <c r="D8" s="33"/>
    </row>
    <row r="9" spans="1:16" x14ac:dyDescent="0.25">
      <c r="A9" s="69" t="s">
        <v>169</v>
      </c>
      <c r="B9" s="33"/>
      <c r="C9" s="33"/>
      <c r="D9" s="33"/>
      <c r="J9" s="57"/>
    </row>
    <row r="10" spans="1:16" x14ac:dyDescent="0.25">
      <c r="A10" s="33" t="s">
        <v>171</v>
      </c>
      <c r="B10" s="33"/>
      <c r="C10" s="33"/>
      <c r="D10" s="33"/>
      <c r="J10" s="33"/>
      <c r="K10" s="53"/>
      <c r="L10" s="55"/>
    </row>
    <row r="11" spans="1:16" x14ac:dyDescent="0.25">
      <c r="A11" s="33"/>
      <c r="B11" s="33"/>
      <c r="C11" s="33"/>
      <c r="D11" s="33"/>
      <c r="K11" s="53"/>
      <c r="L11" s="55"/>
      <c r="M11" s="33"/>
      <c r="N11" s="56"/>
      <c r="O11" s="55"/>
    </row>
    <row r="13" spans="1:16" s="25" customFormat="1" ht="58.5" customHeight="1" x14ac:dyDescent="0.25">
      <c r="A13" s="29" t="s">
        <v>100</v>
      </c>
      <c r="B13" s="29" t="s">
        <v>174</v>
      </c>
      <c r="C13" s="29" t="s">
        <v>252</v>
      </c>
      <c r="D13" s="29" t="s">
        <v>116</v>
      </c>
      <c r="E13" s="29" t="s">
        <v>189</v>
      </c>
      <c r="F13" s="29" t="s">
        <v>190</v>
      </c>
      <c r="G13" s="29" t="s">
        <v>194</v>
      </c>
      <c r="H13" s="29" t="s">
        <v>206</v>
      </c>
      <c r="I13" s="29" t="s">
        <v>207</v>
      </c>
      <c r="J13" s="29" t="s">
        <v>193</v>
      </c>
      <c r="K13" s="29" t="s">
        <v>208</v>
      </c>
      <c r="L13" s="24" t="s">
        <v>18</v>
      </c>
      <c r="M13" s="29" t="s">
        <v>191</v>
      </c>
      <c r="N13" s="29" t="s">
        <v>195</v>
      </c>
      <c r="O13" s="29" t="s">
        <v>196</v>
      </c>
      <c r="P13" s="91" t="s">
        <v>251</v>
      </c>
    </row>
    <row r="14" spans="1:16" x14ac:dyDescent="0.25">
      <c r="A14" s="97" t="s">
        <v>173</v>
      </c>
      <c r="B14" s="3" t="s">
        <v>175</v>
      </c>
      <c r="C14" s="3"/>
      <c r="D14" s="3" t="s">
        <v>180</v>
      </c>
      <c r="E14" s="43">
        <v>42814</v>
      </c>
      <c r="F14" s="43">
        <v>42850</v>
      </c>
      <c r="G14" s="58">
        <f t="shared" ref="G14:G17" si="0">F14-E14</f>
        <v>36</v>
      </c>
      <c r="H14" s="43">
        <v>42814</v>
      </c>
      <c r="I14" s="51">
        <v>42850</v>
      </c>
      <c r="J14" s="58">
        <f t="shared" ref="J14:J17" si="1">I14-H14</f>
        <v>36</v>
      </c>
      <c r="K14" s="43">
        <v>42814</v>
      </c>
      <c r="L14" s="3"/>
      <c r="M14" s="43">
        <v>42814</v>
      </c>
      <c r="N14" s="51">
        <v>42850</v>
      </c>
      <c r="O14" s="58">
        <f t="shared" ref="O14:O17" si="2">N14-M14</f>
        <v>36</v>
      </c>
      <c r="P14" s="3"/>
    </row>
    <row r="15" spans="1:16" x14ac:dyDescent="0.25">
      <c r="A15" s="98"/>
      <c r="B15" s="3" t="s">
        <v>179</v>
      </c>
      <c r="C15" s="3"/>
      <c r="D15" s="3" t="s">
        <v>181</v>
      </c>
      <c r="E15" s="43">
        <v>43110</v>
      </c>
      <c r="F15" s="43">
        <v>43161</v>
      </c>
      <c r="G15" s="58">
        <f t="shared" si="0"/>
        <v>51</v>
      </c>
      <c r="H15" s="43">
        <v>43110</v>
      </c>
      <c r="I15" s="51">
        <v>43161</v>
      </c>
      <c r="J15" s="58">
        <f t="shared" si="1"/>
        <v>51</v>
      </c>
      <c r="K15" s="43">
        <v>43110</v>
      </c>
      <c r="L15" s="3"/>
      <c r="M15" s="43">
        <v>43110</v>
      </c>
      <c r="N15" s="51">
        <v>43161</v>
      </c>
      <c r="O15" s="58">
        <f t="shared" si="2"/>
        <v>51</v>
      </c>
      <c r="P15" s="3"/>
    </row>
    <row r="16" spans="1:16" x14ac:dyDescent="0.25">
      <c r="A16" s="98"/>
      <c r="B16" s="3" t="s">
        <v>178</v>
      </c>
      <c r="C16" s="3"/>
      <c r="D16" s="3" t="s">
        <v>182</v>
      </c>
      <c r="E16" s="43">
        <v>43192</v>
      </c>
      <c r="F16" s="43">
        <v>43193</v>
      </c>
      <c r="G16" s="58">
        <f t="shared" si="0"/>
        <v>1</v>
      </c>
      <c r="H16" s="43">
        <v>43192</v>
      </c>
      <c r="I16" s="51">
        <v>43193</v>
      </c>
      <c r="J16" s="58">
        <f t="shared" si="1"/>
        <v>1</v>
      </c>
      <c r="K16" s="43">
        <v>43192</v>
      </c>
      <c r="L16" s="3"/>
      <c r="M16" s="43">
        <v>43192</v>
      </c>
      <c r="N16" s="51">
        <v>43193</v>
      </c>
      <c r="O16" s="58">
        <f t="shared" si="2"/>
        <v>1</v>
      </c>
      <c r="P16" s="3"/>
    </row>
    <row r="17" spans="1:16" x14ac:dyDescent="0.25">
      <c r="A17" s="98"/>
      <c r="B17" s="3" t="s">
        <v>177</v>
      </c>
      <c r="C17" s="3"/>
      <c r="D17" s="3" t="s">
        <v>183</v>
      </c>
      <c r="E17" s="43">
        <v>43426</v>
      </c>
      <c r="F17" s="43">
        <v>43435</v>
      </c>
      <c r="G17" s="58">
        <f t="shared" si="0"/>
        <v>9</v>
      </c>
      <c r="H17" s="43">
        <v>43426</v>
      </c>
      <c r="I17" s="51">
        <v>43435</v>
      </c>
      <c r="J17" s="58">
        <f t="shared" si="1"/>
        <v>9</v>
      </c>
      <c r="K17" s="43">
        <v>43426</v>
      </c>
      <c r="L17" s="3"/>
      <c r="M17" s="43">
        <v>43426</v>
      </c>
      <c r="N17" s="51">
        <v>43435</v>
      </c>
      <c r="O17" s="58">
        <f t="shared" si="2"/>
        <v>9</v>
      </c>
      <c r="P17" s="3"/>
    </row>
    <row r="18" spans="1:16" x14ac:dyDescent="0.25">
      <c r="A18" s="98"/>
      <c r="B18" s="3" t="s">
        <v>176</v>
      </c>
      <c r="C18" s="3"/>
      <c r="D18" s="3" t="s">
        <v>184</v>
      </c>
      <c r="E18" s="43">
        <v>43449</v>
      </c>
      <c r="F18" s="51"/>
      <c r="G18" s="58" t="s">
        <v>192</v>
      </c>
      <c r="H18" s="43">
        <v>43449</v>
      </c>
      <c r="I18" s="51"/>
      <c r="J18" s="58" t="s">
        <v>192</v>
      </c>
      <c r="K18" s="43">
        <v>43449</v>
      </c>
      <c r="L18" s="3"/>
      <c r="M18" s="43">
        <v>43449</v>
      </c>
      <c r="N18" s="51"/>
      <c r="O18" s="58" t="s">
        <v>192</v>
      </c>
      <c r="P18" s="3"/>
    </row>
    <row r="19" spans="1:16" x14ac:dyDescent="0.25">
      <c r="A19" s="98"/>
      <c r="B19" s="3" t="s">
        <v>179</v>
      </c>
      <c r="C19" s="3"/>
      <c r="D19" s="3" t="s">
        <v>185</v>
      </c>
      <c r="E19" s="43">
        <v>43475</v>
      </c>
      <c r="F19" s="51"/>
      <c r="G19" s="58" t="s">
        <v>192</v>
      </c>
      <c r="H19" s="43">
        <v>43475</v>
      </c>
      <c r="I19" s="51"/>
      <c r="J19" s="58" t="s">
        <v>192</v>
      </c>
      <c r="K19" s="43">
        <v>43475</v>
      </c>
      <c r="L19" s="3"/>
      <c r="M19" s="43">
        <v>43475</v>
      </c>
      <c r="N19" s="51"/>
      <c r="O19" s="58" t="s">
        <v>192</v>
      </c>
      <c r="P19" s="3"/>
    </row>
    <row r="20" spans="1:16" x14ac:dyDescent="0.25">
      <c r="A20" s="98"/>
      <c r="B20" s="3" t="s">
        <v>177</v>
      </c>
      <c r="C20" s="3"/>
      <c r="D20" s="3" t="s">
        <v>186</v>
      </c>
      <c r="E20" s="43">
        <v>43484</v>
      </c>
      <c r="F20" s="51"/>
      <c r="G20" s="58" t="s">
        <v>192</v>
      </c>
      <c r="H20" s="43">
        <v>43484</v>
      </c>
      <c r="I20" s="51"/>
      <c r="J20" s="58" t="s">
        <v>192</v>
      </c>
      <c r="K20" s="43">
        <v>43484</v>
      </c>
      <c r="L20" s="3"/>
      <c r="M20" s="43">
        <v>43484</v>
      </c>
      <c r="N20" s="51"/>
      <c r="O20" s="58" t="s">
        <v>192</v>
      </c>
      <c r="P20" s="3"/>
    </row>
    <row r="21" spans="1:16" x14ac:dyDescent="0.25">
      <c r="A21" s="98"/>
      <c r="B21" s="3" t="s">
        <v>176</v>
      </c>
      <c r="C21" s="3"/>
      <c r="D21" s="3" t="s">
        <v>187</v>
      </c>
      <c r="E21" s="43">
        <v>43512</v>
      </c>
      <c r="F21" s="51"/>
      <c r="G21" s="58" t="s">
        <v>192</v>
      </c>
      <c r="H21" s="43">
        <v>43512</v>
      </c>
      <c r="I21" s="51"/>
      <c r="J21" s="58" t="s">
        <v>192</v>
      </c>
      <c r="K21" s="43">
        <v>43512</v>
      </c>
      <c r="L21" s="3"/>
      <c r="M21" s="43">
        <v>43512</v>
      </c>
      <c r="N21" s="51"/>
      <c r="O21" s="58" t="s">
        <v>192</v>
      </c>
      <c r="P21" s="3"/>
    </row>
    <row r="22" spans="1:16" x14ac:dyDescent="0.25">
      <c r="A22" s="99"/>
      <c r="B22" s="3" t="s">
        <v>178</v>
      </c>
      <c r="C22" s="3"/>
      <c r="D22" s="3" t="s">
        <v>188</v>
      </c>
      <c r="E22" s="43">
        <v>43542</v>
      </c>
      <c r="F22" s="51"/>
      <c r="G22" s="58" t="s">
        <v>192</v>
      </c>
      <c r="H22" s="43">
        <v>43542</v>
      </c>
      <c r="I22" s="51"/>
      <c r="J22" s="58" t="s">
        <v>192</v>
      </c>
      <c r="K22" s="43">
        <v>43542</v>
      </c>
      <c r="L22" s="3"/>
      <c r="M22" s="43">
        <v>43542</v>
      </c>
      <c r="N22" s="51"/>
      <c r="O22" s="58" t="s">
        <v>192</v>
      </c>
      <c r="P22" s="3"/>
    </row>
    <row r="23" spans="1:16" x14ac:dyDescent="0.25">
      <c r="A23" s="60"/>
      <c r="B23" s="33"/>
      <c r="C23" s="33"/>
      <c r="D23" s="33"/>
      <c r="E23" s="61"/>
      <c r="F23" s="62"/>
      <c r="G23" s="63"/>
      <c r="H23" s="61"/>
      <c r="I23" s="62"/>
      <c r="J23" s="63"/>
      <c r="K23" s="61"/>
      <c r="L23" s="61"/>
      <c r="M23" s="62"/>
      <c r="N23" s="63"/>
    </row>
    <row r="24" spans="1:16" x14ac:dyDescent="0.25">
      <c r="A24" s="35" t="s">
        <v>203</v>
      </c>
    </row>
    <row r="25" spans="1:16" x14ac:dyDescent="0.25">
      <c r="A25" s="65" t="s">
        <v>199</v>
      </c>
      <c r="B25" s="30">
        <f>COUNTA(D14:D22)</f>
        <v>9</v>
      </c>
      <c r="C25" s="92"/>
    </row>
    <row r="26" spans="1:16" x14ac:dyDescent="0.25">
      <c r="A26" s="66" t="s">
        <v>209</v>
      </c>
      <c r="B26" s="42">
        <f>COUNTA(F14:F22)</f>
        <v>4</v>
      </c>
      <c r="C26" s="60"/>
    </row>
    <row r="27" spans="1:16" x14ac:dyDescent="0.25">
      <c r="A27" s="66" t="s">
        <v>201</v>
      </c>
      <c r="B27" s="42">
        <f>COUNTBLANK(F14:F22)</f>
        <v>5</v>
      </c>
      <c r="C27" s="60"/>
    </row>
    <row r="28" spans="1:16" x14ac:dyDescent="0.25">
      <c r="A28" s="67" t="s">
        <v>202</v>
      </c>
      <c r="B28" s="42">
        <f>COUNTA(I14:I22)</f>
        <v>4</v>
      </c>
      <c r="C28" s="60"/>
    </row>
    <row r="29" spans="1:16" ht="30" x14ac:dyDescent="0.25">
      <c r="A29" s="67" t="s">
        <v>210</v>
      </c>
      <c r="B29" s="42">
        <f>COUNTBLANK(I14:I22)</f>
        <v>5</v>
      </c>
      <c r="C29" s="60"/>
    </row>
    <row r="30" spans="1:16" ht="36" customHeight="1" x14ac:dyDescent="0.25">
      <c r="A30" s="68" t="s">
        <v>211</v>
      </c>
      <c r="B30" s="42">
        <f>COUNTA(N14:N22)</f>
        <v>4</v>
      </c>
      <c r="C30" s="60"/>
    </row>
    <row r="31" spans="1:16" ht="30" x14ac:dyDescent="0.25">
      <c r="A31" s="68" t="s">
        <v>212</v>
      </c>
      <c r="B31" s="42">
        <f>COUNTBLANK(N14:N22)</f>
        <v>5</v>
      </c>
      <c r="C31" s="60"/>
    </row>
    <row r="33" spans="1:16" ht="18.75" customHeight="1" x14ac:dyDescent="0.25"/>
    <row r="34" spans="1:16" ht="17.25" customHeight="1" x14ac:dyDescent="0.25">
      <c r="A34" s="35" t="s">
        <v>213</v>
      </c>
    </row>
    <row r="35" spans="1:16" ht="22.5" customHeight="1" x14ac:dyDescent="0.25">
      <c r="A35" s="64" t="s">
        <v>200</v>
      </c>
      <c r="B35" s="64">
        <f>COUNTIF($B$14:$B$22,"Rakesh")</f>
        <v>1</v>
      </c>
      <c r="C35" s="93"/>
    </row>
    <row r="36" spans="1:16" x14ac:dyDescent="0.25">
      <c r="A36" s="64" t="s">
        <v>179</v>
      </c>
      <c r="B36" s="64">
        <f>COUNTIF($B$14:$B$22,"Mohan")</f>
        <v>2</v>
      </c>
      <c r="C36" s="93"/>
    </row>
    <row r="37" spans="1:16" x14ac:dyDescent="0.25">
      <c r="A37" s="64" t="s">
        <v>178</v>
      </c>
      <c r="B37" s="64">
        <f>COUNTIF($B$14:$B$22,"Raj")</f>
        <v>2</v>
      </c>
      <c r="C37" s="93"/>
    </row>
    <row r="38" spans="1:16" x14ac:dyDescent="0.25">
      <c r="A38" s="64" t="s">
        <v>177</v>
      </c>
      <c r="B38" s="64">
        <f>COUNTIF($B$14:$B$22,"Dinesh")</f>
        <v>2</v>
      </c>
      <c r="C38" s="93"/>
    </row>
    <row r="39" spans="1:16" x14ac:dyDescent="0.25">
      <c r="A39" s="64" t="s">
        <v>176</v>
      </c>
      <c r="B39" s="64">
        <f>COUNTIF($B$14:$B$22,"Ganesh")</f>
        <v>2</v>
      </c>
      <c r="C39" s="93"/>
    </row>
    <row r="40" spans="1:16" x14ac:dyDescent="0.25">
      <c r="A40" s="70" t="s">
        <v>204</v>
      </c>
      <c r="B40" s="71">
        <f>SUM(B35:B39)</f>
        <v>9</v>
      </c>
      <c r="C40" s="94"/>
    </row>
    <row r="44" spans="1:16" x14ac:dyDescent="0.25">
      <c r="A44" s="69" t="s">
        <v>198</v>
      </c>
    </row>
    <row r="45" spans="1:16" x14ac:dyDescent="0.25">
      <c r="A45" s="33" t="s">
        <v>172</v>
      </c>
    </row>
    <row r="47" spans="1:16" ht="75" x14ac:dyDescent="0.25">
      <c r="A47" s="29" t="s">
        <v>174</v>
      </c>
      <c r="B47" s="29" t="s">
        <v>100</v>
      </c>
      <c r="C47" s="29" t="s">
        <v>252</v>
      </c>
      <c r="D47" s="29" t="s">
        <v>116</v>
      </c>
      <c r="E47" s="29" t="s">
        <v>189</v>
      </c>
      <c r="F47" s="29" t="s">
        <v>190</v>
      </c>
      <c r="G47" s="29" t="s">
        <v>194</v>
      </c>
      <c r="H47" s="29" t="s">
        <v>206</v>
      </c>
      <c r="I47" s="29" t="s">
        <v>207</v>
      </c>
      <c r="J47" s="29" t="s">
        <v>193</v>
      </c>
      <c r="K47" s="29" t="s">
        <v>208</v>
      </c>
      <c r="L47" s="24" t="s">
        <v>18</v>
      </c>
      <c r="M47" s="29" t="s">
        <v>191</v>
      </c>
      <c r="N47" s="29" t="s">
        <v>195</v>
      </c>
      <c r="O47" s="29" t="s">
        <v>196</v>
      </c>
      <c r="P47" s="91" t="s">
        <v>251</v>
      </c>
    </row>
    <row r="48" spans="1:16" x14ac:dyDescent="0.25">
      <c r="A48" s="97" t="s">
        <v>175</v>
      </c>
      <c r="B48" s="3" t="s">
        <v>136</v>
      </c>
      <c r="C48" s="3"/>
      <c r="D48" s="3" t="s">
        <v>180</v>
      </c>
      <c r="E48" s="43">
        <v>42814</v>
      </c>
      <c r="F48" s="43">
        <v>42850</v>
      </c>
      <c r="G48" s="58">
        <f t="shared" ref="G48:G51" si="3">F48-E48</f>
        <v>36</v>
      </c>
      <c r="H48" s="43">
        <v>42814</v>
      </c>
      <c r="I48" s="51">
        <v>42850</v>
      </c>
      <c r="J48" s="58">
        <f t="shared" ref="J48:J51" si="4">I48-H48</f>
        <v>36</v>
      </c>
      <c r="K48" s="43">
        <v>42814</v>
      </c>
      <c r="L48" s="3"/>
      <c r="M48" s="43">
        <v>42814</v>
      </c>
      <c r="N48" s="51">
        <v>42850</v>
      </c>
      <c r="O48" s="58">
        <f t="shared" ref="O48:O51" si="5">N48-M48</f>
        <v>36</v>
      </c>
      <c r="P48" s="3"/>
    </row>
    <row r="49" spans="1:16" x14ac:dyDescent="0.25">
      <c r="A49" s="98"/>
      <c r="B49" s="3" t="s">
        <v>136</v>
      </c>
      <c r="C49" s="3"/>
      <c r="D49" s="3" t="s">
        <v>181</v>
      </c>
      <c r="E49" s="43">
        <v>43110</v>
      </c>
      <c r="F49" s="43">
        <v>43161</v>
      </c>
      <c r="G49" s="58">
        <f t="shared" si="3"/>
        <v>51</v>
      </c>
      <c r="H49" s="43">
        <v>43110</v>
      </c>
      <c r="I49" s="51">
        <v>43161</v>
      </c>
      <c r="J49" s="58">
        <f t="shared" si="4"/>
        <v>51</v>
      </c>
      <c r="K49" s="43">
        <v>43110</v>
      </c>
      <c r="L49" s="3"/>
      <c r="M49" s="43">
        <v>43110</v>
      </c>
      <c r="N49" s="51">
        <v>43161</v>
      </c>
      <c r="O49" s="58">
        <f t="shared" si="5"/>
        <v>51</v>
      </c>
      <c r="P49" s="3"/>
    </row>
    <row r="50" spans="1:16" x14ac:dyDescent="0.25">
      <c r="A50" s="98"/>
      <c r="B50" s="3" t="s">
        <v>136</v>
      </c>
      <c r="C50" s="3"/>
      <c r="D50" s="3" t="s">
        <v>182</v>
      </c>
      <c r="E50" s="43">
        <v>43192</v>
      </c>
      <c r="F50" s="43"/>
      <c r="G50" s="58" t="s">
        <v>192</v>
      </c>
      <c r="H50" s="43">
        <v>43192</v>
      </c>
      <c r="I50" s="51"/>
      <c r="J50" s="58" t="s">
        <v>192</v>
      </c>
      <c r="K50" s="43">
        <v>43192</v>
      </c>
      <c r="L50" s="3"/>
      <c r="M50" s="43">
        <v>43192</v>
      </c>
      <c r="N50" s="51"/>
      <c r="O50" s="58" t="s">
        <v>192</v>
      </c>
      <c r="P50" s="3"/>
    </row>
    <row r="51" spans="1:16" x14ac:dyDescent="0.25">
      <c r="A51" s="98"/>
      <c r="B51" s="3" t="s">
        <v>214</v>
      </c>
      <c r="C51" s="3"/>
      <c r="D51" s="3" t="s">
        <v>183</v>
      </c>
      <c r="E51" s="43">
        <v>43426</v>
      </c>
      <c r="F51" s="43">
        <v>43435</v>
      </c>
      <c r="G51" s="58">
        <f t="shared" si="3"/>
        <v>9</v>
      </c>
      <c r="H51" s="43">
        <v>43426</v>
      </c>
      <c r="I51" s="51">
        <v>43435</v>
      </c>
      <c r="J51" s="58">
        <f t="shared" si="4"/>
        <v>9</v>
      </c>
      <c r="K51" s="43">
        <v>43426</v>
      </c>
      <c r="L51" s="3"/>
      <c r="M51" s="43">
        <v>43426</v>
      </c>
      <c r="N51" s="51">
        <v>43435</v>
      </c>
      <c r="O51" s="58">
        <f t="shared" si="5"/>
        <v>9</v>
      </c>
      <c r="P51" s="3"/>
    </row>
    <row r="52" spans="1:16" x14ac:dyDescent="0.25">
      <c r="A52" s="98"/>
      <c r="B52" s="3" t="s">
        <v>214</v>
      </c>
      <c r="C52" s="3"/>
      <c r="D52" s="3" t="s">
        <v>184</v>
      </c>
      <c r="E52" s="43">
        <v>43449</v>
      </c>
      <c r="F52" s="51"/>
      <c r="G52" s="58" t="s">
        <v>192</v>
      </c>
      <c r="H52" s="43">
        <v>43449</v>
      </c>
      <c r="I52" s="51"/>
      <c r="J52" s="58" t="s">
        <v>192</v>
      </c>
      <c r="K52" s="43">
        <v>43449</v>
      </c>
      <c r="L52" s="3"/>
      <c r="M52" s="43">
        <v>43449</v>
      </c>
      <c r="N52" s="51"/>
      <c r="O52" s="58" t="s">
        <v>192</v>
      </c>
      <c r="P52" s="3"/>
    </row>
    <row r="53" spans="1:16" x14ac:dyDescent="0.25">
      <c r="A53" s="98"/>
      <c r="B53" s="3" t="s">
        <v>214</v>
      </c>
      <c r="C53" s="3"/>
      <c r="D53" s="3" t="s">
        <v>185</v>
      </c>
      <c r="E53" s="43">
        <v>43475</v>
      </c>
      <c r="F53" s="51"/>
      <c r="G53" s="58" t="s">
        <v>192</v>
      </c>
      <c r="H53" s="43">
        <v>43475</v>
      </c>
      <c r="I53" s="51"/>
      <c r="J53" s="58" t="s">
        <v>192</v>
      </c>
      <c r="K53" s="43">
        <v>43475</v>
      </c>
      <c r="L53" s="3"/>
      <c r="M53" s="43">
        <v>43475</v>
      </c>
      <c r="N53" s="51"/>
      <c r="O53" s="58" t="s">
        <v>192</v>
      </c>
      <c r="P53" s="3"/>
    </row>
    <row r="54" spans="1:16" x14ac:dyDescent="0.25">
      <c r="A54" s="98"/>
      <c r="B54" s="3" t="s">
        <v>214</v>
      </c>
      <c r="C54" s="3"/>
      <c r="D54" s="3" t="s">
        <v>186</v>
      </c>
      <c r="E54" s="43">
        <v>43484</v>
      </c>
      <c r="F54" s="51"/>
      <c r="G54" s="58" t="s">
        <v>192</v>
      </c>
      <c r="H54" s="43">
        <v>43484</v>
      </c>
      <c r="I54" s="51"/>
      <c r="J54" s="58" t="s">
        <v>192</v>
      </c>
      <c r="K54" s="43">
        <v>43484</v>
      </c>
      <c r="L54" s="3"/>
      <c r="M54" s="43">
        <v>43484</v>
      </c>
      <c r="N54" s="51"/>
      <c r="O54" s="58" t="s">
        <v>192</v>
      </c>
      <c r="P54" s="3"/>
    </row>
    <row r="55" spans="1:16" x14ac:dyDescent="0.25">
      <c r="A55" s="98"/>
      <c r="B55" s="3" t="s">
        <v>214</v>
      </c>
      <c r="C55" s="3"/>
      <c r="D55" s="3" t="s">
        <v>187</v>
      </c>
      <c r="E55" s="43">
        <v>43512</v>
      </c>
      <c r="F55" s="43">
        <v>43511</v>
      </c>
      <c r="G55" s="58">
        <f t="shared" ref="G55:G56" si="6">F55-E55</f>
        <v>-1</v>
      </c>
      <c r="H55" s="43">
        <v>43512</v>
      </c>
      <c r="I55" s="43">
        <v>43511</v>
      </c>
      <c r="J55" s="58">
        <f t="shared" ref="J55:J56" si="7">I55-H55</f>
        <v>-1</v>
      </c>
      <c r="K55" s="43">
        <v>43512</v>
      </c>
      <c r="L55" s="3"/>
      <c r="M55" s="43">
        <v>43512</v>
      </c>
      <c r="N55" s="43">
        <v>43514</v>
      </c>
      <c r="O55" s="58">
        <f t="shared" ref="O55" si="8">N55-M55</f>
        <v>2</v>
      </c>
      <c r="P55" s="3"/>
    </row>
    <row r="56" spans="1:16" x14ac:dyDescent="0.25">
      <c r="A56" s="99"/>
      <c r="B56" s="3" t="s">
        <v>214</v>
      </c>
      <c r="C56" s="3"/>
      <c r="D56" s="3" t="s">
        <v>188</v>
      </c>
      <c r="E56" s="43">
        <v>43542</v>
      </c>
      <c r="F56" s="43">
        <v>43539</v>
      </c>
      <c r="G56" s="58">
        <f t="shared" si="6"/>
        <v>-3</v>
      </c>
      <c r="H56" s="43">
        <v>43542</v>
      </c>
      <c r="I56" s="43">
        <v>43572</v>
      </c>
      <c r="J56" s="58">
        <f t="shared" si="7"/>
        <v>30</v>
      </c>
      <c r="K56" s="43">
        <v>43542</v>
      </c>
      <c r="L56" s="3"/>
      <c r="M56" s="43">
        <v>43542</v>
      </c>
      <c r="N56" s="51"/>
      <c r="O56" s="58" t="s">
        <v>192</v>
      </c>
      <c r="P56" s="3"/>
    </row>
    <row r="58" spans="1:16" x14ac:dyDescent="0.25">
      <c r="A58" s="59" t="s">
        <v>205</v>
      </c>
    </row>
    <row r="59" spans="1:16" x14ac:dyDescent="0.25">
      <c r="A59" s="102" t="s">
        <v>136</v>
      </c>
      <c r="B59" s="102"/>
      <c r="C59" s="95"/>
      <c r="H59" s="102" t="s">
        <v>214</v>
      </c>
      <c r="I59" s="102"/>
    </row>
    <row r="60" spans="1:16" x14ac:dyDescent="0.25">
      <c r="A60" s="72" t="s">
        <v>215</v>
      </c>
      <c r="B60" s="73">
        <f>COUNTIF(B48:B56,"SAIL")</f>
        <v>3</v>
      </c>
      <c r="C60" s="60"/>
      <c r="H60" s="80" t="s">
        <v>215</v>
      </c>
      <c r="I60" s="73">
        <f>COUNTIF(B48:B56,"Vedanta")</f>
        <v>6</v>
      </c>
    </row>
    <row r="61" spans="1:16" x14ac:dyDescent="0.25">
      <c r="A61" s="74" t="s">
        <v>216</v>
      </c>
      <c r="B61" s="75">
        <f>COUNTA(F48:F50)</f>
        <v>2</v>
      </c>
      <c r="C61" s="60"/>
      <c r="H61" s="77" t="s">
        <v>216</v>
      </c>
      <c r="I61" s="75">
        <f>COUNTA(F51:F56)</f>
        <v>3</v>
      </c>
    </row>
    <row r="62" spans="1:16" x14ac:dyDescent="0.25">
      <c r="A62" s="74" t="s">
        <v>217</v>
      </c>
      <c r="B62" s="75">
        <f>COUNTBLANK(F48:F50)</f>
        <v>1</v>
      </c>
      <c r="C62" s="60"/>
      <c r="H62" s="77" t="s">
        <v>217</v>
      </c>
      <c r="I62" s="75">
        <f>COUNTBLANK(F51:F56)</f>
        <v>3</v>
      </c>
    </row>
    <row r="63" spans="1:16" ht="30" x14ac:dyDescent="0.25">
      <c r="A63" s="78" t="s">
        <v>218</v>
      </c>
      <c r="B63" s="75">
        <f>COUNTBLANK(I48:I50)</f>
        <v>1</v>
      </c>
      <c r="C63" s="60"/>
      <c r="H63" s="77" t="s">
        <v>218</v>
      </c>
      <c r="I63" s="75">
        <f>COUNTBLANK(I51:I56)</f>
        <v>3</v>
      </c>
    </row>
    <row r="64" spans="1:16" ht="45" x14ac:dyDescent="0.25">
      <c r="A64" s="79" t="s">
        <v>219</v>
      </c>
      <c r="B64" s="76">
        <f>COUNTBLANK(N48:N50)</f>
        <v>1</v>
      </c>
      <c r="C64" s="60"/>
      <c r="H64" s="81" t="s">
        <v>219</v>
      </c>
      <c r="I64" s="76">
        <f>COUNTBLANK(N51:N56)</f>
        <v>4</v>
      </c>
    </row>
    <row r="82" spans="1:16" x14ac:dyDescent="0.25">
      <c r="A82" s="69" t="s">
        <v>220</v>
      </c>
    </row>
    <row r="83" spans="1:16" x14ac:dyDescent="0.25">
      <c r="A83" s="33" t="s">
        <v>221</v>
      </c>
    </row>
    <row r="85" spans="1:16" ht="75" x14ac:dyDescent="0.25">
      <c r="A85" s="29" t="s">
        <v>174</v>
      </c>
      <c r="B85" s="29" t="s">
        <v>100</v>
      </c>
      <c r="C85" s="29" t="s">
        <v>252</v>
      </c>
      <c r="D85" s="29" t="s">
        <v>116</v>
      </c>
      <c r="E85" s="29" t="s">
        <v>189</v>
      </c>
      <c r="F85" s="29" t="s">
        <v>190</v>
      </c>
      <c r="G85" s="29" t="s">
        <v>194</v>
      </c>
      <c r="H85" s="29" t="s">
        <v>206</v>
      </c>
      <c r="I85" s="29" t="s">
        <v>207</v>
      </c>
      <c r="J85" s="29" t="s">
        <v>193</v>
      </c>
      <c r="K85" s="29" t="s">
        <v>208</v>
      </c>
      <c r="L85" s="24" t="s">
        <v>18</v>
      </c>
      <c r="M85" s="29" t="s">
        <v>191</v>
      </c>
      <c r="N85" s="29" t="s">
        <v>195</v>
      </c>
      <c r="O85" s="29" t="s">
        <v>196</v>
      </c>
      <c r="P85" s="91" t="s">
        <v>251</v>
      </c>
    </row>
    <row r="86" spans="1:16" x14ac:dyDescent="0.25">
      <c r="A86" s="98" t="s">
        <v>175</v>
      </c>
      <c r="B86" s="97" t="s">
        <v>214</v>
      </c>
      <c r="C86" s="3"/>
      <c r="D86" s="3" t="s">
        <v>183</v>
      </c>
      <c r="E86" s="43">
        <v>43426</v>
      </c>
      <c r="F86" s="43">
        <v>43435</v>
      </c>
      <c r="G86" s="83">
        <f t="shared" ref="G86" si="9">F86-E86</f>
        <v>9</v>
      </c>
      <c r="H86" s="43">
        <v>43426</v>
      </c>
      <c r="I86" s="51">
        <v>43435</v>
      </c>
      <c r="J86" s="58">
        <f t="shared" ref="J86" si="10">I86-H86</f>
        <v>9</v>
      </c>
      <c r="K86" s="43">
        <v>43426</v>
      </c>
      <c r="L86" s="3"/>
      <c r="M86" s="43">
        <v>43426</v>
      </c>
      <c r="N86" s="51">
        <v>43435</v>
      </c>
      <c r="O86" s="58">
        <f t="shared" ref="O86" si="11">N86-M86</f>
        <v>9</v>
      </c>
      <c r="P86" s="3"/>
    </row>
    <row r="87" spans="1:16" x14ac:dyDescent="0.25">
      <c r="A87" s="98"/>
      <c r="B87" s="98"/>
      <c r="C87" s="3"/>
      <c r="D87" s="3" t="s">
        <v>184</v>
      </c>
      <c r="E87" s="43">
        <v>43449</v>
      </c>
      <c r="F87" s="51"/>
      <c r="G87" s="58" t="s">
        <v>192</v>
      </c>
      <c r="H87" s="43">
        <v>43449</v>
      </c>
      <c r="I87" s="51"/>
      <c r="J87" s="58" t="s">
        <v>192</v>
      </c>
      <c r="K87" s="43">
        <v>43449</v>
      </c>
      <c r="L87" s="3"/>
      <c r="M87" s="43">
        <v>43449</v>
      </c>
      <c r="N87" s="51"/>
      <c r="O87" s="58" t="s">
        <v>192</v>
      </c>
      <c r="P87" s="3"/>
    </row>
    <row r="88" spans="1:16" x14ac:dyDescent="0.25">
      <c r="A88" s="98"/>
      <c r="B88" s="98"/>
      <c r="C88" s="3"/>
      <c r="D88" s="3" t="s">
        <v>185</v>
      </c>
      <c r="E88" s="43">
        <v>43475</v>
      </c>
      <c r="F88" s="51"/>
      <c r="G88" s="58" t="s">
        <v>192</v>
      </c>
      <c r="H88" s="43">
        <v>43475</v>
      </c>
      <c r="I88" s="51"/>
      <c r="J88" s="58" t="s">
        <v>192</v>
      </c>
      <c r="K88" s="43">
        <v>43475</v>
      </c>
      <c r="L88" s="3"/>
      <c r="M88" s="43">
        <v>43475</v>
      </c>
      <c r="N88" s="51"/>
      <c r="O88" s="58" t="s">
        <v>192</v>
      </c>
      <c r="P88" s="3"/>
    </row>
    <row r="89" spans="1:16" x14ac:dyDescent="0.25">
      <c r="A89" s="98"/>
      <c r="B89" s="98"/>
      <c r="C89" s="3"/>
      <c r="D89" s="3" t="s">
        <v>186</v>
      </c>
      <c r="E89" s="43">
        <v>43484</v>
      </c>
      <c r="F89" s="43">
        <v>43515</v>
      </c>
      <c r="G89" s="83">
        <f t="shared" ref="G89" si="12">F89-E89</f>
        <v>31</v>
      </c>
      <c r="H89" s="43">
        <v>43484</v>
      </c>
      <c r="I89" s="51"/>
      <c r="J89" s="58" t="s">
        <v>192</v>
      </c>
      <c r="K89" s="43">
        <v>43484</v>
      </c>
      <c r="L89" s="3"/>
      <c r="M89" s="43">
        <v>43484</v>
      </c>
      <c r="N89" s="51"/>
      <c r="O89" s="58" t="s">
        <v>192</v>
      </c>
      <c r="P89" s="3"/>
    </row>
    <row r="90" spans="1:16" x14ac:dyDescent="0.25">
      <c r="A90" s="98"/>
      <c r="B90" s="98"/>
      <c r="C90" s="3"/>
      <c r="D90" s="3" t="s">
        <v>187</v>
      </c>
      <c r="E90" s="43">
        <v>43512</v>
      </c>
      <c r="F90" s="43">
        <v>43511</v>
      </c>
      <c r="G90" s="83">
        <f t="shared" ref="G90:G91" si="13">F90-E90</f>
        <v>-1</v>
      </c>
      <c r="H90" s="43">
        <v>43512</v>
      </c>
      <c r="I90" s="43">
        <v>43511</v>
      </c>
      <c r="J90" s="58">
        <f t="shared" ref="J90:J91" si="14">I90-H90</f>
        <v>-1</v>
      </c>
      <c r="K90" s="43">
        <v>43512</v>
      </c>
      <c r="L90" s="3"/>
      <c r="M90" s="43">
        <v>43512</v>
      </c>
      <c r="N90" s="43">
        <v>43514</v>
      </c>
      <c r="O90" s="58">
        <f t="shared" ref="O90" si="15">N90-M90</f>
        <v>2</v>
      </c>
      <c r="P90" s="3"/>
    </row>
    <row r="91" spans="1:16" x14ac:dyDescent="0.25">
      <c r="A91" s="99"/>
      <c r="B91" s="99"/>
      <c r="C91" s="3"/>
      <c r="D91" s="3" t="s">
        <v>188</v>
      </c>
      <c r="E91" s="43">
        <v>43542</v>
      </c>
      <c r="F91" s="43">
        <v>43539</v>
      </c>
      <c r="G91" s="83">
        <f t="shared" si="13"/>
        <v>-3</v>
      </c>
      <c r="H91" s="43">
        <v>43542</v>
      </c>
      <c r="I91" s="43">
        <v>43572</v>
      </c>
      <c r="J91" s="58">
        <f t="shared" si="14"/>
        <v>30</v>
      </c>
      <c r="K91" s="43">
        <v>43542</v>
      </c>
      <c r="M91" s="43">
        <v>43542</v>
      </c>
      <c r="N91" s="51"/>
      <c r="O91" s="58" t="s">
        <v>192</v>
      </c>
      <c r="P91" s="3"/>
    </row>
    <row r="92" spans="1:16" x14ac:dyDescent="0.25">
      <c r="O92" s="3"/>
    </row>
    <row r="93" spans="1:16" x14ac:dyDescent="0.25">
      <c r="A93" s="82" t="s">
        <v>214</v>
      </c>
      <c r="B93" s="82"/>
      <c r="O93" s="3"/>
    </row>
    <row r="94" spans="1:16" x14ac:dyDescent="0.25">
      <c r="A94" s="80" t="s">
        <v>215</v>
      </c>
      <c r="B94" s="73">
        <f>COUNTA(D86:D91)</f>
        <v>6</v>
      </c>
      <c r="O94" s="3"/>
    </row>
    <row r="95" spans="1:16" x14ac:dyDescent="0.25">
      <c r="A95" s="77" t="s">
        <v>216</v>
      </c>
      <c r="B95" s="75">
        <f>COUNTA(F86:F91)</f>
        <v>4</v>
      </c>
    </row>
    <row r="96" spans="1:16" ht="30" x14ac:dyDescent="0.25">
      <c r="A96" s="77" t="s">
        <v>217</v>
      </c>
      <c r="B96" s="75">
        <f>COUNTBLANK(F86:F91)</f>
        <v>2</v>
      </c>
      <c r="C96" s="60"/>
    </row>
    <row r="97" spans="1:3" ht="30" x14ac:dyDescent="0.25">
      <c r="A97" s="77" t="s">
        <v>218</v>
      </c>
      <c r="B97" s="75">
        <f>COUNTBLANK(I86:I91)</f>
        <v>3</v>
      </c>
      <c r="C97" s="60"/>
    </row>
    <row r="98" spans="1:3" ht="45" x14ac:dyDescent="0.25">
      <c r="A98" s="81" t="s">
        <v>219</v>
      </c>
      <c r="B98" s="76">
        <f>COUNTBLANK(N86:N91)</f>
        <v>4</v>
      </c>
      <c r="C98" s="60"/>
    </row>
  </sheetData>
  <mergeCells count="7">
    <mergeCell ref="H59:I59"/>
    <mergeCell ref="A86:A91"/>
    <mergeCell ref="B86:B91"/>
    <mergeCell ref="A3:B3"/>
    <mergeCell ref="A14:A22"/>
    <mergeCell ref="A48:A56"/>
    <mergeCell ref="A59:B5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15" sqref="H15"/>
    </sheetView>
  </sheetViews>
  <sheetFormatPr defaultRowHeight="15" x14ac:dyDescent="0.25"/>
  <cols>
    <col min="2" max="2" width="28.28515625" customWidth="1"/>
    <col min="3" max="3" width="24.5703125" customWidth="1"/>
    <col min="4" max="4" width="22.85546875" customWidth="1"/>
    <col min="5" max="5" width="22.5703125" customWidth="1"/>
  </cols>
  <sheetData>
    <row r="1" spans="1:5" x14ac:dyDescent="0.25">
      <c r="A1" s="13" t="s">
        <v>24</v>
      </c>
    </row>
    <row r="2" spans="1:5" s="22" customFormat="1" ht="30" x14ac:dyDescent="0.25">
      <c r="A2" s="16" t="s">
        <v>0</v>
      </c>
      <c r="B2" s="16" t="s">
        <v>1</v>
      </c>
      <c r="C2" s="16" t="s">
        <v>13</v>
      </c>
      <c r="D2" s="16" t="s">
        <v>23</v>
      </c>
      <c r="E2" s="16" t="s">
        <v>14</v>
      </c>
    </row>
    <row r="3" spans="1:5" x14ac:dyDescent="0.25">
      <c r="A3" s="3"/>
      <c r="B3" s="3"/>
      <c r="C3" s="3"/>
      <c r="D3" s="3"/>
      <c r="E3" s="3"/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</sheetData>
  <pageMargins left="0.7" right="0.7" top="0.75" bottom="0.75" header="0.3" footer="0.3"/>
  <pageSetup orientation="portrait" r:id="rId1"/>
  <headerFooter>
    <oddFooter>&amp;L&amp;1#&amp;"Calibri"&amp;8 Sensitivity: LNT Construction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New Order Book</vt:lpstr>
      <vt:lpstr>Procurement &amp; Projects</vt:lpstr>
      <vt:lpstr>SPR</vt:lpstr>
      <vt:lpstr>MPT</vt:lpstr>
      <vt:lpstr>SSS</vt:lpstr>
      <vt:lpstr>DDP</vt:lpstr>
      <vt:lpstr>Project Financial Milestone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Choudhary</dc:creator>
  <cp:lastModifiedBy>SURYA KUMAR BEHERA</cp:lastModifiedBy>
  <cp:lastPrinted>2019-04-25T04:52:13Z</cp:lastPrinted>
  <dcterms:created xsi:type="dcterms:W3CDTF">2018-07-10T08:36:40Z</dcterms:created>
  <dcterms:modified xsi:type="dcterms:W3CDTF">2019-05-14T09:23:45Z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Ref">
    <vt:lpwstr>https://api.informationprotection.azure.com/api/264b9899-fe1b-430b-9509-2154878d5774</vt:lpwstr>
  </property>
  <property fmtid="{D5CDD505-2E9C-101B-9397-08002B2CF9AE}" pid="4" name="MSIP_Label_ac52bb50-aef2-4dc8-bb7f-e0da22648362_AssignedBy">
    <vt:lpwstr>suryakumar.b@lntecc.com</vt:lpwstr>
  </property>
  <property fmtid="{D5CDD505-2E9C-101B-9397-08002B2CF9AE}" pid="5" name="MSIP_Label_ac52bb50-aef2-4dc8-bb7f-e0da22648362_DateCreated">
    <vt:lpwstr>2019-04-25T10:09:14.7431205+05:30</vt:lpwstr>
  </property>
  <property fmtid="{D5CDD505-2E9C-101B-9397-08002B2CF9AE}" pid="6" name="MSIP_Label_ac52bb50-aef2-4dc8-bb7f-e0da22648362_Name">
    <vt:lpwstr>LTC Internal Use</vt:lpwstr>
  </property>
  <property fmtid="{D5CDD505-2E9C-101B-9397-08002B2CF9AE}" pid="7" name="MSIP_Label_ac52bb50-aef2-4dc8-bb7f-e0da22648362_Extended_MSFT_Method">
    <vt:lpwstr>Automatic</vt:lpwstr>
  </property>
  <property fmtid="{D5CDD505-2E9C-101B-9397-08002B2CF9AE}" pid="8" name="Sensitivity">
    <vt:lpwstr>LTC Internal Use</vt:lpwstr>
  </property>
</Properties>
</file>