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I-SERV2\ACI Job Files\Corporate\Quotes\Jankel\Jankel Tactical Occupant Sensor\"/>
    </mc:Choice>
  </mc:AlternateContent>
  <xr:revisionPtr revIDLastSave="0" documentId="13_ncr:1_{DACF2919-9DC4-47FF-9B3E-AE606993617D}" xr6:coauthVersionLast="47" xr6:coauthVersionMax="47" xr10:uidLastSave="{00000000-0000-0000-0000-000000000000}"/>
  <bookViews>
    <workbookView xWindow="28680" yWindow="-120" windowWidth="29040" windowHeight="15720" xr2:uid="{6DD62E63-8BAC-4463-AFBF-351052C3D900}"/>
  </bookViews>
  <sheets>
    <sheet name="Summary" sheetId="1" r:id="rId1"/>
    <sheet name="Material Escalators" sheetId="2" r:id="rId2"/>
    <sheet name="FAIR &amp; Outside Vendors" sheetId="4" r:id="rId3"/>
    <sheet name="Delive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P9" i="1"/>
  <c r="I9" i="1"/>
  <c r="B9" i="1"/>
  <c r="B25" i="1"/>
  <c r="P29" i="1" l="1"/>
  <c r="P11" i="1"/>
  <c r="I11" i="1"/>
  <c r="B11" i="1"/>
  <c r="P35" i="1"/>
  <c r="S34" i="1" s="1"/>
  <c r="P17" i="1"/>
  <c r="S16" i="1" s="1"/>
  <c r="I17" i="1"/>
  <c r="L16" i="1" s="1"/>
  <c r="B17" i="1"/>
  <c r="D16" i="1" s="1"/>
  <c r="B10" i="1" s="1"/>
  <c r="B30" i="1"/>
  <c r="R34" i="1" l="1"/>
  <c r="P28" i="1" s="1"/>
  <c r="P31" i="1" s="1"/>
  <c r="P32" i="1" s="1"/>
  <c r="K16" i="1"/>
  <c r="I10" i="1" s="1"/>
  <c r="I13" i="1" s="1"/>
  <c r="I14" i="1" s="1"/>
  <c r="B13" i="1"/>
  <c r="B14" i="1" s="1"/>
  <c r="R16" i="1"/>
  <c r="P10" i="1" s="1"/>
  <c r="P13" i="1" s="1"/>
  <c r="P14" i="1" s="1"/>
  <c r="E16" i="1"/>
</calcChain>
</file>

<file path=xl/sharedStrings.xml><?xml version="1.0" encoding="utf-8"?>
<sst xmlns="http://schemas.openxmlformats.org/spreadsheetml/2006/main" count="190" uniqueCount="95">
  <si>
    <t>BOARD</t>
  </si>
  <si>
    <t>PARTS</t>
  </si>
  <si>
    <t>ASSY (SPREADSHEET)</t>
  </si>
  <si>
    <t>TOTAL</t>
  </si>
  <si>
    <t>NRE</t>
  </si>
  <si>
    <t xml:space="preserve">  BOARD</t>
  </si>
  <si>
    <t xml:space="preserve">  STENCILS</t>
  </si>
  <si>
    <t xml:space="preserve">  PROGRAMMING</t>
  </si>
  <si>
    <t xml:space="preserve">  AOI</t>
  </si>
  <si>
    <t xml:space="preserve">  ENGINEERING</t>
  </si>
  <si>
    <t xml:space="preserve">Delivery </t>
  </si>
  <si>
    <t>Small # of parts or low $ amount</t>
  </si>
  <si>
    <t>Premium turn</t>
  </si>
  <si>
    <t>Large # of parts or large dollar amount</t>
  </si>
  <si>
    <t>Large # of parts or large dollar amount---potential continued jobs</t>
  </si>
  <si>
    <t>$26-$100---25 to 150 parts</t>
  </si>
  <si>
    <t>$100-$250---151 to 250 parts</t>
  </si>
  <si>
    <t>$251-$1000---251-500 parts</t>
  </si>
  <si>
    <t>Raw Cost</t>
  </si>
  <si>
    <t># Parts</t>
  </si>
  <si>
    <t>Material Escalators</t>
  </si>
  <si>
    <t>TBD</t>
  </si>
  <si>
    <t>Normal</t>
  </si>
  <si>
    <t>ESCALATOR</t>
  </si>
  <si>
    <t>Competitive Only or very high volume and/or dollar amount</t>
  </si>
  <si>
    <t>TBD Max</t>
  </si>
  <si>
    <t>See Material Escalators Tab for reference</t>
  </si>
  <si>
    <t>Use past history from Sales Folder but try to increase</t>
  </si>
  <si>
    <t>6 Weeks</t>
  </si>
  <si>
    <t>8 Weeks</t>
  </si>
  <si>
    <t>4 Weeks</t>
  </si>
  <si>
    <t>3 Weeks</t>
  </si>
  <si>
    <t>2.5 Weeks</t>
  </si>
  <si>
    <t>1.5 Weeks</t>
  </si>
  <si>
    <t>Extended--Higher than 500 pcs</t>
  </si>
  <si>
    <t>All is based on material availabiliy and total labor hours requred and current schedule/manpower availability</t>
  </si>
  <si>
    <t>10 Weeks</t>
  </si>
  <si>
    <t>12+ Weeks</t>
  </si>
  <si>
    <t>Very long Lead Time Material</t>
  </si>
  <si>
    <t>Long Lead Time Material</t>
  </si>
  <si>
    <t>LEAD TIMES</t>
  </si>
  <si>
    <t>Normal - Deliveries under 500 pcs.--STANDARD</t>
  </si>
  <si>
    <t>Must be approved by management</t>
  </si>
  <si>
    <t>Extreme high volume and/or extreme dollar amount</t>
  </si>
  <si>
    <t>New Customers, use the normals.</t>
  </si>
  <si>
    <t>1.6-1.8</t>
  </si>
  <si>
    <t>7 day turn</t>
  </si>
  <si>
    <t>12 day turn</t>
  </si>
  <si>
    <t>1 week or less turn or First Article or very small qty</t>
  </si>
  <si>
    <t>&lt;$25---total must meet minimum of $350</t>
  </si>
  <si>
    <t>Qty</t>
  </si>
  <si>
    <t>Weeks ARO</t>
  </si>
  <si>
    <t>TEST</t>
  </si>
  <si>
    <t>$300/Stencil</t>
  </si>
  <si>
    <t>OLD</t>
  </si>
  <si>
    <t>New</t>
  </si>
  <si>
    <t>Very Small # of parts or low $ amount</t>
  </si>
  <si>
    <t>Small-Med # of parts or Low-Med $ amount</t>
  </si>
  <si>
    <t>Medium-Large # of parts or Medium-Large dollar amount</t>
  </si>
  <si>
    <t>Medium # of parts or Medium dollar amount</t>
  </si>
  <si>
    <t>N/A</t>
  </si>
  <si>
    <t>$51-$100---76 to 150 parts</t>
  </si>
  <si>
    <t>$26-50---25 to 75 parts</t>
  </si>
  <si>
    <t>$101-$175---151 to 200 parts</t>
  </si>
  <si>
    <t>$176-$250---201 to 300+ parts</t>
  </si>
  <si>
    <t xml:space="preserve">ALWAYS REVIEW PREVIOUS MASTER QUOTE </t>
  </si>
  <si>
    <t>Minimum NRE is $550</t>
  </si>
  <si>
    <t>Cable Assembly FAIR (simple cables only)</t>
  </si>
  <si>
    <t>Charges</t>
  </si>
  <si>
    <t>PCB Only FAIR</t>
  </si>
  <si>
    <t>Assembly FAIR</t>
  </si>
  <si>
    <t>Outside Vendors</t>
  </si>
  <si>
    <t>Additional Lead Time</t>
  </si>
  <si>
    <t>Parylene HT</t>
  </si>
  <si>
    <t>add 3 wks</t>
  </si>
  <si>
    <t>Outside Testing</t>
  </si>
  <si>
    <t>add 1 wk</t>
  </si>
  <si>
    <t>Assembly Delta FAIR            (2nd time w/minor changes)</t>
  </si>
  <si>
    <t>Standard                                 First Article Inspection Report</t>
  </si>
  <si>
    <t>add .5</t>
  </si>
  <si>
    <t>add .4</t>
  </si>
  <si>
    <t>add .35</t>
  </si>
  <si>
    <t>Bump 3%</t>
  </si>
  <si>
    <t>Expedited delivery, Labor and Material escalators will apply</t>
  </si>
  <si>
    <t>8514F Occupant Sensor FA MASTER QUOTE 06-11-25</t>
  </si>
  <si>
    <t>500</t>
  </si>
  <si>
    <t>1000</t>
  </si>
  <si>
    <t>5000</t>
  </si>
  <si>
    <t>10000</t>
  </si>
  <si>
    <t>8514F</t>
  </si>
  <si>
    <t>8514ML</t>
  </si>
  <si>
    <t>8514ML-1</t>
  </si>
  <si>
    <t>8wks</t>
  </si>
  <si>
    <t>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</si>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</sst>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2" fontId="0" fillId="2" borderId="1" xfId="0" applyNumberFormat="1" applyFill="1" applyBorder="1"/>
    <xf numFmtId="0" fontId="0" fillId="2" borderId="0" xfId="0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/>
    <xf numFmtId="0" fontId="3" fillId="0" borderId="3" xfId="0" applyFont="1" applyBorder="1"/>
    <xf numFmtId="2" fontId="3" fillId="0" borderId="4" xfId="0" applyNumberFormat="1" applyFont="1" applyBorder="1"/>
    <xf numFmtId="0" fontId="3" fillId="0" borderId="5" xfId="0" applyFont="1" applyBorder="1"/>
    <xf numFmtId="0" fontId="3" fillId="0" borderId="7" xfId="0" applyFont="1" applyBorder="1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2" fontId="0" fillId="3" borderId="1" xfId="0" applyNumberFormat="1" applyFill="1" applyBorder="1"/>
    <xf numFmtId="2" fontId="3" fillId="0" borderId="9" xfId="0" applyNumberFormat="1" applyFont="1" applyBorder="1"/>
    <xf numFmtId="49" fontId="3" fillId="3" borderId="6" xfId="0" applyNumberFormat="1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165" fontId="0" fillId="0" borderId="0" xfId="0" applyNumberFormat="1"/>
    <xf numFmtId="0" fontId="6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0" xfId="0" applyFont="1"/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0" fontId="7" fillId="0" borderId="0" xfId="0" applyFont="1"/>
    <xf numFmtId="2" fontId="0" fillId="3" borderId="0" xfId="0" applyNumberFormat="1" applyFill="1"/>
    <xf numFmtId="2" fontId="0" fillId="0" borderId="0" xfId="0" applyNumberFormat="1" applyAlignment="1">
      <alignment horizontal="center"/>
    </xf>
    <xf numFmtId="2" fontId="8" fillId="0" borderId="0" xfId="0" applyNumberFormat="1" applyFont="1"/>
    <xf numFmtId="0" fontId="0" fillId="4" borderId="1" xfId="0" applyFill="1" applyBorder="1"/>
    <xf numFmtId="0" fontId="0" fillId="0" borderId="0" xfId="0" applyAlignment="1">
      <alignment horizontal="center"/>
    </xf>
    <xf numFmtId="2" fontId="0" fillId="4" borderId="1" xfId="0" applyNumberForma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E75FE6-E9A9-4508-A380-9F2DDF3911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469446</xdr:colOff>
      <xdr:row>4</xdr:row>
      <xdr:rowOff>326572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BAE4D4-AF09-4F1D-AA78-ED06C1544DCF}"/>
            </a:ext>
          </a:extLst>
        </xdr:cNvPr>
        <xdr:cNvSpPr txBox="1"/>
      </xdr:nvSpPr>
      <xdr:spPr>
        <a:xfrm>
          <a:off x="0" y="591911"/>
          <a:ext cx="3442607" cy="11293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 for Quote: 8514ML</a:t>
          </a:r>
          <a:r>
            <a:rPr lang="en-US" sz="1100" b="1" baseline="0"/>
            <a:t> o</a:t>
          </a:r>
          <a:r>
            <a:rPr lang="en-US" sz="1100" b="1"/>
            <a:t>vermold (epoxy potting is $0.89 per board)</a:t>
          </a:r>
        </a:p>
      </xdr:txBody>
    </xdr:sp>
    <xdr:clientData/>
  </xdr:twoCellAnchor>
  <xdr:twoCellAnchor>
    <xdr:from>
      <xdr:col>5</xdr:col>
      <xdr:colOff>455838</xdr:colOff>
      <xdr:row>2</xdr:row>
      <xdr:rowOff>0</xdr:rowOff>
    </xdr:from>
    <xdr:to>
      <xdr:col>18</xdr:col>
      <xdr:colOff>401410</xdr:colOff>
      <xdr:row>4</xdr:row>
      <xdr:rowOff>198120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FBBFA9-A3D6-41FA-953F-D5A06A1772AE}"/>
            </a:ext>
          </a:extLst>
        </xdr:cNvPr>
        <xdr:cNvSpPr txBox="1"/>
      </xdr:nvSpPr>
      <xdr:spPr>
        <a:xfrm>
          <a:off x="4041320" y="591911"/>
          <a:ext cx="8307161" cy="1000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Board Notes: 8514ML: 2 Layer, RoHS, ASSY TOP (SMT/PTH) and BOT(SMT); 8514ML-1: 2 Layer, RoHS, ASSY TOP (SMT/PTH) and BOT(SMT)</a:t>
          </a:r>
        </a:p>
        <a:p>
          <a:endParaRPr lang="en-US" sz="11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BOM Notes: 8514ML</a:t>
          </a:r>
          <a:r>
            <a:rPr lang="en-US" sz="1100" b="1" baseline="0"/>
            <a:t> - </a:t>
          </a:r>
          <a:r>
            <a:rPr lang="en-US" sz="1100" b="1"/>
            <a:t>C0805C470JAGACAUTO (12 wks) for qty 5K &amp; 10K. 8514ML-1 Heat shrink MPN is for 3/4 in, description has 3/8 in - which is correct? Dwg does not show. See 8514ML-1 PCB quote for occupant sensor price. 8514F</a:t>
          </a:r>
          <a:r>
            <a:rPr lang="en-US" sz="1100" b="1" baseline="0"/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Max, 2"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length for heat shrink, add 1-1/2 ft red &amp; black wire from 8514ML-1 (seat sensor) to braided cable; make wires 18AWG stranded, 300V, style 1007, and thermal rating VW-1 flammability rate.</a:t>
          </a:r>
          <a:endParaRPr lang="en-US" b="1">
            <a:effectLst/>
          </a:endParaRPr>
        </a:p>
        <a:p>
          <a:endParaRPr lang="en-US" sz="1100" b="1"/>
        </a:p>
        <a:p>
          <a:endParaRPr lang="en-US" sz="1100" b="1"/>
        </a:p>
        <a:p>
          <a:endParaRPr lang="en-US" sz="1100" b="1"/>
        </a:p>
      </xdr:txBody>
    </xdr:sp>
    <xdr:clientData/>
  </xdr:twoCellAnchor>
  <xdr:twoCellAnchor editAs="oneCell">
    <xdr:from>
      <xdr:col>0</xdr:col>
      <xdr:colOff>1263521</xdr:colOff>
      <xdr:row>41</xdr:row>
      <xdr:rowOff>87475</xdr:rowOff>
    </xdr:from>
    <xdr:to>
      <xdr:col>8</xdr:col>
      <xdr:colOff>408434</xdr:colOff>
      <xdr:row>57</xdr:row>
      <xdr:rowOff>120960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857DC0-5E15-8141-C7ED-6308977BC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521" y="9466684"/>
          <a:ext cx="5744377" cy="3143689"/>
        </a:xfrm>
        <a:prstGeom prst="rect">
          <a:avLst/>
        </a:prstGeom>
      </xdr:spPr>
    </xdr:pic>
    <xdr:clientData/>
  </xdr:twoCellAnchor>
  <xdr:twoCellAnchor editAs="oneCell">
    <xdr:from>
      <xdr:col>0</xdr:col>
      <xdr:colOff>1263521</xdr:colOff>
      <xdr:row>57</xdr:row>
      <xdr:rowOff>97194</xdr:rowOff>
    </xdr:from>
    <xdr:to>
      <xdr:col>14</xdr:col>
      <xdr:colOff>994897</xdr:colOff>
      <xdr:row>64</xdr:row>
      <xdr:rowOff>108270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954366-045F-BBF0-07A9-00C011ACC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521" y="12586607"/>
          <a:ext cx="9897856" cy="1371791"/>
        </a:xfrm>
        <a:prstGeom prst="rect">
          <a:avLst/>
        </a:prstGeom>
      </xdr:spPr>
    </xdr:pic>
    <xdr:clientData/>
  </xdr:twoCellAnchor>
  <xdr:twoCellAnchor editAs="oneCell">
    <xdr:from>
      <xdr:col>0</xdr:col>
      <xdr:colOff>1282959</xdr:colOff>
      <xdr:row>84</xdr:row>
      <xdr:rowOff>184668</xdr:rowOff>
    </xdr:from>
    <xdr:to>
      <xdr:col>14</xdr:col>
      <xdr:colOff>1014335</xdr:colOff>
      <xdr:row>90</xdr:row>
      <xdr:rowOff>161502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77624F-362E-80AD-5291-B8192A91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2959" y="17922551"/>
          <a:ext cx="9897856" cy="1143160"/>
        </a:xfrm>
        <a:prstGeom prst="rect">
          <a:avLst/>
        </a:prstGeom>
      </xdr:spPr>
    </xdr:pic>
    <xdr:clientData/>
  </xdr:twoCellAnchor>
  <xdr:twoCellAnchor editAs="oneCell">
    <xdr:from>
      <xdr:col>0</xdr:col>
      <xdr:colOff>1224643</xdr:colOff>
      <xdr:row>95</xdr:row>
      <xdr:rowOff>68036</xdr:rowOff>
    </xdr:from>
    <xdr:to>
      <xdr:col>8</xdr:col>
      <xdr:colOff>74239</xdr:colOff>
      <xdr:row>114</xdr:row>
      <xdr:rowOff>13727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928B7E-DBD0-A07D-C983-EFFEAF360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4643" y="19944184"/>
          <a:ext cx="5449060" cy="3639058"/>
        </a:xfrm>
        <a:prstGeom prst="rect">
          <a:avLst/>
        </a:prstGeom>
      </xdr:spPr>
    </xdr:pic>
    <xdr:clientData/>
  </xdr:twoCellAnchor>
  <xdr:twoCellAnchor editAs="oneCell">
    <xdr:from>
      <xdr:col>0</xdr:col>
      <xdr:colOff>1263521</xdr:colOff>
      <xdr:row>113</xdr:row>
      <xdr:rowOff>68035</xdr:rowOff>
    </xdr:from>
    <xdr:to>
      <xdr:col>15</xdr:col>
      <xdr:colOff>44202</xdr:colOff>
      <xdr:row>120</xdr:row>
      <xdr:rowOff>183902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7D39A2-828F-1312-236C-AF95C155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3521" y="23443163"/>
          <a:ext cx="10288436" cy="1476581"/>
        </a:xfrm>
        <a:prstGeom prst="rect">
          <a:avLst/>
        </a:prstGeom>
      </xdr:spPr>
    </xdr:pic>
    <xdr:clientData/>
  </xdr:twoCellAnchor>
  <xdr:twoCellAnchor editAs="oneCell">
    <xdr:from>
      <xdr:col>0</xdr:col>
      <xdr:colOff>1253802</xdr:colOff>
      <xdr:row>67</xdr:row>
      <xdr:rowOff>106913</xdr:rowOff>
    </xdr:from>
    <xdr:to>
      <xdr:col>8</xdr:col>
      <xdr:colOff>74819</xdr:colOff>
      <xdr:row>85</xdr:row>
      <xdr:rowOff>8834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52A219-A068-CFC7-8704-55632ED4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3802" y="14540204"/>
          <a:ext cx="5420481" cy="34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1321837</xdr:colOff>
      <xdr:row>124</xdr:row>
      <xdr:rowOff>116633</xdr:rowOff>
    </xdr:from>
    <xdr:to>
      <xdr:col>14</xdr:col>
      <xdr:colOff>510213</xdr:colOff>
      <xdr:row>149</xdr:row>
      <xdr:rowOff>124893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5244224-3DF7-4ECE-2860-189E7237B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1837" y="25630026"/>
          <a:ext cx="9354856" cy="4867954"/>
        </a:xfrm>
        <a:prstGeom prst="rect">
          <a:avLst/>
        </a:prstGeom>
      </xdr:spPr>
    </xdr:pic>
    <xdr:clientData/>
  </xdr:twoCellAnchor>
  <xdr:twoCellAnchor editAs="oneCell">
    <xdr:from>
      <xdr:col>0</xdr:col>
      <xdr:colOff>1321838</xdr:colOff>
      <xdr:row>153</xdr:row>
      <xdr:rowOff>145791</xdr:rowOff>
    </xdr:from>
    <xdr:to>
      <xdr:col>14</xdr:col>
      <xdr:colOff>634056</xdr:colOff>
      <xdr:row>182</xdr:row>
      <xdr:rowOff>186238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688C06-EFC5-6241-2A2D-15B8D8988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1838" y="31296429"/>
          <a:ext cx="9478698" cy="5677692"/>
        </a:xfrm>
        <a:prstGeom prst="rect">
          <a:avLst/>
        </a:prstGeom>
      </xdr:spPr>
    </xdr:pic>
    <xdr:clientData/>
  </xdr:twoCellAnchor>
  <xdr:twoCellAnchor editAs="oneCell">
    <xdr:from>
      <xdr:col>0</xdr:col>
      <xdr:colOff>641480</xdr:colOff>
      <xdr:row>185</xdr:row>
      <xdr:rowOff>29158</xdr:rowOff>
    </xdr:from>
    <xdr:to>
      <xdr:col>25</xdr:col>
      <xdr:colOff>33096</xdr:colOff>
      <xdr:row>200</xdr:row>
      <xdr:rowOff>180820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B4DFED-F126-259C-0920-278147317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1480" y="37400204"/>
          <a:ext cx="17071182" cy="3067478"/>
        </a:xfrm>
        <a:prstGeom prst="rect">
          <a:avLst/>
        </a:prstGeom>
      </xdr:spPr>
    </xdr:pic>
    <xdr:clientData/>
  </xdr:twoCellAnchor>
  <xdr:twoCellAnchor editAs="oneCell">
    <xdr:from>
      <xdr:col>0</xdr:col>
      <xdr:colOff>1312118</xdr:colOff>
      <xdr:row>203</xdr:row>
      <xdr:rowOff>136071</xdr:rowOff>
    </xdr:from>
    <xdr:to>
      <xdr:col>16</xdr:col>
      <xdr:colOff>365461</xdr:colOff>
      <xdr:row>213</xdr:row>
      <xdr:rowOff>30776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72E4F39-8B33-78E8-7A70-6FB763973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2118" y="41006097"/>
          <a:ext cx="11222016" cy="1838582"/>
        </a:xfrm>
        <a:prstGeom prst="rect">
          <a:avLst/>
        </a:prstGeom>
      </xdr:spPr>
    </xdr:pic>
    <xdr:clientData/>
  </xdr:twoCellAnchor>
  <xdr:twoCellAnchor editAs="oneCell">
    <xdr:from>
      <xdr:col>0</xdr:col>
      <xdr:colOff>1312118</xdr:colOff>
      <xdr:row>216</xdr:row>
      <xdr:rowOff>87474</xdr:rowOff>
    </xdr:from>
    <xdr:to>
      <xdr:col>16</xdr:col>
      <xdr:colOff>374987</xdr:colOff>
      <xdr:row>226</xdr:row>
      <xdr:rowOff>77441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22AFD1-2A9E-D3BD-3B0C-B3BD25C6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2118" y="43484540"/>
          <a:ext cx="11231542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D8C-62C8-45B4-92D9-99191F21CDEA}">
  <sheetPr>
    <pageSetUpPr fitToPage="1"/>
  </sheetPr>
  <dimension ref="A1:T64"/>
  <sheetViews>
    <sheetView tabSelected="1" zoomScale="98" zoomScaleNormal="98" workbookViewId="0"/>
  </sheetViews>
  <sheetFormatPr defaultRowHeight="15" x14ac:dyDescent="0.25"/>
  <cols>
    <col min="1" max="1" width="20.140625" customWidth="1"/>
    <col min="2" max="2" width="9.85546875" style="1" customWidth="1"/>
    <col min="4" max="4" width="8.85546875" style="1"/>
    <col min="6" max="6" width="6.85546875" bestFit="1" customWidth="1"/>
    <col min="7" max="7" width="14.7109375" customWidth="1"/>
    <col min="8" max="8" width="20.140625" customWidth="1"/>
    <col min="9" max="9" width="9.85546875" customWidth="1"/>
    <col min="13" max="13" width="6.85546875" bestFit="1" customWidth="1"/>
    <col min="15" max="15" width="20.140625" customWidth="1"/>
    <col min="16" max="16" width="9.85546875" customWidth="1"/>
  </cols>
  <sheetData>
    <row r="1" spans="1:20" x14ac:dyDescent="0.25">
      <c r="I1" s="22" t="s">
        <v>65</v>
      </c>
    </row>
    <row r="2" spans="1:20" ht="31.5" x14ac:dyDescent="0.5">
      <c r="A2" s="4" t="s">
        <v>84</v>
      </c>
    </row>
    <row r="3" spans="1:20" ht="31.5" x14ac:dyDescent="0.5">
      <c r="A3" s="4"/>
    </row>
    <row r="4" spans="1:20" ht="31.5" x14ac:dyDescent="0.5">
      <c r="A4" s="4"/>
    </row>
    <row r="5" spans="1:20" ht="32.25" thickBot="1" x14ac:dyDescent="0.55000000000000004">
      <c r="A5" s="4"/>
    </row>
    <row r="6" spans="1:20" ht="15.75" x14ac:dyDescent="0.25">
      <c r="A6" s="13" t="s">
        <v>50</v>
      </c>
      <c r="B6" s="20" t="s">
        <v>85</v>
      </c>
      <c r="H6" s="13" t="s">
        <v>50</v>
      </c>
      <c r="I6" s="20" t="s">
        <v>86</v>
      </c>
      <c r="K6" s="1"/>
      <c r="O6" s="13" t="s">
        <v>50</v>
      </c>
      <c r="P6" s="20" t="s">
        <v>87</v>
      </c>
      <c r="R6" s="1"/>
    </row>
    <row r="7" spans="1:20" ht="16.5" thickBot="1" x14ac:dyDescent="0.3">
      <c r="A7" s="14" t="s">
        <v>10</v>
      </c>
      <c r="B7" s="21" t="s">
        <v>93</v>
      </c>
      <c r="C7" t="s">
        <v>51</v>
      </c>
      <c r="E7" s="32"/>
      <c r="H7" s="14" t="s">
        <v>10</v>
      </c>
      <c r="I7" s="21" t="s">
        <v>93</v>
      </c>
      <c r="J7" t="s">
        <v>51</v>
      </c>
      <c r="K7" s="1"/>
      <c r="O7" s="14" t="s">
        <v>10</v>
      </c>
      <c r="P7" s="21" t="s">
        <v>94</v>
      </c>
      <c r="Q7" t="s">
        <v>51</v>
      </c>
      <c r="R7" s="1"/>
    </row>
    <row r="8" spans="1:20" x14ac:dyDescent="0.25">
      <c r="I8" s="1"/>
      <c r="K8" s="1"/>
      <c r="P8" s="1"/>
      <c r="R8" s="1"/>
    </row>
    <row r="9" spans="1:20" x14ac:dyDescent="0.25">
      <c r="A9" s="3" t="s">
        <v>0</v>
      </c>
      <c r="B9" s="18">
        <f>D9+E9</f>
        <v>97.67</v>
      </c>
      <c r="C9" s="9" t="s">
        <v>60</v>
      </c>
      <c r="D9" s="1">
        <v>3.28</v>
      </c>
      <c r="E9">
        <v>94.39</v>
      </c>
      <c r="H9" s="3" t="s">
        <v>0</v>
      </c>
      <c r="I9" s="18">
        <f>K9+L9</f>
        <v>86.59</v>
      </c>
      <c r="J9" s="9" t="s">
        <v>60</v>
      </c>
      <c r="K9" s="1">
        <v>1.64</v>
      </c>
      <c r="L9">
        <v>84.95</v>
      </c>
      <c r="O9" s="3" t="s">
        <v>0</v>
      </c>
      <c r="P9" s="18">
        <f>R9+S9</f>
        <v>76.17</v>
      </c>
      <c r="Q9" s="9" t="s">
        <v>60</v>
      </c>
      <c r="R9" s="1">
        <v>0.66</v>
      </c>
      <c r="S9">
        <v>75.510000000000005</v>
      </c>
    </row>
    <row r="10" spans="1:20" x14ac:dyDescent="0.25">
      <c r="A10" s="3" t="s">
        <v>1</v>
      </c>
      <c r="B10" s="6">
        <f>D16</f>
        <v>32.94</v>
      </c>
      <c r="C10" s="9" t="s">
        <v>89</v>
      </c>
      <c r="D10" s="38" t="s">
        <v>90</v>
      </c>
      <c r="E10" s="9" t="s">
        <v>91</v>
      </c>
      <c r="H10" s="3" t="s">
        <v>1</v>
      </c>
      <c r="I10" s="6">
        <f>K16</f>
        <v>28.624000000000002</v>
      </c>
      <c r="J10" s="9" t="s">
        <v>89</v>
      </c>
      <c r="K10" s="38" t="s">
        <v>90</v>
      </c>
      <c r="L10" s="9" t="s">
        <v>91</v>
      </c>
      <c r="O10" s="3" t="s">
        <v>1</v>
      </c>
      <c r="P10" s="6">
        <f>R16</f>
        <v>26.675500000000003</v>
      </c>
      <c r="Q10" s="9" t="s">
        <v>89</v>
      </c>
      <c r="R10" s="38" t="s">
        <v>90</v>
      </c>
      <c r="S10" s="9" t="s">
        <v>91</v>
      </c>
    </row>
    <row r="11" spans="1:20" x14ac:dyDescent="0.25">
      <c r="A11" s="3" t="s">
        <v>2</v>
      </c>
      <c r="B11" s="18">
        <f>C11+D11+E11</f>
        <v>30.18</v>
      </c>
      <c r="C11" s="39">
        <v>6.42</v>
      </c>
      <c r="D11" s="39">
        <v>7.61</v>
      </c>
      <c r="E11" s="39">
        <v>16.149999999999999</v>
      </c>
      <c r="F11" t="s">
        <v>92</v>
      </c>
      <c r="H11" s="3" t="s">
        <v>2</v>
      </c>
      <c r="I11" s="18">
        <f>J11+K11+L11</f>
        <v>26.08</v>
      </c>
      <c r="J11" s="1">
        <v>5.92</v>
      </c>
      <c r="K11" s="1">
        <v>4.54</v>
      </c>
      <c r="L11" s="1">
        <v>15.62</v>
      </c>
      <c r="O11" s="3" t="s">
        <v>2</v>
      </c>
      <c r="P11" s="18">
        <f>Q11+R11+S11</f>
        <v>22.810000000000002</v>
      </c>
      <c r="Q11" s="1">
        <v>5.35</v>
      </c>
      <c r="R11" s="1">
        <v>3.08</v>
      </c>
      <c r="S11" s="1">
        <v>14.38</v>
      </c>
    </row>
    <row r="12" spans="1:20" ht="15.75" thickBot="1" x14ac:dyDescent="0.3">
      <c r="A12" s="10" t="s">
        <v>52</v>
      </c>
      <c r="B12" s="18">
        <v>5</v>
      </c>
      <c r="H12" s="10" t="s">
        <v>52</v>
      </c>
      <c r="I12" s="18">
        <v>5</v>
      </c>
      <c r="K12" s="1"/>
      <c r="O12" s="10" t="s">
        <v>52</v>
      </c>
      <c r="P12" s="18">
        <v>5</v>
      </c>
      <c r="R12" s="1"/>
    </row>
    <row r="13" spans="1:20" ht="16.5" thickBot="1" x14ac:dyDescent="0.3">
      <c r="A13" s="11" t="s">
        <v>3</v>
      </c>
      <c r="B13" s="12">
        <f>SUM(B9:B12)</f>
        <v>165.79000000000002</v>
      </c>
      <c r="H13" s="11" t="s">
        <v>3</v>
      </c>
      <c r="I13" s="12">
        <f>SUM(I9:I12)</f>
        <v>146.29399999999998</v>
      </c>
      <c r="K13" s="1"/>
      <c r="O13" s="11" t="s">
        <v>3</v>
      </c>
      <c r="P13" s="12">
        <f>SUM(P9:P12)</f>
        <v>130.65550000000002</v>
      </c>
      <c r="R13" s="1"/>
    </row>
    <row r="14" spans="1:20" ht="16.5" thickBot="1" x14ac:dyDescent="0.3">
      <c r="A14" s="11" t="s">
        <v>82</v>
      </c>
      <c r="B14" s="19">
        <f>B13*1.03</f>
        <v>170.76370000000003</v>
      </c>
      <c r="H14" s="11" t="s">
        <v>82</v>
      </c>
      <c r="I14" s="19">
        <f>I13*1.03</f>
        <v>150.68281999999999</v>
      </c>
      <c r="K14" s="1"/>
      <c r="O14" s="11" t="s">
        <v>82</v>
      </c>
      <c r="P14" s="19">
        <f>P13*1.03</f>
        <v>134.57516500000003</v>
      </c>
      <c r="R14" s="1"/>
    </row>
    <row r="15" spans="1:20" ht="47.25" customHeight="1" x14ac:dyDescent="0.25">
      <c r="E15" t="s">
        <v>18</v>
      </c>
      <c r="F15" t="s">
        <v>19</v>
      </c>
      <c r="I15" s="1"/>
      <c r="K15" s="1"/>
      <c r="L15" t="s">
        <v>18</v>
      </c>
      <c r="M15" t="s">
        <v>19</v>
      </c>
      <c r="P15" s="1"/>
      <c r="R15" s="1"/>
      <c r="S15" t="s">
        <v>18</v>
      </c>
      <c r="T15" t="s">
        <v>19</v>
      </c>
    </row>
    <row r="16" spans="1:20" x14ac:dyDescent="0.25">
      <c r="C16" t="s">
        <v>23</v>
      </c>
      <c r="D16" s="6">
        <f>B17*C17</f>
        <v>32.94</v>
      </c>
      <c r="E16" t="e">
        <f>B17*#REF!</f>
        <v>#REF!</v>
      </c>
      <c r="I16" s="1"/>
      <c r="J16" t="s">
        <v>23</v>
      </c>
      <c r="K16" s="6">
        <f>I17*J17</f>
        <v>28.624000000000002</v>
      </c>
      <c r="L16" t="e">
        <f>I17*#REF!</f>
        <v>#REF!</v>
      </c>
      <c r="P16" s="1"/>
      <c r="Q16" t="s">
        <v>23</v>
      </c>
      <c r="R16" s="6">
        <f>P17*Q17</f>
        <v>26.675500000000003</v>
      </c>
      <c r="S16" t="e">
        <f>P17*#REF!</f>
        <v>#REF!</v>
      </c>
    </row>
    <row r="17" spans="1:19" x14ac:dyDescent="0.25">
      <c r="A17" s="3" t="s">
        <v>1</v>
      </c>
      <c r="B17" s="18">
        <f>B18+B19+B20</f>
        <v>18.299999999999997</v>
      </c>
      <c r="C17" s="40">
        <v>1.8</v>
      </c>
      <c r="D17" s="1" t="s">
        <v>26</v>
      </c>
      <c r="H17" s="3" t="s">
        <v>1</v>
      </c>
      <c r="I17" s="18">
        <f>I18+I19+I20</f>
        <v>17.89</v>
      </c>
      <c r="J17" s="40">
        <v>1.6</v>
      </c>
      <c r="K17" s="1" t="s">
        <v>26</v>
      </c>
      <c r="O17" s="3" t="s">
        <v>1</v>
      </c>
      <c r="P17" s="18">
        <f>P18+P19+P20</f>
        <v>17.21</v>
      </c>
      <c r="Q17" s="40">
        <v>1.55</v>
      </c>
      <c r="R17" s="1" t="s">
        <v>26</v>
      </c>
    </row>
    <row r="18" spans="1:19" x14ac:dyDescent="0.25">
      <c r="A18" t="s">
        <v>89</v>
      </c>
      <c r="B18" s="37">
        <v>14.5</v>
      </c>
      <c r="H18" t="s">
        <v>89</v>
      </c>
      <c r="I18" s="37">
        <v>14.16</v>
      </c>
      <c r="K18" s="1"/>
      <c r="O18" t="s">
        <v>89</v>
      </c>
      <c r="P18" s="37">
        <v>13.55</v>
      </c>
      <c r="R18" s="1"/>
    </row>
    <row r="19" spans="1:19" x14ac:dyDescent="0.25">
      <c r="A19" t="s">
        <v>90</v>
      </c>
      <c r="B19" s="37">
        <v>1.58</v>
      </c>
      <c r="H19" t="s">
        <v>90</v>
      </c>
      <c r="I19" s="37">
        <v>1.53</v>
      </c>
      <c r="K19" s="1"/>
      <c r="O19" t="s">
        <v>90</v>
      </c>
      <c r="P19" s="37">
        <v>1.47</v>
      </c>
      <c r="R19" s="1"/>
    </row>
    <row r="20" spans="1:19" x14ac:dyDescent="0.25">
      <c r="A20" t="s">
        <v>91</v>
      </c>
      <c r="B20" s="37">
        <v>2.2200000000000002</v>
      </c>
      <c r="H20" t="s">
        <v>91</v>
      </c>
      <c r="I20" s="37">
        <v>2.2000000000000002</v>
      </c>
      <c r="K20" s="1"/>
      <c r="O20" t="s">
        <v>91</v>
      </c>
      <c r="P20" s="37">
        <v>2.19</v>
      </c>
      <c r="R20" s="1"/>
    </row>
    <row r="21" spans="1:19" x14ac:dyDescent="0.25">
      <c r="C21" s="5" t="s">
        <v>21</v>
      </c>
      <c r="I21" s="1"/>
      <c r="J21" s="5" t="s">
        <v>21</v>
      </c>
      <c r="K21" s="1"/>
      <c r="P21" s="1"/>
      <c r="Q21" s="5" t="s">
        <v>21</v>
      </c>
      <c r="R21" s="1"/>
    </row>
    <row r="23" spans="1:19" ht="15.75" thickBot="1" x14ac:dyDescent="0.3">
      <c r="A23" s="23" t="s">
        <v>66</v>
      </c>
      <c r="I23" s="1"/>
      <c r="K23" s="1"/>
    </row>
    <row r="24" spans="1:19" ht="15.75" x14ac:dyDescent="0.25">
      <c r="A24" s="15" t="s">
        <v>4</v>
      </c>
      <c r="B24" s="2"/>
      <c r="O24" s="13" t="s">
        <v>50</v>
      </c>
      <c r="P24" s="20" t="s">
        <v>88</v>
      </c>
      <c r="R24" s="1"/>
    </row>
    <row r="25" spans="1:19" ht="16.5" thickBot="1" x14ac:dyDescent="0.3">
      <c r="A25" s="3" t="s">
        <v>5</v>
      </c>
      <c r="B25" s="18">
        <f>250+2000</f>
        <v>2250</v>
      </c>
      <c r="C25" t="s">
        <v>25</v>
      </c>
      <c r="J25" s="22"/>
      <c r="O25" s="14" t="s">
        <v>10</v>
      </c>
      <c r="P25" s="21" t="s">
        <v>94</v>
      </c>
      <c r="Q25" t="s">
        <v>51</v>
      </c>
      <c r="R25" s="1"/>
    </row>
    <row r="26" spans="1:19" x14ac:dyDescent="0.25">
      <c r="A26" s="3" t="s">
        <v>6</v>
      </c>
      <c r="B26" s="18">
        <v>300</v>
      </c>
      <c r="C26" t="s">
        <v>53</v>
      </c>
      <c r="D26" s="1" t="s">
        <v>22</v>
      </c>
      <c r="P26" s="1"/>
      <c r="R26" s="1"/>
    </row>
    <row r="27" spans="1:19" x14ac:dyDescent="0.25">
      <c r="A27" s="3" t="s">
        <v>7</v>
      </c>
      <c r="B27" s="18">
        <v>150</v>
      </c>
      <c r="C27" s="8">
        <v>150</v>
      </c>
      <c r="D27" s="1" t="s">
        <v>22</v>
      </c>
      <c r="O27" s="3" t="s">
        <v>0</v>
      </c>
      <c r="P27" s="18">
        <f>R27+S27</f>
        <v>66.639999999999986</v>
      </c>
      <c r="Q27" s="9" t="s">
        <v>60</v>
      </c>
      <c r="R27" s="1">
        <v>0.56999999999999995</v>
      </c>
      <c r="S27">
        <v>66.069999999999993</v>
      </c>
    </row>
    <row r="28" spans="1:19" x14ac:dyDescent="0.25">
      <c r="A28" s="3" t="s">
        <v>8</v>
      </c>
      <c r="B28" s="18">
        <v>150</v>
      </c>
      <c r="C28" s="8">
        <v>150</v>
      </c>
      <c r="D28" s="1" t="s">
        <v>22</v>
      </c>
      <c r="O28" s="3" t="s">
        <v>1</v>
      </c>
      <c r="P28" s="6">
        <f>R34</f>
        <v>25.484999999999999</v>
      </c>
      <c r="Q28" s="9" t="s">
        <v>89</v>
      </c>
      <c r="R28" s="38" t="s">
        <v>90</v>
      </c>
      <c r="S28" s="9" t="s">
        <v>91</v>
      </c>
    </row>
    <row r="29" spans="1:19" x14ac:dyDescent="0.25">
      <c r="A29" s="3" t="s">
        <v>9</v>
      </c>
      <c r="B29" s="42">
        <v>500</v>
      </c>
      <c r="C29" s="8">
        <v>200</v>
      </c>
      <c r="O29" s="3" t="s">
        <v>2</v>
      </c>
      <c r="P29" s="18">
        <f>Q29+R29+S29</f>
        <v>21.18</v>
      </c>
      <c r="Q29" s="1">
        <v>4.8099999999999996</v>
      </c>
      <c r="R29" s="1">
        <v>2.34</v>
      </c>
      <c r="S29" s="1">
        <v>14.03</v>
      </c>
    </row>
    <row r="30" spans="1:19" ht="16.5" thickBot="1" x14ac:dyDescent="0.3">
      <c r="A30" s="16" t="s">
        <v>3</v>
      </c>
      <c r="B30" s="17">
        <f>SUM(B25:B29)</f>
        <v>3350</v>
      </c>
      <c r="C30" t="s">
        <v>27</v>
      </c>
      <c r="O30" s="10" t="s">
        <v>52</v>
      </c>
      <c r="P30" s="18">
        <v>5</v>
      </c>
      <c r="R30" s="1"/>
    </row>
    <row r="31" spans="1:19" ht="16.5" thickBot="1" x14ac:dyDescent="0.3">
      <c r="C31" t="s">
        <v>44</v>
      </c>
      <c r="O31" s="11" t="s">
        <v>3</v>
      </c>
      <c r="P31" s="12">
        <f>SUM(P27:P30)</f>
        <v>118.30499999999998</v>
      </c>
      <c r="R31" s="1"/>
    </row>
    <row r="32" spans="1:19" ht="16.5" thickBot="1" x14ac:dyDescent="0.3">
      <c r="B32"/>
      <c r="D32"/>
      <c r="G32" s="1"/>
      <c r="I32" s="1"/>
      <c r="O32" s="11" t="s">
        <v>82</v>
      </c>
      <c r="P32" s="19">
        <f>P31*1.03</f>
        <v>121.85414999999998</v>
      </c>
      <c r="R32" s="1"/>
    </row>
    <row r="33" spans="2:20" x14ac:dyDescent="0.25">
      <c r="B33"/>
      <c r="D33"/>
      <c r="P33" s="1"/>
      <c r="R33" s="1"/>
      <c r="S33" t="s">
        <v>18</v>
      </c>
      <c r="T33" t="s">
        <v>19</v>
      </c>
    </row>
    <row r="34" spans="2:20" x14ac:dyDescent="0.25">
      <c r="B34"/>
      <c r="D34"/>
      <c r="P34" s="1"/>
      <c r="Q34" t="s">
        <v>23</v>
      </c>
      <c r="R34" s="6">
        <f>P35*Q35</f>
        <v>25.484999999999999</v>
      </c>
      <c r="S34" t="e">
        <f>P35*#REF!</f>
        <v>#REF!</v>
      </c>
    </row>
    <row r="35" spans="2:20" x14ac:dyDescent="0.25">
      <c r="B35"/>
      <c r="D35"/>
      <c r="O35" s="3" t="s">
        <v>1</v>
      </c>
      <c r="P35" s="18">
        <f>P36+P37+P38</f>
        <v>16.989999999999998</v>
      </c>
      <c r="Q35" s="40">
        <v>1.5</v>
      </c>
      <c r="R35" s="1" t="s">
        <v>26</v>
      </c>
    </row>
    <row r="36" spans="2:20" x14ac:dyDescent="0.25">
      <c r="B36"/>
      <c r="D36"/>
      <c r="O36" t="s">
        <v>89</v>
      </c>
      <c r="P36" s="37">
        <v>13.36</v>
      </c>
      <c r="R36" s="1"/>
    </row>
    <row r="37" spans="2:20" x14ac:dyDescent="0.25">
      <c r="B37"/>
      <c r="D37"/>
      <c r="O37" t="s">
        <v>90</v>
      </c>
      <c r="P37" s="37">
        <v>1.44</v>
      </c>
      <c r="R37" s="1"/>
    </row>
    <row r="38" spans="2:20" x14ac:dyDescent="0.25">
      <c r="B38"/>
      <c r="D38"/>
      <c r="O38" t="s">
        <v>91</v>
      </c>
      <c r="P38" s="37">
        <v>2.19</v>
      </c>
      <c r="R38" s="1"/>
    </row>
    <row r="39" spans="2:20" x14ac:dyDescent="0.25">
      <c r="B39"/>
      <c r="D39"/>
      <c r="P39" s="1"/>
      <c r="Q39" s="5" t="s">
        <v>21</v>
      </c>
      <c r="R39" s="1"/>
    </row>
    <row r="40" spans="2:20" x14ac:dyDescent="0.25">
      <c r="B40"/>
      <c r="D40"/>
    </row>
    <row r="41" spans="2:20" x14ac:dyDescent="0.25">
      <c r="B41"/>
      <c r="D41"/>
    </row>
    <row r="42" spans="2:20" x14ac:dyDescent="0.25">
      <c r="B42"/>
      <c r="D42"/>
    </row>
    <row r="43" spans="2:20" x14ac:dyDescent="0.25">
      <c r="B43"/>
      <c r="D43"/>
    </row>
    <row r="44" spans="2:20" x14ac:dyDescent="0.25">
      <c r="B44"/>
      <c r="D44"/>
    </row>
    <row r="45" spans="2:20" x14ac:dyDescent="0.25">
      <c r="B45"/>
      <c r="D45"/>
    </row>
    <row r="46" spans="2:20" x14ac:dyDescent="0.25">
      <c r="B46"/>
      <c r="D46"/>
    </row>
    <row r="47" spans="2:20" x14ac:dyDescent="0.25">
      <c r="B47"/>
      <c r="D47"/>
    </row>
    <row r="48" spans="2:20" x14ac:dyDescent="0.25">
      <c r="B48"/>
      <c r="D48"/>
    </row>
    <row r="49" spans="2:4" x14ac:dyDescent="0.25">
      <c r="B49"/>
      <c r="D49"/>
    </row>
    <row r="50" spans="2:4" x14ac:dyDescent="0.25">
      <c r="B50"/>
      <c r="D50"/>
    </row>
    <row r="51" spans="2:4" x14ac:dyDescent="0.25">
      <c r="B51"/>
      <c r="D51"/>
    </row>
    <row r="52" spans="2:4" x14ac:dyDescent="0.25">
      <c r="B52"/>
      <c r="D52"/>
    </row>
    <row r="53" spans="2:4" x14ac:dyDescent="0.25">
      <c r="B53"/>
      <c r="D53"/>
    </row>
    <row r="54" spans="2:4" x14ac:dyDescent="0.25">
      <c r="B54"/>
      <c r="D54"/>
    </row>
    <row r="55" spans="2:4" x14ac:dyDescent="0.25">
      <c r="B55"/>
      <c r="D55"/>
    </row>
    <row r="56" spans="2:4" x14ac:dyDescent="0.25">
      <c r="B56"/>
      <c r="D56"/>
    </row>
    <row r="57" spans="2:4" x14ac:dyDescent="0.25">
      <c r="B57"/>
      <c r="D57"/>
    </row>
    <row r="58" spans="2:4" x14ac:dyDescent="0.25">
      <c r="B58"/>
      <c r="D58"/>
    </row>
    <row r="59" spans="2:4" x14ac:dyDescent="0.25">
      <c r="B59"/>
      <c r="D59"/>
    </row>
    <row r="60" spans="2:4" x14ac:dyDescent="0.25">
      <c r="B60"/>
      <c r="D60"/>
    </row>
    <row r="61" spans="2:4" x14ac:dyDescent="0.25">
      <c r="B61"/>
      <c r="D61"/>
    </row>
    <row r="62" spans="2:4" x14ac:dyDescent="0.25">
      <c r="B62"/>
      <c r="D62"/>
    </row>
    <row r="63" spans="2:4" x14ac:dyDescent="0.25">
      <c r="B63"/>
      <c r="D63"/>
    </row>
    <row r="64" spans="2:4" x14ac:dyDescent="0.25">
      <c r="B64"/>
      <c r="D64"/>
    </row>
  </sheetData>
  <pageMargins left="0.7" right="0.7" top="0.75" bottom="0.75" header="0.3" footer="0.3"/>
  <pageSetup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0FA-4BC4-415F-8CF8-9718F4EE3AA9}">
  <dimension ref="A1:E14"/>
  <sheetViews>
    <sheetView workbookViewId="0">
      <selection activeCell="C17" sqref="C17"/>
    </sheetView>
  </sheetViews>
  <sheetFormatPr defaultRowHeight="15" x14ac:dyDescent="0.25"/>
  <cols>
    <col min="1" max="1" width="63.85546875" customWidth="1"/>
    <col min="2" max="2" width="11.7109375" customWidth="1"/>
    <col min="3" max="3" width="42.7109375" customWidth="1"/>
    <col min="4" max="4" width="15" customWidth="1"/>
    <col min="5" max="5" width="37.7109375" customWidth="1"/>
  </cols>
  <sheetData>
    <row r="1" spans="1:5" ht="21" x14ac:dyDescent="0.35">
      <c r="A1" s="36" t="s">
        <v>20</v>
      </c>
      <c r="B1" s="41" t="s">
        <v>55</v>
      </c>
      <c r="C1" s="41"/>
      <c r="D1" s="41" t="s">
        <v>54</v>
      </c>
      <c r="E1" s="41"/>
    </row>
    <row r="3" spans="1:5" x14ac:dyDescent="0.25">
      <c r="A3" t="s">
        <v>12</v>
      </c>
      <c r="B3" s="9" t="s">
        <v>79</v>
      </c>
      <c r="C3" t="s">
        <v>48</v>
      </c>
      <c r="D3" s="9" t="s">
        <v>45</v>
      </c>
      <c r="E3" t="s">
        <v>48</v>
      </c>
    </row>
    <row r="4" spans="1:5" x14ac:dyDescent="0.25">
      <c r="A4" t="s">
        <v>12</v>
      </c>
      <c r="B4" s="9" t="s">
        <v>80</v>
      </c>
      <c r="C4" t="s">
        <v>46</v>
      </c>
      <c r="D4" s="9">
        <v>1.5</v>
      </c>
      <c r="E4" t="s">
        <v>46</v>
      </c>
    </row>
    <row r="5" spans="1:5" ht="15.75" thickBot="1" x14ac:dyDescent="0.3">
      <c r="A5" t="s">
        <v>12</v>
      </c>
      <c r="B5" s="34" t="s">
        <v>81</v>
      </c>
      <c r="C5" s="35" t="s">
        <v>47</v>
      </c>
      <c r="D5" s="9">
        <v>1.4</v>
      </c>
      <c r="E5" t="s">
        <v>47</v>
      </c>
    </row>
    <row r="6" spans="1:5" ht="15.75" thickTop="1" x14ac:dyDescent="0.25">
      <c r="A6" t="s">
        <v>56</v>
      </c>
      <c r="B6" s="9">
        <v>2</v>
      </c>
      <c r="C6" t="s">
        <v>49</v>
      </c>
      <c r="D6" s="9" t="s">
        <v>60</v>
      </c>
      <c r="E6" s="9" t="s">
        <v>60</v>
      </c>
    </row>
    <row r="7" spans="1:5" x14ac:dyDescent="0.25">
      <c r="A7" t="s">
        <v>11</v>
      </c>
      <c r="B7" s="9">
        <v>1.6</v>
      </c>
      <c r="C7" t="s">
        <v>62</v>
      </c>
      <c r="D7" s="9">
        <v>1.3</v>
      </c>
      <c r="E7" t="s">
        <v>49</v>
      </c>
    </row>
    <row r="8" spans="1:5" x14ac:dyDescent="0.25">
      <c r="A8" t="s">
        <v>57</v>
      </c>
      <c r="B8" s="9">
        <v>1.55</v>
      </c>
      <c r="C8" t="s">
        <v>61</v>
      </c>
      <c r="D8" s="9" t="s">
        <v>60</v>
      </c>
      <c r="E8" s="9" t="s">
        <v>60</v>
      </c>
    </row>
    <row r="9" spans="1:5" x14ac:dyDescent="0.25">
      <c r="A9" t="s">
        <v>59</v>
      </c>
      <c r="B9" s="9">
        <v>1.5</v>
      </c>
      <c r="C9" t="s">
        <v>15</v>
      </c>
      <c r="D9" s="9">
        <v>1.25</v>
      </c>
      <c r="E9" t="s">
        <v>15</v>
      </c>
    </row>
    <row r="10" spans="1:5" x14ac:dyDescent="0.25">
      <c r="A10" t="s">
        <v>58</v>
      </c>
      <c r="B10" s="9">
        <v>1.4</v>
      </c>
      <c r="C10" t="s">
        <v>63</v>
      </c>
      <c r="D10" s="9" t="s">
        <v>60</v>
      </c>
      <c r="E10" s="9" t="s">
        <v>60</v>
      </c>
    </row>
    <row r="11" spans="1:5" x14ac:dyDescent="0.25">
      <c r="A11" t="s">
        <v>13</v>
      </c>
      <c r="B11" s="9">
        <v>1.35</v>
      </c>
      <c r="C11" t="s">
        <v>64</v>
      </c>
      <c r="D11" s="9">
        <v>1.2</v>
      </c>
      <c r="E11" t="s">
        <v>16</v>
      </c>
    </row>
    <row r="12" spans="1:5" x14ac:dyDescent="0.25">
      <c r="A12" t="s">
        <v>14</v>
      </c>
      <c r="B12" s="9">
        <v>1.3</v>
      </c>
      <c r="C12" t="s">
        <v>17</v>
      </c>
      <c r="D12" s="9">
        <v>1.17</v>
      </c>
      <c r="E12" t="s">
        <v>17</v>
      </c>
    </row>
    <row r="13" spans="1:5" x14ac:dyDescent="0.25">
      <c r="A13" t="s">
        <v>24</v>
      </c>
      <c r="B13" s="9">
        <v>1.25</v>
      </c>
      <c r="C13" t="s">
        <v>42</v>
      </c>
      <c r="D13" s="9">
        <v>1.1000000000000001</v>
      </c>
      <c r="E13" t="s">
        <v>42</v>
      </c>
    </row>
    <row r="14" spans="1:5" x14ac:dyDescent="0.25">
      <c r="A14" t="s">
        <v>43</v>
      </c>
      <c r="B14" s="9">
        <v>1.21</v>
      </c>
      <c r="C14" t="s">
        <v>42</v>
      </c>
      <c r="D14" s="9">
        <v>1.07</v>
      </c>
      <c r="E14" t="s">
        <v>42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3600-E3BF-4078-A066-84A5534460A4}">
  <dimension ref="A1:G5"/>
  <sheetViews>
    <sheetView workbookViewId="0">
      <selection activeCell="A9" sqref="A9"/>
    </sheetView>
  </sheetViews>
  <sheetFormatPr defaultRowHeight="15" x14ac:dyDescent="0.25"/>
  <cols>
    <col min="1" max="1" width="25.85546875" style="24" customWidth="1"/>
    <col min="2" max="2" width="9.140625" style="25"/>
    <col min="6" max="6" width="20.42578125" customWidth="1"/>
    <col min="7" max="7" width="10.85546875" customWidth="1"/>
  </cols>
  <sheetData>
    <row r="1" spans="1:7" ht="45" x14ac:dyDescent="0.25">
      <c r="A1" s="26" t="s">
        <v>78</v>
      </c>
      <c r="B1" s="27" t="s">
        <v>68</v>
      </c>
      <c r="F1" s="30" t="s">
        <v>71</v>
      </c>
      <c r="G1" s="31" t="s">
        <v>72</v>
      </c>
    </row>
    <row r="2" spans="1:7" ht="30" x14ac:dyDescent="0.25">
      <c r="A2" s="28" t="s">
        <v>67</v>
      </c>
      <c r="B2" s="29">
        <v>350</v>
      </c>
      <c r="F2" s="3" t="s">
        <v>73</v>
      </c>
      <c r="G2" s="3" t="s">
        <v>74</v>
      </c>
    </row>
    <row r="3" spans="1:7" ht="30" customHeight="1" x14ac:dyDescent="0.25">
      <c r="A3" s="33" t="s">
        <v>69</v>
      </c>
      <c r="B3" s="29">
        <v>850</v>
      </c>
      <c r="F3" s="3" t="s">
        <v>75</v>
      </c>
      <c r="G3" s="3" t="s">
        <v>76</v>
      </c>
    </row>
    <row r="4" spans="1:7" ht="30" customHeight="1" x14ac:dyDescent="0.25">
      <c r="A4" s="33" t="s">
        <v>70</v>
      </c>
      <c r="B4" s="29">
        <v>1600</v>
      </c>
    </row>
    <row r="5" spans="1:7" ht="30" customHeight="1" x14ac:dyDescent="0.25">
      <c r="A5" s="28" t="s">
        <v>77</v>
      </c>
      <c r="B5" s="29">
        <v>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B0AB-D02D-45FE-8518-CFAA5F214F20}">
  <dimension ref="A2:B13"/>
  <sheetViews>
    <sheetView workbookViewId="0">
      <selection activeCell="E19" sqref="E19"/>
    </sheetView>
  </sheetViews>
  <sheetFormatPr defaultRowHeight="15" x14ac:dyDescent="0.25"/>
  <cols>
    <col min="1" max="1" width="13.140625" customWidth="1"/>
  </cols>
  <sheetData>
    <row r="2" spans="1:2" x14ac:dyDescent="0.25">
      <c r="A2" t="s">
        <v>40</v>
      </c>
    </row>
    <row r="4" spans="1:2" x14ac:dyDescent="0.25">
      <c r="A4" t="s">
        <v>33</v>
      </c>
      <c r="B4" t="s">
        <v>83</v>
      </c>
    </row>
    <row r="5" spans="1:2" x14ac:dyDescent="0.25">
      <c r="A5" t="s">
        <v>32</v>
      </c>
      <c r="B5" t="s">
        <v>83</v>
      </c>
    </row>
    <row r="6" spans="1:2" x14ac:dyDescent="0.25">
      <c r="A6" t="s">
        <v>31</v>
      </c>
      <c r="B6" t="s">
        <v>83</v>
      </c>
    </row>
    <row r="7" spans="1:2" x14ac:dyDescent="0.25">
      <c r="A7" t="s">
        <v>30</v>
      </c>
      <c r="B7" t="s">
        <v>22</v>
      </c>
    </row>
    <row r="8" spans="1:2" x14ac:dyDescent="0.25">
      <c r="A8" s="7" t="s">
        <v>28</v>
      </c>
      <c r="B8" t="s">
        <v>41</v>
      </c>
    </row>
    <row r="9" spans="1:2" x14ac:dyDescent="0.25">
      <c r="A9" t="s">
        <v>29</v>
      </c>
      <c r="B9" t="s">
        <v>34</v>
      </c>
    </row>
    <row r="10" spans="1:2" x14ac:dyDescent="0.25">
      <c r="A10" t="s">
        <v>36</v>
      </c>
      <c r="B10" t="s">
        <v>39</v>
      </c>
    </row>
    <row r="11" spans="1:2" x14ac:dyDescent="0.25">
      <c r="A11" t="s">
        <v>37</v>
      </c>
      <c r="B11" t="s">
        <v>38</v>
      </c>
    </row>
    <row r="13" spans="1:2" x14ac:dyDescent="0.25">
      <c r="A1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277168484D774B9D4448BF01E5211D" ma:contentTypeVersion="3" ma:contentTypeDescription="Create a new document." ma:contentTypeScope="" ma:versionID="d571714a83eb21c0e260e03828090b41">
  <xsd:schema xmlns:xsd="http://www.w3.org/2001/XMLSchema" xmlns:xs="http://www.w3.org/2001/XMLSchema" xmlns:p="http://schemas.microsoft.com/office/2006/metadata/properties" xmlns:ns2="4f144fc1-59e6-4af3-87ab-fcf77bfa264d" targetNamespace="http://schemas.microsoft.com/office/2006/metadata/properties" ma:root="true" ma:fieldsID="2afb4accef57e4c3d0c15155faf60eaa" ns2:_="">
    <xsd:import namespace="4f144fc1-59e6-4af3-87ab-fcf77bfa2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44fc1-59e6-4af3-87ab-fcf77bfa26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C1B465-8569-4BBB-9B28-6AE207F6A2BB}"/>
</file>

<file path=customXml/itemProps2.xml><?xml version="1.0" encoding="utf-8"?>
<ds:datastoreItem xmlns:ds="http://schemas.openxmlformats.org/officeDocument/2006/customXml" ds:itemID="{EC0F1D7A-2029-4EB7-AEF2-3B221C73928C}"/>
</file>

<file path=customXml/itemProps3.xml><?xml version="1.0" encoding="utf-8"?>
<ds:datastoreItem xmlns:ds="http://schemas.openxmlformats.org/officeDocument/2006/customXml" ds:itemID="{EF7CAB07-235B-4137-9E53-F4EC7BA700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Material Escalators</vt:lpstr>
      <vt:lpstr>FAIR &amp; Outside Vendors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Thompson</dc:creator>
  <cp:lastModifiedBy>Catherine Arnold</cp:lastModifiedBy>
  <cp:lastPrinted>2019-07-23T14:20:53Z</cp:lastPrinted>
  <dcterms:created xsi:type="dcterms:W3CDTF">2019-04-30T18:42:29Z</dcterms:created>
  <dcterms:modified xsi:type="dcterms:W3CDTF">2025-06-18T12:15:48Z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0x01010057277168484D774B9D4448BF01E5211D</vt:lpwstr>
  </property>
</Properties>
</file>