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I-SERV2\ACI Job Files\Corporate\Quotes\Jankel\Jankel Tactical Occupant Sensor\"/>
    </mc:Choice>
  </mc:AlternateContent>
  <xr:revisionPtr revIDLastSave="0" documentId="13_ncr:1_{30D64E3D-7532-4AF0-B5FB-5B4E51F44387}" xr6:coauthVersionLast="47" xr6:coauthVersionMax="47" xr10:uidLastSave="{00000000-0000-0000-0000-000000000000}"/>
  <bookViews>
    <workbookView xWindow="-120" yWindow="-120" windowWidth="29040" windowHeight="15720" xr2:uid="{BC6900EF-C4D7-430E-AD03-20240707F9B7}"/>
  </bookViews>
  <sheets>
    <sheet name="Quote Sheet" sheetId="1" r:id="rId1"/>
    <sheet name="Price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2" l="1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K7" i="1"/>
  <c r="K6" i="1"/>
  <c r="M21" i="1"/>
  <c r="M22" i="1"/>
  <c r="M23" i="1"/>
  <c r="M24" i="1"/>
  <c r="M25" i="1"/>
  <c r="M26" i="1"/>
  <c r="I26" i="1"/>
  <c r="I22" i="1"/>
  <c r="I23" i="1"/>
  <c r="I24" i="1"/>
  <c r="I25" i="1"/>
  <c r="I21" i="1"/>
  <c r="C9" i="1"/>
  <c r="D10" i="1" s="1"/>
  <c r="G23" i="1" s="1"/>
  <c r="J23" i="1" s="1"/>
  <c r="K23" i="1" s="1"/>
  <c r="G21" i="1" l="1"/>
  <c r="J21" i="1" s="1"/>
  <c r="K21" i="1" s="1"/>
  <c r="G22" i="1"/>
  <c r="J22" i="1" s="1"/>
  <c r="K22" i="1" s="1"/>
  <c r="G24" i="1"/>
  <c r="J24" i="1" s="1"/>
  <c r="K24" i="1" s="1"/>
  <c r="G25" i="1"/>
  <c r="J25" i="1" s="1"/>
  <c r="K25" i="1" s="1"/>
  <c r="G26" i="1"/>
  <c r="J26" i="1" s="1"/>
  <c r="K26" i="1" s="1"/>
  <c r="H23" i="1"/>
  <c r="H22" i="1" l="1"/>
  <c r="H25" i="1"/>
  <c r="H21" i="1"/>
  <c r="H24" i="1"/>
  <c r="H26" i="1"/>
</calcChain>
</file>

<file path=xl/sharedStrings.xml><?xml version="1.0" encoding="utf-8"?>
<sst xmlns="http://schemas.openxmlformats.org/spreadsheetml/2006/main" count="147" uniqueCount="127">
  <si>
    <t>PCB Quote</t>
  </si>
  <si>
    <t>X:</t>
  </si>
  <si>
    <t>Y:</t>
  </si>
  <si>
    <t>Layers:</t>
  </si>
  <si>
    <t>PN:</t>
  </si>
  <si>
    <t>Cust:</t>
  </si>
  <si>
    <t>Finish:</t>
  </si>
  <si>
    <t>Gold Fingers:</t>
  </si>
  <si>
    <t>Thickness:</t>
  </si>
  <si>
    <t>Solder Mask:</t>
  </si>
  <si>
    <t>QTY:</t>
  </si>
  <si>
    <t>Multipliers</t>
  </si>
  <si>
    <t>PCB Details</t>
  </si>
  <si>
    <t>Silk Screen:</t>
  </si>
  <si>
    <t>NO</t>
  </si>
  <si>
    <t>Pcs</t>
  </si>
  <si>
    <t>Total:</t>
  </si>
  <si>
    <t>Base Cost:</t>
  </si>
  <si>
    <t>Notes:</t>
  </si>
  <si>
    <t>Total</t>
  </si>
  <si>
    <t>Pc Price</t>
  </si>
  <si>
    <t>Formulas</t>
  </si>
  <si>
    <t xml:space="preserve"> </t>
  </si>
  <si>
    <t>Cu Thickness (Oz):</t>
  </si>
  <si>
    <t>SEE NOTE</t>
  </si>
  <si>
    <t>Adjusted Price</t>
  </si>
  <si>
    <t>US</t>
  </si>
  <si>
    <t>Overseas</t>
  </si>
  <si>
    <t>NRE:</t>
  </si>
  <si>
    <t>Gerber:</t>
  </si>
  <si>
    <t>White</t>
  </si>
  <si>
    <t>Square In:</t>
  </si>
  <si>
    <t>MM to In Conv</t>
  </si>
  <si>
    <t>mm</t>
  </si>
  <si>
    <t>in</t>
  </si>
  <si>
    <t>LF HASL</t>
  </si>
  <si>
    <t>1oz</t>
  </si>
  <si>
    <t>GREEN</t>
  </si>
  <si>
    <t xml:space="preserve">2 Layer, RoHS, 
ASSY TOP (SMT/PTH) and BOT(SMT)
</t>
  </si>
  <si>
    <t>Sr. No.</t>
  </si>
  <si>
    <t>SQ INCH</t>
  </si>
  <si>
    <t>QTY</t>
  </si>
  <si>
    <t>FACTOR</t>
  </si>
  <si>
    <t>S.S</t>
  </si>
  <si>
    <t>X 0.80</t>
  </si>
  <si>
    <t>*GOLD FINGER</t>
  </si>
  <si>
    <t>X 1.15</t>
  </si>
  <si>
    <t>0.093 THICK</t>
  </si>
  <si>
    <t>0.125 THICK</t>
  </si>
  <si>
    <t>X 1.3</t>
  </si>
  <si>
    <t>4 LAYERS</t>
  </si>
  <si>
    <t>X 2</t>
  </si>
  <si>
    <t>6 LAYERS</t>
  </si>
  <si>
    <t>X 3</t>
  </si>
  <si>
    <t>8 LAYERS</t>
  </si>
  <si>
    <t>X 4</t>
  </si>
  <si>
    <t>10 LAYERS</t>
  </si>
  <si>
    <t>X 5</t>
  </si>
  <si>
    <t>12 LAYERS</t>
  </si>
  <si>
    <t>X 6</t>
  </si>
  <si>
    <t>5 DAYS</t>
  </si>
  <si>
    <t>10 DAYS</t>
  </si>
  <si>
    <t>X 1.5</t>
  </si>
  <si>
    <t>MINIMUMS</t>
  </si>
  <si>
    <t>S.S. JOB</t>
  </si>
  <si>
    <t>D.S. JOB</t>
  </si>
  <si>
    <t>S.S. SET UP</t>
  </si>
  <si>
    <t>50k</t>
  </si>
  <si>
    <t xml:space="preserve">D.S. SET UP </t>
  </si>
  <si>
    <t>100k</t>
  </si>
  <si>
    <t>4 LAYERS SET UP</t>
  </si>
  <si>
    <t>250k</t>
  </si>
  <si>
    <t>6 LAYERS SET UP</t>
  </si>
  <si>
    <t>8 LAYERS SET UP</t>
  </si>
  <si>
    <t>10 LAYERS SET UP</t>
  </si>
  <si>
    <t>12  LAYERS SET UP</t>
  </si>
  <si>
    <t>14+ LAYERS SET UP</t>
  </si>
  <si>
    <t>Price List</t>
  </si>
  <si>
    <t>Quote Sheet</t>
  </si>
  <si>
    <t>ENIG</t>
  </si>
  <si>
    <t>ENEPIG</t>
  </si>
  <si>
    <t>Standard</t>
  </si>
  <si>
    <r>
      <t xml:space="preserve">NOTE: Highlight in </t>
    </r>
    <r>
      <rPr>
        <b/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the Pc Price that you want to use in the quote.</t>
    </r>
  </si>
  <si>
    <t>Special Processes:</t>
  </si>
  <si>
    <t>Ship Cost:</t>
  </si>
  <si>
    <t>Leadtime:</t>
  </si>
  <si>
    <t>4 LAYERS JOB</t>
  </si>
  <si>
    <t>6 LAYERS JOB</t>
  </si>
  <si>
    <t>8 LAYERS JOB</t>
  </si>
  <si>
    <t>10 LAYERS JOB</t>
  </si>
  <si>
    <t>12  LAYERS JOB</t>
  </si>
  <si>
    <t>14+ LAYERS JOB</t>
  </si>
  <si>
    <t>X 1.25</t>
  </si>
  <si>
    <t>$0.02/FINGER TO 1.00</t>
  </si>
  <si>
    <t>Leadtimes</t>
  </si>
  <si>
    <t>Flex Board</t>
  </si>
  <si>
    <t>Rigid Flex</t>
  </si>
  <si>
    <t xml:space="preserve">Special Material </t>
  </si>
  <si>
    <t>Special Solder Mask</t>
  </si>
  <si>
    <t>Ask Max</t>
  </si>
  <si>
    <t>X1.2</t>
  </si>
  <si>
    <t>Special Cost Adders</t>
  </si>
  <si>
    <t>NRE COSTS</t>
  </si>
  <si>
    <t>BOARD THICKNESS ADDERS</t>
  </si>
  <si>
    <t>3 DAY T.U.</t>
  </si>
  <si>
    <t>1-2 DAY T.U.</t>
  </si>
  <si>
    <t>X 10</t>
  </si>
  <si>
    <t>ITAR</t>
  </si>
  <si>
    <t xml:space="preserve"> X 3.5</t>
  </si>
  <si>
    <t>160+</t>
  </si>
  <si>
    <t>UPDATED
PRICE
(USE THIS COLUMN)</t>
  </si>
  <si>
    <t>PRICE
2012
(DO NOT USE THIS PRICE)</t>
  </si>
  <si>
    <t>Copper Oz</t>
  </si>
  <si>
    <t xml:space="preserve"> 1 oz</t>
  </si>
  <si>
    <t>x 1</t>
  </si>
  <si>
    <t>2 oz - 2/1/1/2</t>
  </si>
  <si>
    <t>2 oz all layers
2/2/2/2</t>
  </si>
  <si>
    <t>x 1.15</t>
  </si>
  <si>
    <t>4 oz</t>
  </si>
  <si>
    <t>Top</t>
  </si>
  <si>
    <t>Bottom</t>
  </si>
  <si>
    <t>0.034, 0.039 THICK</t>
  </si>
  <si>
    <t>0.061 THICK</t>
  </si>
  <si>
    <t>MYLAR</t>
  </si>
  <si>
    <t>(Mylar) 4</t>
  </si>
  <si>
    <t>Jankel</t>
  </si>
  <si>
    <t>Occupant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</si>
</sst>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6" fontId="0" fillId="0" borderId="0" xfId="0" applyNumberFormat="1"/>
    <xf numFmtId="8" fontId="0" fillId="0" borderId="0" xfId="0" applyNumberFormat="1"/>
    <xf numFmtId="164" fontId="0" fillId="0" borderId="0" xfId="0" applyNumberFormat="1"/>
    <xf numFmtId="0" fontId="0" fillId="3" borderId="0" xfId="0" applyFill="1" applyAlignment="1">
      <alignment horizontal="right"/>
    </xf>
    <xf numFmtId="0" fontId="0" fillId="0" borderId="0" xfId="0" applyAlignment="1">
      <alignment horizontal="right" wrapText="1"/>
    </xf>
    <xf numFmtId="0" fontId="1" fillId="0" borderId="0" xfId="1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1" quotePrefix="1"/>
    <xf numFmtId="0" fontId="2" fillId="3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FEDA-4658-436C-AB33-2AD074B625D1}">
  <dimension ref="A1:N67"/>
  <sheetViews>
    <sheetView tabSelected="1" workbookViewId="0">
      <selection activeCell="J24" sqref="J24"/>
    </sheetView>
  </sheetViews>
  <sheetFormatPr defaultRowHeight="15" x14ac:dyDescent="0.25"/>
  <cols>
    <col min="1" max="1" width="14.140625" customWidth="1"/>
    <col min="2" max="2" width="19.7109375" customWidth="1"/>
    <col min="3" max="3" width="18" bestFit="1" customWidth="1"/>
    <col min="4" max="4" width="16.42578125" customWidth="1"/>
    <col min="8" max="8" width="11.140625" bestFit="1" customWidth="1"/>
    <col min="11" max="11" width="11.85546875" bestFit="1" customWidth="1"/>
  </cols>
  <sheetData>
    <row r="1" spans="1:11" x14ac:dyDescent="0.25">
      <c r="I1" t="s">
        <v>22</v>
      </c>
    </row>
    <row r="2" spans="1:11" x14ac:dyDescent="0.25">
      <c r="A2" t="s">
        <v>0</v>
      </c>
      <c r="J2" t="s">
        <v>21</v>
      </c>
    </row>
    <row r="3" spans="1:11" x14ac:dyDescent="0.25">
      <c r="J3" s="23" t="s">
        <v>77</v>
      </c>
    </row>
    <row r="4" spans="1:11" x14ac:dyDescent="0.25">
      <c r="A4" s="2" t="s">
        <v>5</v>
      </c>
      <c r="B4" s="5" t="s">
        <v>125</v>
      </c>
    </row>
    <row r="5" spans="1:11" x14ac:dyDescent="0.25">
      <c r="A5" s="2" t="s">
        <v>4</v>
      </c>
      <c r="B5" s="5" t="s">
        <v>126</v>
      </c>
      <c r="J5" t="s">
        <v>32</v>
      </c>
    </row>
    <row r="6" spans="1:11" x14ac:dyDescent="0.25">
      <c r="A6" s="2"/>
      <c r="C6" t="s">
        <v>12</v>
      </c>
      <c r="D6" t="s">
        <v>11</v>
      </c>
      <c r="I6" s="2" t="s">
        <v>1</v>
      </c>
      <c r="K6">
        <f>J6/25.4</f>
        <v>0</v>
      </c>
    </row>
    <row r="7" spans="1:11" x14ac:dyDescent="0.25">
      <c r="B7" s="2" t="s">
        <v>1</v>
      </c>
      <c r="C7" s="2">
        <v>7</v>
      </c>
      <c r="D7" s="3"/>
      <c r="I7" s="2" t="s">
        <v>2</v>
      </c>
      <c r="K7">
        <f>J7/25.4</f>
        <v>0</v>
      </c>
    </row>
    <row r="8" spans="1:11" x14ac:dyDescent="0.25">
      <c r="B8" s="2" t="s">
        <v>2</v>
      </c>
      <c r="C8" s="2">
        <v>5.5</v>
      </c>
      <c r="D8" s="3"/>
      <c r="J8" s="2" t="s">
        <v>33</v>
      </c>
      <c r="K8" s="2" t="s">
        <v>34</v>
      </c>
    </row>
    <row r="9" spans="1:11" x14ac:dyDescent="0.25">
      <c r="B9" s="2" t="s">
        <v>31</v>
      </c>
      <c r="C9" s="2">
        <f>C7*C8</f>
        <v>38.5</v>
      </c>
      <c r="D9">
        <v>0.24379999999999999</v>
      </c>
    </row>
    <row r="10" spans="1:11" x14ac:dyDescent="0.25">
      <c r="B10" s="2" t="s">
        <v>17</v>
      </c>
      <c r="C10" s="4"/>
      <c r="D10">
        <f>C9*D9</f>
        <v>9.3863000000000003</v>
      </c>
    </row>
    <row r="11" spans="1:11" x14ac:dyDescent="0.25">
      <c r="B11" s="2" t="s">
        <v>8</v>
      </c>
      <c r="C11" s="2">
        <v>2.9000000000000001E-2</v>
      </c>
      <c r="D11">
        <v>1</v>
      </c>
    </row>
    <row r="12" spans="1:11" x14ac:dyDescent="0.25">
      <c r="B12" s="2" t="s">
        <v>3</v>
      </c>
      <c r="C12" s="2" t="s">
        <v>124</v>
      </c>
      <c r="D12">
        <v>1.7</v>
      </c>
    </row>
    <row r="13" spans="1:11" x14ac:dyDescent="0.25">
      <c r="B13" s="2" t="s">
        <v>23</v>
      </c>
      <c r="C13" s="2" t="s">
        <v>36</v>
      </c>
      <c r="D13">
        <v>1</v>
      </c>
    </row>
    <row r="14" spans="1:11" x14ac:dyDescent="0.25">
      <c r="B14" s="2" t="s">
        <v>6</v>
      </c>
      <c r="C14" s="2" t="s">
        <v>35</v>
      </c>
      <c r="D14">
        <v>1.1200000000000001</v>
      </c>
    </row>
    <row r="15" spans="1:11" x14ac:dyDescent="0.25">
      <c r="B15" s="2" t="s">
        <v>9</v>
      </c>
      <c r="C15" s="2" t="s">
        <v>37</v>
      </c>
      <c r="D15">
        <v>1</v>
      </c>
      <c r="G15" t="s">
        <v>82</v>
      </c>
    </row>
    <row r="16" spans="1:11" x14ac:dyDescent="0.25">
      <c r="B16" s="2" t="s">
        <v>13</v>
      </c>
      <c r="C16" s="2" t="s">
        <v>30</v>
      </c>
      <c r="D16">
        <v>1</v>
      </c>
      <c r="J16" t="s">
        <v>25</v>
      </c>
    </row>
    <row r="17" spans="2:14" x14ac:dyDescent="0.25">
      <c r="B17" s="2" t="s">
        <v>7</v>
      </c>
      <c r="C17" s="2" t="s">
        <v>14</v>
      </c>
      <c r="D17">
        <v>1</v>
      </c>
      <c r="J17" s="6" t="s">
        <v>26</v>
      </c>
      <c r="L17" s="6" t="s">
        <v>27</v>
      </c>
    </row>
    <row r="18" spans="2:14" x14ac:dyDescent="0.25">
      <c r="B18" s="2" t="s">
        <v>83</v>
      </c>
      <c r="C18" s="11" t="s">
        <v>123</v>
      </c>
      <c r="D18">
        <v>1.45</v>
      </c>
      <c r="G18" s="41" t="s">
        <v>20</v>
      </c>
      <c r="H18" s="6" t="s">
        <v>19</v>
      </c>
      <c r="I18" s="6" t="s">
        <v>15</v>
      </c>
      <c r="J18" s="24" t="s">
        <v>20</v>
      </c>
      <c r="K18" s="6" t="s">
        <v>19</v>
      </c>
      <c r="L18" s="6" t="s">
        <v>20</v>
      </c>
      <c r="M18" s="6" t="s">
        <v>19</v>
      </c>
    </row>
    <row r="19" spans="2:14" x14ac:dyDescent="0.25">
      <c r="B19" s="2" t="s">
        <v>84</v>
      </c>
      <c r="C19" s="11" t="s">
        <v>81</v>
      </c>
      <c r="D19">
        <v>1.55</v>
      </c>
      <c r="G19" s="6"/>
      <c r="H19" s="6"/>
      <c r="I19" s="6"/>
      <c r="J19" s="6"/>
      <c r="K19" s="6"/>
      <c r="L19" s="6"/>
      <c r="M19" s="6"/>
    </row>
    <row r="20" spans="2:14" x14ac:dyDescent="0.25">
      <c r="B20" s="2" t="s">
        <v>85</v>
      </c>
      <c r="C20" s="11" t="s">
        <v>81</v>
      </c>
      <c r="D20">
        <v>1</v>
      </c>
      <c r="G20" s="6"/>
      <c r="H20" s="6"/>
      <c r="I20" s="6"/>
      <c r="J20" s="6"/>
      <c r="K20" s="6"/>
      <c r="L20" s="6"/>
      <c r="M20" s="6"/>
    </row>
    <row r="21" spans="2:14" x14ac:dyDescent="0.25">
      <c r="B21" s="2" t="s">
        <v>10</v>
      </c>
      <c r="C21" s="2">
        <v>5</v>
      </c>
      <c r="D21">
        <v>7</v>
      </c>
      <c r="E21" t="s">
        <v>15</v>
      </c>
      <c r="F21" s="2" t="s">
        <v>16</v>
      </c>
      <c r="G21" s="9">
        <f>(D10*D11*D12*D13*D14*D15*D16*D17*D18*D19*D20*D21)*C21/C21</f>
        <v>281.16361288400003</v>
      </c>
      <c r="H21" s="9">
        <f>G21*C21</f>
        <v>1405.8180644200002</v>
      </c>
      <c r="I21">
        <f t="shared" ref="I21:I26" si="0">C21</f>
        <v>5</v>
      </c>
      <c r="J21" s="8">
        <f>G21*2.35</f>
        <v>660.73449027740014</v>
      </c>
      <c r="K21" s="8">
        <f t="shared" ref="K21" si="1">J21*C21</f>
        <v>3303.6724513870008</v>
      </c>
      <c r="L21" s="9"/>
      <c r="M21" s="8">
        <f t="shared" ref="M21" si="2">L21*C21</f>
        <v>0</v>
      </c>
      <c r="N21" t="s">
        <v>24</v>
      </c>
    </row>
    <row r="22" spans="2:14" x14ac:dyDescent="0.25">
      <c r="B22" s="2" t="s">
        <v>10</v>
      </c>
      <c r="C22">
        <v>500</v>
      </c>
      <c r="D22">
        <v>1</v>
      </c>
      <c r="G22" s="9">
        <f>(D10*D11*D12*D13*D14*D15*D16*D17*D18*D19*D20*D22)*C22/C22</f>
        <v>40.166230412000004</v>
      </c>
      <c r="H22" s="9">
        <f t="shared" ref="H22:H26" si="3">G22*C22</f>
        <v>20083.115206000002</v>
      </c>
      <c r="I22">
        <f t="shared" si="0"/>
        <v>500</v>
      </c>
      <c r="J22" s="8">
        <f t="shared" ref="J22:J26" si="4">G22*2.35</f>
        <v>94.390641468200016</v>
      </c>
      <c r="K22" s="8">
        <f>J22*C22</f>
        <v>47195.320734100009</v>
      </c>
      <c r="L22" s="9"/>
      <c r="M22" s="8">
        <f t="shared" ref="M22:M26" si="5">L22*C22</f>
        <v>0</v>
      </c>
    </row>
    <row r="23" spans="2:14" x14ac:dyDescent="0.25">
      <c r="B23" s="2" t="s">
        <v>10</v>
      </c>
      <c r="C23">
        <v>1000</v>
      </c>
      <c r="D23">
        <v>0.9</v>
      </c>
      <c r="G23" s="9">
        <f>(D10*D11*D12*D13*D14*D15*D16*D17*D18*D19*D20*D23)*C23/C23</f>
        <v>36.149607370800005</v>
      </c>
      <c r="H23" s="9">
        <f t="shared" si="3"/>
        <v>36149.607370800004</v>
      </c>
      <c r="I23">
        <f t="shared" si="0"/>
        <v>1000</v>
      </c>
      <c r="J23" s="8">
        <f t="shared" si="4"/>
        <v>84.951577321380014</v>
      </c>
      <c r="K23" s="8">
        <f t="shared" ref="K23:K26" si="6">J23*C23</f>
        <v>84951.577321380013</v>
      </c>
      <c r="L23" s="9"/>
      <c r="M23" s="8">
        <f t="shared" si="5"/>
        <v>0</v>
      </c>
    </row>
    <row r="24" spans="2:14" x14ac:dyDescent="0.25">
      <c r="B24" s="2" t="s">
        <v>10</v>
      </c>
      <c r="C24" s="2">
        <v>5000</v>
      </c>
      <c r="D24">
        <v>0.8</v>
      </c>
      <c r="G24" s="9">
        <f>(D10*D11*D12*D13*D14*D15*D16*D17*D18*D19*D20*D24)*C24/C24</f>
        <v>32.132984329600006</v>
      </c>
      <c r="H24" s="9">
        <f t="shared" si="3"/>
        <v>160664.92164800002</v>
      </c>
      <c r="I24">
        <f t="shared" si="0"/>
        <v>5000</v>
      </c>
      <c r="J24" s="8">
        <f t="shared" si="4"/>
        <v>75.512513174560013</v>
      </c>
      <c r="K24" s="8">
        <f t="shared" si="6"/>
        <v>377562.56587280007</v>
      </c>
      <c r="L24" s="9"/>
      <c r="M24" s="8">
        <f t="shared" si="5"/>
        <v>0</v>
      </c>
    </row>
    <row r="25" spans="2:14" x14ac:dyDescent="0.25">
      <c r="B25" s="2" t="s">
        <v>10</v>
      </c>
      <c r="C25">
        <v>10000</v>
      </c>
      <c r="D25">
        <v>0.7</v>
      </c>
      <c r="G25" s="9">
        <f>(D10*D11*D12*D13*D14*D15*D16*D17*D18*D19*D20*D25)*C25/C25</f>
        <v>28.1163612884</v>
      </c>
      <c r="H25" s="9">
        <f t="shared" si="3"/>
        <v>281163.612884</v>
      </c>
      <c r="I25">
        <f t="shared" si="0"/>
        <v>10000</v>
      </c>
      <c r="J25" s="8">
        <f t="shared" si="4"/>
        <v>66.073449027739997</v>
      </c>
      <c r="K25" s="8">
        <f t="shared" si="6"/>
        <v>660734.49027740001</v>
      </c>
      <c r="L25" s="9"/>
      <c r="M25" s="8">
        <f t="shared" si="5"/>
        <v>0</v>
      </c>
    </row>
    <row r="26" spans="2:14" x14ac:dyDescent="0.25">
      <c r="B26" s="2" t="s">
        <v>10</v>
      </c>
      <c r="G26" s="9" t="e">
        <f>(D10*D11*D12*D13*D14*D15*D16*D17*D18*D19*D20*D26)*C26/C26</f>
        <v>#DIV/0!</v>
      </c>
      <c r="H26" s="9" t="e">
        <f t="shared" si="3"/>
        <v>#DIV/0!</v>
      </c>
      <c r="I26">
        <f t="shared" si="0"/>
        <v>0</v>
      </c>
      <c r="J26" s="8" t="e">
        <f t="shared" si="4"/>
        <v>#DIV/0!</v>
      </c>
      <c r="K26" s="8" t="e">
        <f t="shared" si="6"/>
        <v>#DIV/0!</v>
      </c>
      <c r="L26" s="9"/>
      <c r="M26" s="8">
        <f t="shared" si="5"/>
        <v>0</v>
      </c>
    </row>
    <row r="28" spans="2:14" x14ac:dyDescent="0.25">
      <c r="B28" s="10" t="s">
        <v>28</v>
      </c>
      <c r="C28" s="7">
        <v>2000</v>
      </c>
    </row>
    <row r="29" spans="2:14" x14ac:dyDescent="0.25">
      <c r="B29" s="2" t="s">
        <v>18</v>
      </c>
      <c r="C29" s="29" t="s">
        <v>38</v>
      </c>
      <c r="D29" s="30"/>
      <c r="E29" s="30"/>
      <c r="F29" s="30"/>
      <c r="G29" s="30"/>
      <c r="H29" s="31"/>
    </row>
    <row r="30" spans="2:14" x14ac:dyDescent="0.25">
      <c r="C30" s="32"/>
      <c r="D30" s="33"/>
      <c r="E30" s="33"/>
      <c r="F30" s="33"/>
      <c r="G30" s="33"/>
      <c r="H30" s="34"/>
    </row>
    <row r="31" spans="2:14" x14ac:dyDescent="0.25">
      <c r="C31" s="32"/>
      <c r="D31" s="33"/>
      <c r="E31" s="33"/>
      <c r="F31" s="33"/>
      <c r="G31" s="33"/>
      <c r="H31" s="34"/>
    </row>
    <row r="32" spans="2:14" x14ac:dyDescent="0.25">
      <c r="C32" s="32"/>
      <c r="D32" s="33"/>
      <c r="E32" s="33"/>
      <c r="F32" s="33"/>
      <c r="G32" s="33"/>
      <c r="H32" s="34"/>
    </row>
    <row r="33" spans="2:8" x14ac:dyDescent="0.25">
      <c r="C33" s="32"/>
      <c r="D33" s="33"/>
      <c r="E33" s="33"/>
      <c r="F33" s="33"/>
      <c r="G33" s="33"/>
      <c r="H33" s="34"/>
    </row>
    <row r="34" spans="2:8" x14ac:dyDescent="0.25">
      <c r="C34" s="35"/>
      <c r="D34" s="36"/>
      <c r="E34" s="36"/>
      <c r="F34" s="36"/>
      <c r="G34" s="36"/>
      <c r="H34" s="37"/>
    </row>
    <row r="35" spans="2:8" x14ac:dyDescent="0.25">
      <c r="B35" s="2" t="s">
        <v>29</v>
      </c>
      <c r="C35" s="12"/>
    </row>
    <row r="37" spans="2:8" x14ac:dyDescent="0.25">
      <c r="B37" t="s">
        <v>119</v>
      </c>
    </row>
    <row r="67" spans="2:2" x14ac:dyDescent="0.25">
      <c r="B67" t="s">
        <v>120</v>
      </c>
    </row>
  </sheetData>
  <mergeCells count="1">
    <mergeCell ref="C29:H34"/>
  </mergeCells>
  <hyperlinks>
    <hyperlink ref="J3" location="'Price List'!A1" display="Price List" xr:uid="{31B73D84-1363-48A5-92EF-983FAD2AB5DF}"/>
  </hyperlink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B37-0877-4599-9FA4-CE4227EF8E42}">
  <dimension ref="A1:M37"/>
  <sheetViews>
    <sheetView workbookViewId="0">
      <selection activeCell="I11" sqref="I11:J11"/>
    </sheetView>
  </sheetViews>
  <sheetFormatPr defaultRowHeight="15" x14ac:dyDescent="0.25"/>
  <cols>
    <col min="2" max="2" width="10.85546875" bestFit="1" customWidth="1"/>
    <col min="3" max="3" width="16.85546875" customWidth="1"/>
    <col min="4" max="4" width="16.7109375" customWidth="1"/>
    <col min="5" max="7" width="15.140625" customWidth="1"/>
    <col min="8" max="8" width="11.5703125" customWidth="1"/>
    <col min="9" max="9" width="18.7109375" bestFit="1" customWidth="1"/>
    <col min="10" max="10" width="19.85546875" bestFit="1" customWidth="1"/>
    <col min="11" max="11" width="17.28515625" bestFit="1" customWidth="1"/>
    <col min="12" max="12" width="13.140625" customWidth="1"/>
    <col min="13" max="13" width="12.140625" bestFit="1" customWidth="1"/>
  </cols>
  <sheetData>
    <row r="1" spans="1:13" ht="82.5" customHeight="1" x14ac:dyDescent="0.25">
      <c r="A1" s="13" t="s">
        <v>39</v>
      </c>
      <c r="B1" s="13" t="s">
        <v>40</v>
      </c>
      <c r="C1" s="14" t="s">
        <v>111</v>
      </c>
      <c r="D1" s="25" t="s">
        <v>110</v>
      </c>
      <c r="E1" s="14"/>
      <c r="F1" s="13" t="s">
        <v>41</v>
      </c>
      <c r="G1" s="13" t="s">
        <v>42</v>
      </c>
      <c r="H1" s="13"/>
      <c r="I1" s="40" t="s">
        <v>101</v>
      </c>
      <c r="J1" s="40"/>
      <c r="K1" s="40" t="s">
        <v>102</v>
      </c>
      <c r="L1" s="40"/>
      <c r="M1" s="1" t="s">
        <v>78</v>
      </c>
    </row>
    <row r="2" spans="1:13" ht="15.75" x14ac:dyDescent="0.25">
      <c r="A2" s="15">
        <v>1</v>
      </c>
      <c r="B2" s="15">
        <v>0.5</v>
      </c>
      <c r="C2" s="26">
        <v>1.5</v>
      </c>
      <c r="D2" s="15">
        <f>C2*1.06</f>
        <v>1.59</v>
      </c>
      <c r="E2" s="15"/>
      <c r="F2" s="15">
        <v>1</v>
      </c>
      <c r="G2" s="15">
        <v>8</v>
      </c>
      <c r="H2" s="15"/>
      <c r="I2" s="16" t="s">
        <v>43</v>
      </c>
      <c r="J2" s="16" t="s">
        <v>44</v>
      </c>
      <c r="K2" s="16" t="s">
        <v>66</v>
      </c>
      <c r="L2" s="18">
        <v>175</v>
      </c>
    </row>
    <row r="3" spans="1:13" ht="15.75" x14ac:dyDescent="0.25">
      <c r="A3" s="15">
        <v>2</v>
      </c>
      <c r="B3" s="15">
        <v>0.75</v>
      </c>
      <c r="C3" s="26">
        <v>1.25</v>
      </c>
      <c r="D3" s="15">
        <f t="shared" ref="D3:D27" si="0">C3*1.06</f>
        <v>1.3250000000000002</v>
      </c>
      <c r="E3" s="15"/>
      <c r="F3" s="15">
        <v>2</v>
      </c>
      <c r="G3" s="15">
        <v>4.8499999999999996</v>
      </c>
      <c r="H3" s="15"/>
      <c r="I3" s="16" t="s">
        <v>45</v>
      </c>
      <c r="J3" s="16" t="s">
        <v>93</v>
      </c>
      <c r="K3" s="16" t="s">
        <v>68</v>
      </c>
      <c r="L3" s="18">
        <v>175</v>
      </c>
    </row>
    <row r="4" spans="1:13" ht="15.75" x14ac:dyDescent="0.25">
      <c r="A4" s="15">
        <v>3</v>
      </c>
      <c r="B4" s="15">
        <v>1</v>
      </c>
      <c r="C4" s="26">
        <v>1</v>
      </c>
      <c r="D4" s="15">
        <f t="shared" si="0"/>
        <v>1.06</v>
      </c>
      <c r="E4" s="15"/>
      <c r="F4" s="15">
        <v>3</v>
      </c>
      <c r="G4" s="15">
        <v>4.05</v>
      </c>
      <c r="H4" s="15"/>
      <c r="I4" s="16" t="s">
        <v>79</v>
      </c>
      <c r="J4" s="17" t="s">
        <v>92</v>
      </c>
      <c r="K4" s="16" t="s">
        <v>70</v>
      </c>
      <c r="L4" s="18">
        <v>250</v>
      </c>
    </row>
    <row r="5" spans="1:13" ht="15.75" x14ac:dyDescent="0.25">
      <c r="A5" s="15">
        <v>4</v>
      </c>
      <c r="B5" s="15">
        <v>1.5</v>
      </c>
      <c r="C5" s="26">
        <v>0.9</v>
      </c>
      <c r="D5" s="15">
        <f t="shared" si="0"/>
        <v>0.95400000000000007</v>
      </c>
      <c r="E5" s="15"/>
      <c r="F5" s="15">
        <v>4</v>
      </c>
      <c r="G5" s="15">
        <v>3.35</v>
      </c>
      <c r="H5" s="15"/>
      <c r="I5" s="16" t="s">
        <v>80</v>
      </c>
      <c r="J5" s="17">
        <v>1.35</v>
      </c>
      <c r="K5" s="16" t="s">
        <v>72</v>
      </c>
      <c r="L5" s="18">
        <v>350</v>
      </c>
    </row>
    <row r="6" spans="1:13" ht="15.75" x14ac:dyDescent="0.25">
      <c r="A6" s="15">
        <v>5</v>
      </c>
      <c r="B6" s="15">
        <v>2</v>
      </c>
      <c r="C6" s="26">
        <v>0.8</v>
      </c>
      <c r="D6" s="15">
        <f t="shared" si="0"/>
        <v>0.84800000000000009</v>
      </c>
      <c r="E6" s="15"/>
      <c r="F6" s="15">
        <v>5</v>
      </c>
      <c r="G6" s="15">
        <v>2.84</v>
      </c>
      <c r="H6" s="15"/>
      <c r="I6" s="16" t="s">
        <v>98</v>
      </c>
      <c r="J6" s="16" t="s">
        <v>99</v>
      </c>
      <c r="K6" s="16" t="s">
        <v>73</v>
      </c>
      <c r="L6" s="18">
        <v>650</v>
      </c>
    </row>
    <row r="7" spans="1:13" ht="15.75" x14ac:dyDescent="0.25">
      <c r="A7" s="15">
        <v>6</v>
      </c>
      <c r="B7" s="15">
        <v>3</v>
      </c>
      <c r="C7" s="26">
        <v>0.7</v>
      </c>
      <c r="D7" s="15">
        <f t="shared" si="0"/>
        <v>0.74199999999999999</v>
      </c>
      <c r="E7" s="15"/>
      <c r="F7" s="15">
        <v>7</v>
      </c>
      <c r="G7" s="15">
        <v>2.5</v>
      </c>
      <c r="H7" s="15"/>
      <c r="I7" s="16" t="s">
        <v>95</v>
      </c>
      <c r="J7" s="16" t="s">
        <v>100</v>
      </c>
      <c r="K7" s="16" t="s">
        <v>74</v>
      </c>
      <c r="L7" s="18">
        <v>750</v>
      </c>
    </row>
    <row r="8" spans="1:13" ht="15.75" x14ac:dyDescent="0.25">
      <c r="A8" s="15">
        <v>7</v>
      </c>
      <c r="B8" s="15">
        <v>4</v>
      </c>
      <c r="C8" s="26">
        <v>0.6</v>
      </c>
      <c r="D8" s="15">
        <f t="shared" si="0"/>
        <v>0.63600000000000001</v>
      </c>
      <c r="E8" s="15"/>
      <c r="F8" s="15">
        <v>10</v>
      </c>
      <c r="G8" s="15">
        <v>2.0299999999999998</v>
      </c>
      <c r="H8" s="15"/>
      <c r="I8" s="16" t="s">
        <v>96</v>
      </c>
      <c r="J8" s="16">
        <v>1.45</v>
      </c>
      <c r="K8" s="16" t="s">
        <v>75</v>
      </c>
      <c r="L8" s="18">
        <v>850</v>
      </c>
    </row>
    <row r="9" spans="1:13" ht="15.75" x14ac:dyDescent="0.25">
      <c r="A9" s="15">
        <v>8</v>
      </c>
      <c r="B9" s="15">
        <v>5</v>
      </c>
      <c r="C9" s="26">
        <v>0.53</v>
      </c>
      <c r="D9" s="15">
        <f t="shared" si="0"/>
        <v>0.56180000000000008</v>
      </c>
      <c r="E9" s="15"/>
      <c r="F9" s="15">
        <v>15</v>
      </c>
      <c r="G9" s="15">
        <v>1.87</v>
      </c>
      <c r="H9" s="15"/>
      <c r="I9" s="16" t="s">
        <v>97</v>
      </c>
      <c r="J9" s="16" t="s">
        <v>99</v>
      </c>
      <c r="K9" s="16" t="s">
        <v>76</v>
      </c>
      <c r="L9" s="18">
        <v>950</v>
      </c>
    </row>
    <row r="10" spans="1:13" ht="18.75" x14ac:dyDescent="0.25">
      <c r="A10" s="15">
        <v>9</v>
      </c>
      <c r="B10" s="15">
        <v>6</v>
      </c>
      <c r="C10" s="26">
        <v>0.45</v>
      </c>
      <c r="D10" s="15">
        <f t="shared" si="0"/>
        <v>0.47700000000000004</v>
      </c>
      <c r="E10" s="15"/>
      <c r="F10" s="15">
        <v>25</v>
      </c>
      <c r="G10" s="15">
        <v>1.62</v>
      </c>
      <c r="H10" s="15"/>
      <c r="I10" s="16" t="s">
        <v>107</v>
      </c>
      <c r="J10" s="16" t="s">
        <v>108</v>
      </c>
      <c r="K10" s="38" t="s">
        <v>94</v>
      </c>
      <c r="L10" s="39"/>
    </row>
    <row r="11" spans="1:13" ht="18.75" x14ac:dyDescent="0.25">
      <c r="A11" s="15">
        <v>10</v>
      </c>
      <c r="B11" s="15">
        <v>8</v>
      </c>
      <c r="C11" s="26">
        <v>0.4</v>
      </c>
      <c r="D11" s="15">
        <f t="shared" si="0"/>
        <v>0.42400000000000004</v>
      </c>
      <c r="E11" s="15"/>
      <c r="F11" s="15">
        <v>35</v>
      </c>
      <c r="G11" s="15">
        <v>1.53</v>
      </c>
      <c r="H11" s="15"/>
      <c r="I11" s="40" t="s">
        <v>103</v>
      </c>
      <c r="J11" s="40"/>
      <c r="K11" s="16" t="s">
        <v>105</v>
      </c>
      <c r="L11" s="16" t="s">
        <v>99</v>
      </c>
    </row>
    <row r="12" spans="1:13" ht="15.75" x14ac:dyDescent="0.25">
      <c r="A12" s="15">
        <v>11</v>
      </c>
      <c r="B12" s="15">
        <v>10</v>
      </c>
      <c r="C12" s="26">
        <v>0.35</v>
      </c>
      <c r="D12" s="15">
        <f t="shared" si="0"/>
        <v>0.371</v>
      </c>
      <c r="E12" s="15"/>
      <c r="F12" s="15">
        <v>50</v>
      </c>
      <c r="G12" s="15">
        <v>1.4</v>
      </c>
      <c r="H12" s="15"/>
      <c r="I12" s="16" t="s">
        <v>121</v>
      </c>
      <c r="J12" s="16" t="s">
        <v>46</v>
      </c>
      <c r="K12" s="16" t="s">
        <v>104</v>
      </c>
      <c r="L12" s="16" t="s">
        <v>106</v>
      </c>
    </row>
    <row r="13" spans="1:13" ht="15.75" x14ac:dyDescent="0.25">
      <c r="A13" s="15">
        <v>12</v>
      </c>
      <c r="B13" s="15">
        <v>12.5</v>
      </c>
      <c r="C13" s="26">
        <v>0.32500000000000001</v>
      </c>
      <c r="D13" s="15">
        <f t="shared" si="0"/>
        <v>0.34450000000000003</v>
      </c>
      <c r="E13" s="15"/>
      <c r="F13" s="15">
        <v>75</v>
      </c>
      <c r="G13" s="15">
        <v>1.31</v>
      </c>
      <c r="H13" s="15"/>
      <c r="I13" s="16" t="s">
        <v>122</v>
      </c>
      <c r="J13" s="16" t="s">
        <v>114</v>
      </c>
      <c r="K13" s="16" t="s">
        <v>60</v>
      </c>
      <c r="L13" s="16" t="s">
        <v>53</v>
      </c>
    </row>
    <row r="14" spans="1:13" ht="15.75" x14ac:dyDescent="0.25">
      <c r="A14" s="15">
        <v>13</v>
      </c>
      <c r="B14" s="15">
        <v>15</v>
      </c>
      <c r="C14" s="26">
        <v>0.3</v>
      </c>
      <c r="D14" s="15">
        <f t="shared" si="0"/>
        <v>0.318</v>
      </c>
      <c r="E14" s="15"/>
      <c r="F14" s="15">
        <v>100</v>
      </c>
      <c r="G14" s="15">
        <v>1.22</v>
      </c>
      <c r="H14" s="15"/>
      <c r="I14" s="16" t="s">
        <v>47</v>
      </c>
      <c r="J14" s="16" t="s">
        <v>46</v>
      </c>
      <c r="K14" s="16" t="s">
        <v>61</v>
      </c>
      <c r="L14" s="16" t="s">
        <v>62</v>
      </c>
    </row>
    <row r="15" spans="1:13" ht="15.75" x14ac:dyDescent="0.25">
      <c r="A15" s="15">
        <v>14</v>
      </c>
      <c r="B15" s="15">
        <v>20</v>
      </c>
      <c r="C15" s="26">
        <v>0.28000000000000003</v>
      </c>
      <c r="D15" s="15">
        <f t="shared" si="0"/>
        <v>0.29680000000000006</v>
      </c>
      <c r="E15" s="15"/>
      <c r="F15" s="15">
        <v>150</v>
      </c>
      <c r="G15" s="15">
        <v>1.18</v>
      </c>
      <c r="H15" s="15"/>
      <c r="I15" s="16" t="s">
        <v>48</v>
      </c>
      <c r="J15" s="16" t="s">
        <v>49</v>
      </c>
      <c r="K15" s="16"/>
      <c r="L15" s="16"/>
    </row>
    <row r="16" spans="1:13" ht="15.75" x14ac:dyDescent="0.25">
      <c r="A16" s="15">
        <v>15</v>
      </c>
      <c r="B16" s="15">
        <v>25</v>
      </c>
      <c r="C16" s="26">
        <v>0.25</v>
      </c>
      <c r="D16" s="15">
        <f t="shared" si="0"/>
        <v>0.26500000000000001</v>
      </c>
      <c r="E16" s="15"/>
      <c r="F16" s="15">
        <v>250</v>
      </c>
      <c r="G16" s="15">
        <v>1.0900000000000001</v>
      </c>
      <c r="H16" s="15"/>
      <c r="I16" s="16" t="s">
        <v>50</v>
      </c>
      <c r="J16" s="16" t="s">
        <v>51</v>
      </c>
      <c r="K16" s="16"/>
      <c r="L16" s="16"/>
    </row>
    <row r="17" spans="1:12" ht="15.75" x14ac:dyDescent="0.25">
      <c r="A17" s="15">
        <v>16</v>
      </c>
      <c r="B17" s="15">
        <v>30</v>
      </c>
      <c r="C17" s="26">
        <v>0.24</v>
      </c>
      <c r="D17" s="15">
        <f t="shared" si="0"/>
        <v>0.25440000000000002</v>
      </c>
      <c r="E17" s="15"/>
      <c r="F17" s="15">
        <v>500</v>
      </c>
      <c r="G17" s="15">
        <v>1</v>
      </c>
      <c r="H17" s="15"/>
      <c r="I17" s="16" t="s">
        <v>52</v>
      </c>
      <c r="J17" s="16" t="s">
        <v>53</v>
      </c>
    </row>
    <row r="18" spans="1:12" ht="15.75" x14ac:dyDescent="0.25">
      <c r="A18" s="15">
        <v>17</v>
      </c>
      <c r="B18" s="15">
        <v>35</v>
      </c>
      <c r="C18" s="26">
        <v>0.23</v>
      </c>
      <c r="D18" s="15">
        <f t="shared" si="0"/>
        <v>0.24380000000000002</v>
      </c>
      <c r="E18" s="15"/>
      <c r="F18" s="15">
        <v>1000</v>
      </c>
      <c r="G18" s="15">
        <v>0.9</v>
      </c>
      <c r="H18" s="15"/>
      <c r="I18" s="16" t="s">
        <v>54</v>
      </c>
      <c r="J18" s="16" t="s">
        <v>55</v>
      </c>
    </row>
    <row r="19" spans="1:12" ht="18.75" x14ac:dyDescent="0.25">
      <c r="A19" s="15">
        <v>18</v>
      </c>
      <c r="B19" s="15">
        <v>40</v>
      </c>
      <c r="C19" s="26">
        <v>0.22</v>
      </c>
      <c r="D19" s="15">
        <f t="shared" si="0"/>
        <v>0.23320000000000002</v>
      </c>
      <c r="E19" s="15"/>
      <c r="F19" s="15">
        <v>2500</v>
      </c>
      <c r="G19" s="15">
        <v>0.85</v>
      </c>
      <c r="H19" s="15"/>
      <c r="I19" s="16" t="s">
        <v>56</v>
      </c>
      <c r="J19" s="16" t="s">
        <v>57</v>
      </c>
      <c r="K19" s="40" t="s">
        <v>112</v>
      </c>
      <c r="L19" s="40"/>
    </row>
    <row r="20" spans="1:12" ht="15.75" x14ac:dyDescent="0.25">
      <c r="A20" s="15">
        <v>19</v>
      </c>
      <c r="B20" s="15">
        <v>50</v>
      </c>
      <c r="C20" s="26">
        <v>0.215</v>
      </c>
      <c r="D20" s="15">
        <f t="shared" si="0"/>
        <v>0.22790000000000002</v>
      </c>
      <c r="E20" s="15"/>
      <c r="F20" s="15">
        <v>5000</v>
      </c>
      <c r="G20" s="15">
        <v>0.8</v>
      </c>
      <c r="H20" s="15"/>
      <c r="I20" s="16" t="s">
        <v>58</v>
      </c>
      <c r="J20" s="16" t="s">
        <v>59</v>
      </c>
      <c r="K20" s="27" t="s">
        <v>113</v>
      </c>
      <c r="L20" s="18" t="s">
        <v>114</v>
      </c>
    </row>
    <row r="21" spans="1:12" ht="18.75" x14ac:dyDescent="0.25">
      <c r="A21" s="15">
        <v>20</v>
      </c>
      <c r="B21" s="15">
        <v>60</v>
      </c>
      <c r="C21" s="26">
        <v>0.21</v>
      </c>
      <c r="D21" s="15">
        <f t="shared" si="0"/>
        <v>0.22259999999999999</v>
      </c>
      <c r="E21" s="15"/>
      <c r="F21" s="15">
        <v>10000</v>
      </c>
      <c r="G21" s="15">
        <v>0.75</v>
      </c>
      <c r="H21" s="15"/>
      <c r="I21" s="38" t="s">
        <v>63</v>
      </c>
      <c r="J21" s="39"/>
      <c r="K21" s="27" t="s">
        <v>115</v>
      </c>
      <c r="L21" s="18" t="s">
        <v>114</v>
      </c>
    </row>
    <row r="22" spans="1:12" ht="30" x14ac:dyDescent="0.25">
      <c r="A22" s="15">
        <v>21</v>
      </c>
      <c r="B22" s="15">
        <v>70</v>
      </c>
      <c r="C22" s="26">
        <v>0.20499999999999999</v>
      </c>
      <c r="D22" s="15">
        <f t="shared" si="0"/>
        <v>0.21729999999999999</v>
      </c>
      <c r="E22" s="15"/>
      <c r="F22" s="15">
        <v>25000</v>
      </c>
      <c r="G22" s="15">
        <v>0.7</v>
      </c>
      <c r="H22" s="15"/>
      <c r="I22" s="16" t="s">
        <v>64</v>
      </c>
      <c r="J22" s="18">
        <v>315</v>
      </c>
      <c r="K22" s="28" t="s">
        <v>116</v>
      </c>
      <c r="L22" s="18" t="s">
        <v>117</v>
      </c>
    </row>
    <row r="23" spans="1:12" ht="15.75" x14ac:dyDescent="0.25">
      <c r="A23" s="15">
        <v>22</v>
      </c>
      <c r="B23" s="15">
        <v>80</v>
      </c>
      <c r="C23" s="26">
        <v>0.2</v>
      </c>
      <c r="D23" s="15">
        <f t="shared" si="0"/>
        <v>0.21200000000000002</v>
      </c>
      <c r="E23" s="15"/>
      <c r="F23" s="15" t="s">
        <v>67</v>
      </c>
      <c r="G23" s="15">
        <v>0.66</v>
      </c>
      <c r="H23" s="15"/>
      <c r="I23" s="16" t="s">
        <v>65</v>
      </c>
      <c r="J23" s="18">
        <v>350</v>
      </c>
      <c r="K23" s="27" t="s">
        <v>118</v>
      </c>
      <c r="L23" s="18" t="s">
        <v>99</v>
      </c>
    </row>
    <row r="24" spans="1:12" ht="15.75" x14ac:dyDescent="0.25">
      <c r="A24" s="15">
        <v>23</v>
      </c>
      <c r="B24" s="15">
        <v>100</v>
      </c>
      <c r="C24" s="26">
        <v>0.19</v>
      </c>
      <c r="D24" s="15">
        <f t="shared" si="0"/>
        <v>0.20140000000000002</v>
      </c>
      <c r="E24" s="15"/>
      <c r="F24" s="15" t="s">
        <v>69</v>
      </c>
      <c r="G24" s="15">
        <v>0.63</v>
      </c>
      <c r="H24" s="15"/>
      <c r="I24" s="16" t="s">
        <v>86</v>
      </c>
      <c r="J24" s="18">
        <v>450</v>
      </c>
    </row>
    <row r="25" spans="1:12" ht="15.75" x14ac:dyDescent="0.25">
      <c r="A25" s="15">
        <v>24</v>
      </c>
      <c r="B25" s="15">
        <v>120</v>
      </c>
      <c r="C25" s="26">
        <v>0.185</v>
      </c>
      <c r="D25" s="15">
        <f t="shared" si="0"/>
        <v>0.1961</v>
      </c>
      <c r="E25" s="15"/>
      <c r="F25" s="15" t="s">
        <v>71</v>
      </c>
      <c r="G25" s="15">
        <v>0.62</v>
      </c>
      <c r="H25" s="15"/>
      <c r="I25" s="16" t="s">
        <v>87</v>
      </c>
      <c r="J25" s="18">
        <v>650</v>
      </c>
    </row>
    <row r="26" spans="1:12" ht="15.75" x14ac:dyDescent="0.25">
      <c r="A26" s="15">
        <v>25</v>
      </c>
      <c r="B26" s="15">
        <v>140</v>
      </c>
      <c r="C26" s="26">
        <v>0.18</v>
      </c>
      <c r="D26" s="15">
        <f t="shared" si="0"/>
        <v>0.1908</v>
      </c>
      <c r="E26" s="15"/>
      <c r="F26" s="15"/>
      <c r="G26" s="15"/>
      <c r="H26" s="15"/>
      <c r="I26" s="16" t="s">
        <v>88</v>
      </c>
      <c r="J26" s="18">
        <v>750</v>
      </c>
    </row>
    <row r="27" spans="1:12" ht="15.75" x14ac:dyDescent="0.25">
      <c r="A27" s="15">
        <v>26</v>
      </c>
      <c r="B27" s="15" t="s">
        <v>109</v>
      </c>
      <c r="C27" s="26">
        <v>0.17</v>
      </c>
      <c r="D27" s="15">
        <f t="shared" si="0"/>
        <v>0.18020000000000003</v>
      </c>
      <c r="E27" s="20"/>
      <c r="F27" s="20"/>
      <c r="G27" s="20"/>
      <c r="H27" s="20"/>
      <c r="I27" s="16" t="s">
        <v>89</v>
      </c>
      <c r="J27" s="18">
        <v>950</v>
      </c>
    </row>
    <row r="28" spans="1:12" ht="15.75" x14ac:dyDescent="0.25">
      <c r="A28" s="15"/>
      <c r="B28" s="19"/>
      <c r="C28" s="20"/>
      <c r="D28" s="20"/>
      <c r="E28" s="20"/>
      <c r="F28" s="20"/>
      <c r="G28" s="20"/>
      <c r="H28" s="20"/>
      <c r="I28" s="16" t="s">
        <v>90</v>
      </c>
      <c r="J28" s="18">
        <v>1100</v>
      </c>
    </row>
    <row r="29" spans="1:12" ht="15.75" x14ac:dyDescent="0.25">
      <c r="A29" s="15"/>
      <c r="B29" s="19"/>
      <c r="C29" s="20"/>
      <c r="D29" s="20"/>
      <c r="E29" s="20"/>
      <c r="F29" s="20"/>
      <c r="G29" s="20"/>
      <c r="H29" s="20"/>
      <c r="I29" s="16" t="s">
        <v>91</v>
      </c>
      <c r="J29" s="18">
        <v>1300</v>
      </c>
    </row>
    <row r="30" spans="1:12" ht="15.75" x14ac:dyDescent="0.25">
      <c r="A30" s="21"/>
      <c r="B30" s="22"/>
    </row>
    <row r="31" spans="1:12" ht="15.75" x14ac:dyDescent="0.25">
      <c r="A31" s="21"/>
      <c r="B31" s="21"/>
      <c r="C31" s="21"/>
      <c r="D31" s="21"/>
      <c r="E31" s="21"/>
      <c r="F31" s="21"/>
      <c r="G31" s="21"/>
      <c r="H31" s="21"/>
    </row>
    <row r="32" spans="1:12" ht="15.75" x14ac:dyDescent="0.25">
      <c r="A32" s="21"/>
      <c r="B32" s="21"/>
      <c r="C32" s="21"/>
      <c r="D32" s="21"/>
      <c r="E32" s="21"/>
      <c r="F32" s="21"/>
      <c r="G32" s="21"/>
      <c r="H32" s="21"/>
    </row>
    <row r="33" spans="1:2" ht="15.75" x14ac:dyDescent="0.25">
      <c r="A33" s="21"/>
      <c r="B33" s="22"/>
    </row>
    <row r="34" spans="1:2" ht="15.75" x14ac:dyDescent="0.25">
      <c r="A34" s="21"/>
      <c r="B34" s="22"/>
    </row>
    <row r="35" spans="1:2" ht="15.75" x14ac:dyDescent="0.25">
      <c r="A35" s="21"/>
      <c r="B35" s="22"/>
    </row>
    <row r="36" spans="1:2" ht="15.75" x14ac:dyDescent="0.25">
      <c r="A36" s="21"/>
      <c r="B36" s="22"/>
    </row>
    <row r="37" spans="1:2" ht="15.75" x14ac:dyDescent="0.25">
      <c r="A37" s="21"/>
      <c r="B37" s="22"/>
    </row>
  </sheetData>
  <mergeCells count="6">
    <mergeCell ref="I21:J21"/>
    <mergeCell ref="I1:J1"/>
    <mergeCell ref="K1:L1"/>
    <mergeCell ref="K10:L10"/>
    <mergeCell ref="I11:J11"/>
    <mergeCell ref="K19:L19"/>
  </mergeCells>
  <phoneticPr fontId="6" type="noConversion"/>
  <hyperlinks>
    <hyperlink ref="M1" location="'Quote Sheet'!A1" display="Quote Sheet" xr:uid="{638A5E1F-ABAA-46CF-8F06-67CB1FA3502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168484D774B9D4448BF01E5211D" ma:contentTypeVersion="3" ma:contentTypeDescription="Create a new document." ma:contentTypeScope="" ma:versionID="d571714a83eb21c0e260e03828090b41">
  <xsd:schema xmlns:xsd="http://www.w3.org/2001/XMLSchema" xmlns:xs="http://www.w3.org/2001/XMLSchema" xmlns:p="http://schemas.microsoft.com/office/2006/metadata/properties" xmlns:ns2="4f144fc1-59e6-4af3-87ab-fcf77bfa264d" targetNamespace="http://schemas.microsoft.com/office/2006/metadata/properties" ma:root="true" ma:fieldsID="2afb4accef57e4c3d0c15155faf60eaa" ns2:_="">
    <xsd:import namespace="4f144fc1-59e6-4af3-87ab-fcf77bfa26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44fc1-59e6-4af3-87ab-fcf77bfa2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D77644-4EEB-481A-A3BA-68E0BFA26740}"/>
</file>

<file path=customXml/itemProps2.xml><?xml version="1.0" encoding="utf-8"?>
<ds:datastoreItem xmlns:ds="http://schemas.openxmlformats.org/officeDocument/2006/customXml" ds:itemID="{5C160C2F-F7BB-4819-91AC-827C08281EE5}"/>
</file>

<file path=customXml/itemProps3.xml><?xml version="1.0" encoding="utf-8"?>
<ds:datastoreItem xmlns:ds="http://schemas.openxmlformats.org/officeDocument/2006/customXml" ds:itemID="{F450CB3E-D762-4AEA-BBD1-8B29AE968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 Sheet</vt:lpstr>
      <vt:lpstr>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Johnson</dc:creator>
  <cp:lastModifiedBy>Max Johnson</cp:lastModifiedBy>
  <dcterms:created xsi:type="dcterms:W3CDTF">2020-03-25T15:55:19Z</dcterms:created>
  <dcterms:modified xsi:type="dcterms:W3CDTF">2025-06-17T20:31:03Z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0x01010057277168484D774B9D4448BF01E5211D</vt:lpwstr>
  </property>
</Properties>
</file>