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61bc190766037/Documents/GitHub/es-theme-lcars-p42/_inc/"/>
    </mc:Choice>
  </mc:AlternateContent>
  <xr:revisionPtr revIDLastSave="54" documentId="8_{AF55BB7B-F6E1-424F-9789-2028D2B6E541}" xr6:coauthVersionLast="47" xr6:coauthVersionMax="47" xr10:uidLastSave="{AB6A66F6-00DC-4A39-965F-9B20197365EB}"/>
  <bookViews>
    <workbookView xWindow="15690" yWindow="105" windowWidth="20775" windowHeight="15300" xr2:uid="{A86ACF5D-6064-4CD1-A4E0-684510D1610D}"/>
  </bookViews>
  <sheets>
    <sheet name="Console" sheetId="2" r:id="rId1"/>
    <sheet name="Logo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2" l="1"/>
  <c r="W71" i="2" s="1"/>
  <c r="Y71" i="2" s="1"/>
  <c r="O71" i="2"/>
  <c r="P71" i="2"/>
  <c r="Q71" i="2"/>
  <c r="R71" i="2"/>
  <c r="U71" i="2"/>
  <c r="V71" i="2"/>
  <c r="X71" i="2" s="1"/>
  <c r="Z71" i="2" s="1"/>
  <c r="G71" i="4"/>
  <c r="E71" i="4"/>
  <c r="B71" i="4"/>
  <c r="F71" i="4"/>
  <c r="I71" i="4"/>
  <c r="J71" i="4"/>
  <c r="F71" i="3"/>
  <c r="G71" i="3"/>
  <c r="N71" i="3"/>
  <c r="O71" i="3"/>
  <c r="P71" i="3"/>
  <c r="Q71" i="3" s="1"/>
  <c r="W71" i="3"/>
  <c r="X71" i="3"/>
  <c r="N70" i="2"/>
  <c r="O70" i="2"/>
  <c r="P70" i="2"/>
  <c r="Q70" i="2"/>
  <c r="R70" i="2"/>
  <c r="U70" i="2"/>
  <c r="V70" i="2"/>
  <c r="W70" i="2"/>
  <c r="Y70" i="2" s="1"/>
  <c r="X70" i="2"/>
  <c r="Z70" i="2" s="1"/>
  <c r="K71" i="4" s="1"/>
  <c r="F29" i="3"/>
  <c r="G29" i="3"/>
  <c r="P29" i="3" s="1"/>
  <c r="N29" i="3"/>
  <c r="O29" i="3"/>
  <c r="W29" i="3"/>
  <c r="X29" i="3"/>
  <c r="B70" i="4"/>
  <c r="F70" i="4"/>
  <c r="J70" i="4"/>
  <c r="N30" i="2"/>
  <c r="O30" i="2"/>
  <c r="X30" i="2" s="1"/>
  <c r="Z30" i="2" s="1"/>
  <c r="K70" i="4" s="1"/>
  <c r="P30" i="2"/>
  <c r="Q30" i="2"/>
  <c r="R30" i="2"/>
  <c r="U30" i="2"/>
  <c r="V30" i="2"/>
  <c r="K49" i="4"/>
  <c r="K52" i="4"/>
  <c r="K55" i="4"/>
  <c r="K68" i="4"/>
  <c r="K19" i="4"/>
  <c r="K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2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2" i="4"/>
  <c r="R9" i="3"/>
  <c r="R17" i="3"/>
  <c r="R25" i="3"/>
  <c r="R34" i="3"/>
  <c r="R66" i="3"/>
  <c r="T66" i="3" s="1"/>
  <c r="P24" i="3"/>
  <c r="P25" i="3"/>
  <c r="P30" i="3"/>
  <c r="Q30" i="3" s="1"/>
  <c r="P33" i="3"/>
  <c r="P34" i="3"/>
  <c r="P38" i="3"/>
  <c r="P41" i="3"/>
  <c r="Q41" i="3" s="1"/>
  <c r="S41" i="3" s="1"/>
  <c r="P42" i="3"/>
  <c r="P46" i="3"/>
  <c r="P49" i="3"/>
  <c r="Q49" i="3" s="1"/>
  <c r="S49" i="3" s="1"/>
  <c r="P50" i="3"/>
  <c r="P54" i="3"/>
  <c r="P57" i="3"/>
  <c r="Q57" i="3" s="1"/>
  <c r="S57" i="3" s="1"/>
  <c r="P58" i="3"/>
  <c r="P62" i="3"/>
  <c r="Q62" i="3" s="1"/>
  <c r="P65" i="3"/>
  <c r="P66" i="3"/>
  <c r="P70" i="3"/>
  <c r="Q70" i="3" s="1"/>
  <c r="P5" i="3"/>
  <c r="Q5" i="3" s="1"/>
  <c r="S5" i="3" s="1"/>
  <c r="P9" i="3"/>
  <c r="P13" i="3"/>
  <c r="Q13" i="3" s="1"/>
  <c r="P17" i="3"/>
  <c r="P21" i="3"/>
  <c r="Q21" i="3" s="1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Q66" i="3" s="1"/>
  <c r="O66" i="3"/>
  <c r="N67" i="3"/>
  <c r="O67" i="3"/>
  <c r="N68" i="3"/>
  <c r="O68" i="3"/>
  <c r="N69" i="3"/>
  <c r="O69" i="3"/>
  <c r="N70" i="3"/>
  <c r="O70" i="3"/>
  <c r="O2" i="3"/>
  <c r="N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F3" i="3"/>
  <c r="P3" i="3" s="1"/>
  <c r="Q3" i="3" s="1"/>
  <c r="G3" i="3"/>
  <c r="F4" i="3"/>
  <c r="G4" i="3"/>
  <c r="F5" i="3"/>
  <c r="G5" i="3"/>
  <c r="F6" i="3"/>
  <c r="P6" i="3" s="1"/>
  <c r="G6" i="3"/>
  <c r="F7" i="3"/>
  <c r="P7" i="3" s="1"/>
  <c r="Q7" i="3" s="1"/>
  <c r="S7" i="3" s="1"/>
  <c r="G7" i="3"/>
  <c r="F8" i="3"/>
  <c r="G8" i="3"/>
  <c r="F9" i="3"/>
  <c r="G9" i="3"/>
  <c r="F10" i="3"/>
  <c r="G10" i="3"/>
  <c r="P10" i="3" s="1"/>
  <c r="F11" i="3"/>
  <c r="P11" i="3" s="1"/>
  <c r="Q11" i="3" s="1"/>
  <c r="S11" i="3" s="1"/>
  <c r="G11" i="3"/>
  <c r="F12" i="3"/>
  <c r="G12" i="3"/>
  <c r="F13" i="3"/>
  <c r="G13" i="3"/>
  <c r="F14" i="3"/>
  <c r="P14" i="3" s="1"/>
  <c r="G14" i="3"/>
  <c r="F15" i="3"/>
  <c r="P15" i="3" s="1"/>
  <c r="Q15" i="3" s="1"/>
  <c r="G15" i="3"/>
  <c r="F16" i="3"/>
  <c r="G16" i="3"/>
  <c r="F17" i="3"/>
  <c r="G17" i="3"/>
  <c r="F18" i="3"/>
  <c r="G18" i="3"/>
  <c r="P18" i="3" s="1"/>
  <c r="F19" i="3"/>
  <c r="P19" i="3" s="1"/>
  <c r="Q19" i="3" s="1"/>
  <c r="S19" i="3" s="1"/>
  <c r="G19" i="3"/>
  <c r="F20" i="3"/>
  <c r="G20" i="3"/>
  <c r="F21" i="3"/>
  <c r="G21" i="3"/>
  <c r="F22" i="3"/>
  <c r="P22" i="3" s="1"/>
  <c r="G22" i="3"/>
  <c r="F23" i="3"/>
  <c r="P23" i="3" s="1"/>
  <c r="Q23" i="3" s="1"/>
  <c r="G23" i="3"/>
  <c r="F24" i="3"/>
  <c r="G24" i="3"/>
  <c r="F25" i="3"/>
  <c r="G25" i="3"/>
  <c r="F26" i="3"/>
  <c r="G26" i="3"/>
  <c r="F27" i="3"/>
  <c r="P27" i="3" s="1"/>
  <c r="Q27" i="3" s="1"/>
  <c r="S27" i="3" s="1"/>
  <c r="G27" i="3"/>
  <c r="F28" i="3"/>
  <c r="P28" i="3" s="1"/>
  <c r="G28" i="3"/>
  <c r="F30" i="3"/>
  <c r="G30" i="3"/>
  <c r="F31" i="3"/>
  <c r="G31" i="3"/>
  <c r="F32" i="3"/>
  <c r="P32" i="3" s="1"/>
  <c r="Q32" i="3" s="1"/>
  <c r="S32" i="3" s="1"/>
  <c r="G32" i="3"/>
  <c r="F33" i="3"/>
  <c r="G33" i="3"/>
  <c r="F34" i="3"/>
  <c r="G34" i="3"/>
  <c r="F35" i="3"/>
  <c r="G35" i="3"/>
  <c r="F36" i="3"/>
  <c r="P36" i="3" s="1"/>
  <c r="Q36" i="3" s="1"/>
  <c r="G36" i="3"/>
  <c r="F37" i="3"/>
  <c r="P37" i="3" s="1"/>
  <c r="Q37" i="3" s="1"/>
  <c r="G37" i="3"/>
  <c r="F38" i="3"/>
  <c r="G38" i="3"/>
  <c r="F39" i="3"/>
  <c r="G39" i="3"/>
  <c r="F40" i="3"/>
  <c r="P40" i="3" s="1"/>
  <c r="G40" i="3"/>
  <c r="F41" i="3"/>
  <c r="G41" i="3"/>
  <c r="F42" i="3"/>
  <c r="G42" i="3"/>
  <c r="F43" i="3"/>
  <c r="G43" i="3"/>
  <c r="F44" i="3"/>
  <c r="P44" i="3" s="1"/>
  <c r="G44" i="3"/>
  <c r="F45" i="3"/>
  <c r="P45" i="3" s="1"/>
  <c r="G45" i="3"/>
  <c r="F46" i="3"/>
  <c r="G46" i="3"/>
  <c r="F47" i="3"/>
  <c r="G47" i="3"/>
  <c r="F48" i="3"/>
  <c r="P48" i="3" s="1"/>
  <c r="G48" i="3"/>
  <c r="F49" i="3"/>
  <c r="G49" i="3"/>
  <c r="F50" i="3"/>
  <c r="G50" i="3"/>
  <c r="F51" i="3"/>
  <c r="G51" i="3"/>
  <c r="F52" i="3"/>
  <c r="P52" i="3" s="1"/>
  <c r="G52" i="3"/>
  <c r="F53" i="3"/>
  <c r="P53" i="3" s="1"/>
  <c r="G53" i="3"/>
  <c r="F54" i="3"/>
  <c r="G54" i="3"/>
  <c r="F55" i="3"/>
  <c r="G55" i="3"/>
  <c r="F56" i="3"/>
  <c r="P56" i="3" s="1"/>
  <c r="G56" i="3"/>
  <c r="F57" i="3"/>
  <c r="G57" i="3"/>
  <c r="F58" i="3"/>
  <c r="G58" i="3"/>
  <c r="F59" i="3"/>
  <c r="G59" i="3"/>
  <c r="F60" i="3"/>
  <c r="P60" i="3" s="1"/>
  <c r="R60" i="3" s="1"/>
  <c r="G60" i="3"/>
  <c r="F61" i="3"/>
  <c r="P61" i="3" s="1"/>
  <c r="G61" i="3"/>
  <c r="F62" i="3"/>
  <c r="G62" i="3"/>
  <c r="F63" i="3"/>
  <c r="G63" i="3"/>
  <c r="F64" i="3"/>
  <c r="P64" i="3" s="1"/>
  <c r="R64" i="3" s="1"/>
  <c r="G64" i="3"/>
  <c r="F65" i="3"/>
  <c r="G65" i="3"/>
  <c r="F66" i="3"/>
  <c r="G66" i="3"/>
  <c r="F67" i="3"/>
  <c r="G67" i="3"/>
  <c r="F68" i="3"/>
  <c r="P68" i="3" s="1"/>
  <c r="R68" i="3" s="1"/>
  <c r="G68" i="3"/>
  <c r="F69" i="3"/>
  <c r="P69" i="3" s="1"/>
  <c r="G69" i="3"/>
  <c r="F70" i="3"/>
  <c r="G70" i="3"/>
  <c r="G2" i="3"/>
  <c r="F2" i="3"/>
  <c r="P2" i="3" s="1"/>
  <c r="X2" i="3"/>
  <c r="W2" i="3"/>
  <c r="N3" i="2"/>
  <c r="W3" i="2" s="1"/>
  <c r="Y3" i="2" s="1"/>
  <c r="I3" i="4" s="1"/>
  <c r="O3" i="2"/>
  <c r="P3" i="2"/>
  <c r="Q3" i="2"/>
  <c r="R3" i="2"/>
  <c r="U3" i="2"/>
  <c r="V3" i="2"/>
  <c r="X3" i="2" s="1"/>
  <c r="Z3" i="2" s="1"/>
  <c r="K3" i="4" s="1"/>
  <c r="N4" i="2"/>
  <c r="O4" i="2"/>
  <c r="P4" i="2"/>
  <c r="Q4" i="2"/>
  <c r="R4" i="2"/>
  <c r="U4" i="2"/>
  <c r="V4" i="2"/>
  <c r="N5" i="2"/>
  <c r="O5" i="2"/>
  <c r="P5" i="2"/>
  <c r="Q5" i="2"/>
  <c r="R5" i="2"/>
  <c r="U5" i="2"/>
  <c r="V5" i="2"/>
  <c r="N6" i="2"/>
  <c r="O6" i="2"/>
  <c r="P6" i="2"/>
  <c r="Q6" i="2"/>
  <c r="R6" i="2"/>
  <c r="U6" i="2"/>
  <c r="V6" i="2"/>
  <c r="N7" i="2"/>
  <c r="O7" i="2"/>
  <c r="P7" i="2"/>
  <c r="Q7" i="2"/>
  <c r="R7" i="2"/>
  <c r="U7" i="2"/>
  <c r="V7" i="2"/>
  <c r="N8" i="2"/>
  <c r="O8" i="2"/>
  <c r="P8" i="2"/>
  <c r="Q8" i="2"/>
  <c r="R8" i="2"/>
  <c r="U8" i="2"/>
  <c r="W8" i="2" s="1"/>
  <c r="V8" i="2"/>
  <c r="N9" i="2"/>
  <c r="O9" i="2"/>
  <c r="P9" i="2"/>
  <c r="Q9" i="2"/>
  <c r="R9" i="2"/>
  <c r="U9" i="2"/>
  <c r="V9" i="2"/>
  <c r="N10" i="2"/>
  <c r="O10" i="2"/>
  <c r="P10" i="2"/>
  <c r="Q10" i="2"/>
  <c r="R10" i="2"/>
  <c r="U10" i="2"/>
  <c r="V10" i="2"/>
  <c r="N11" i="2"/>
  <c r="O11" i="2"/>
  <c r="P11" i="2"/>
  <c r="Q11" i="2"/>
  <c r="R11" i="2"/>
  <c r="U11" i="2"/>
  <c r="V11" i="2"/>
  <c r="N12" i="2"/>
  <c r="O12" i="2"/>
  <c r="P12" i="2"/>
  <c r="Q12" i="2"/>
  <c r="R12" i="2"/>
  <c r="U12" i="2"/>
  <c r="V12" i="2"/>
  <c r="N13" i="2"/>
  <c r="O13" i="2"/>
  <c r="P13" i="2"/>
  <c r="Q13" i="2"/>
  <c r="R13" i="2"/>
  <c r="U13" i="2"/>
  <c r="V13" i="2"/>
  <c r="N14" i="2"/>
  <c r="O14" i="2"/>
  <c r="P14" i="2"/>
  <c r="Q14" i="2"/>
  <c r="R14" i="2"/>
  <c r="U14" i="2"/>
  <c r="V14" i="2"/>
  <c r="N15" i="2"/>
  <c r="O15" i="2"/>
  <c r="P15" i="2"/>
  <c r="Q15" i="2"/>
  <c r="R15" i="2"/>
  <c r="U15" i="2"/>
  <c r="V15" i="2"/>
  <c r="N16" i="2"/>
  <c r="O16" i="2"/>
  <c r="P16" i="2"/>
  <c r="Q16" i="2"/>
  <c r="R16" i="2"/>
  <c r="U16" i="2"/>
  <c r="V16" i="2"/>
  <c r="N17" i="2"/>
  <c r="O17" i="2"/>
  <c r="P17" i="2"/>
  <c r="Q17" i="2"/>
  <c r="R17" i="2"/>
  <c r="U17" i="2"/>
  <c r="V17" i="2"/>
  <c r="N18" i="2"/>
  <c r="O18" i="2"/>
  <c r="P18" i="2"/>
  <c r="Q18" i="2"/>
  <c r="R18" i="2"/>
  <c r="U18" i="2"/>
  <c r="V18" i="2"/>
  <c r="N19" i="2"/>
  <c r="W19" i="2" s="1"/>
  <c r="Y19" i="2" s="1"/>
  <c r="I16" i="4" s="1"/>
  <c r="O19" i="2"/>
  <c r="P19" i="2"/>
  <c r="Q19" i="2"/>
  <c r="R19" i="2"/>
  <c r="U19" i="2"/>
  <c r="V19" i="2"/>
  <c r="N20" i="2"/>
  <c r="O20" i="2"/>
  <c r="P20" i="2"/>
  <c r="Q20" i="2"/>
  <c r="R20" i="2"/>
  <c r="U20" i="2"/>
  <c r="V20" i="2"/>
  <c r="N21" i="2"/>
  <c r="O21" i="2"/>
  <c r="P21" i="2"/>
  <c r="Q21" i="2"/>
  <c r="R21" i="2"/>
  <c r="U21" i="2"/>
  <c r="V21" i="2"/>
  <c r="N22" i="2"/>
  <c r="O22" i="2"/>
  <c r="P22" i="2"/>
  <c r="Q22" i="2"/>
  <c r="R22" i="2"/>
  <c r="U22" i="2"/>
  <c r="V22" i="2"/>
  <c r="N23" i="2"/>
  <c r="W23" i="2" s="1"/>
  <c r="Y23" i="2" s="1"/>
  <c r="I21" i="4" s="1"/>
  <c r="O23" i="2"/>
  <c r="P23" i="2"/>
  <c r="Q23" i="2"/>
  <c r="R23" i="2"/>
  <c r="U23" i="2"/>
  <c r="V23" i="2"/>
  <c r="N24" i="2"/>
  <c r="O24" i="2"/>
  <c r="X24" i="2" s="1"/>
  <c r="Z24" i="2" s="1"/>
  <c r="P24" i="2"/>
  <c r="Q24" i="2"/>
  <c r="R24" i="2"/>
  <c r="U24" i="2"/>
  <c r="V24" i="2"/>
  <c r="N25" i="2"/>
  <c r="O25" i="2"/>
  <c r="P25" i="2"/>
  <c r="Q25" i="2"/>
  <c r="R25" i="2"/>
  <c r="U25" i="2"/>
  <c r="V25" i="2"/>
  <c r="N26" i="2"/>
  <c r="O26" i="2"/>
  <c r="P26" i="2"/>
  <c r="Q26" i="2"/>
  <c r="R26" i="2"/>
  <c r="U26" i="2"/>
  <c r="W26" i="2" s="1"/>
  <c r="Y26" i="2" s="1"/>
  <c r="I23" i="4" s="1"/>
  <c r="V26" i="2"/>
  <c r="N27" i="2"/>
  <c r="W27" i="2" s="1"/>
  <c r="Y27" i="2" s="1"/>
  <c r="I25" i="4" s="1"/>
  <c r="O27" i="2"/>
  <c r="P27" i="2"/>
  <c r="Q27" i="2"/>
  <c r="R27" i="2"/>
  <c r="U27" i="2"/>
  <c r="V27" i="2"/>
  <c r="X27" i="2" s="1"/>
  <c r="Z27" i="2" s="1"/>
  <c r="K25" i="4" s="1"/>
  <c r="N28" i="2"/>
  <c r="O28" i="2"/>
  <c r="P28" i="2"/>
  <c r="Q28" i="2"/>
  <c r="R28" i="2"/>
  <c r="U28" i="2"/>
  <c r="V28" i="2"/>
  <c r="N29" i="2"/>
  <c r="O29" i="2"/>
  <c r="P29" i="2"/>
  <c r="Q29" i="2"/>
  <c r="R29" i="2"/>
  <c r="U29" i="2"/>
  <c r="V29" i="2"/>
  <c r="N31" i="2"/>
  <c r="O31" i="2"/>
  <c r="P31" i="2"/>
  <c r="Q31" i="2"/>
  <c r="R31" i="2"/>
  <c r="U31" i="2"/>
  <c r="V31" i="2"/>
  <c r="N32" i="2"/>
  <c r="O32" i="2"/>
  <c r="P32" i="2"/>
  <c r="Q32" i="2"/>
  <c r="R32" i="2"/>
  <c r="U32" i="2"/>
  <c r="V32" i="2"/>
  <c r="N33" i="2"/>
  <c r="O33" i="2"/>
  <c r="P33" i="2"/>
  <c r="Q33" i="2"/>
  <c r="R33" i="2"/>
  <c r="U33" i="2"/>
  <c r="V33" i="2"/>
  <c r="N34" i="2"/>
  <c r="O34" i="2"/>
  <c r="P34" i="2"/>
  <c r="Q34" i="2"/>
  <c r="R34" i="2"/>
  <c r="U34" i="2"/>
  <c r="V34" i="2"/>
  <c r="N35" i="2"/>
  <c r="O35" i="2"/>
  <c r="P35" i="2"/>
  <c r="Q35" i="2"/>
  <c r="R35" i="2"/>
  <c r="U35" i="2"/>
  <c r="W35" i="2" s="1"/>
  <c r="Y35" i="2" s="1"/>
  <c r="I32" i="4" s="1"/>
  <c r="V35" i="2"/>
  <c r="N36" i="2"/>
  <c r="O36" i="2"/>
  <c r="X36" i="2" s="1"/>
  <c r="Z36" i="2" s="1"/>
  <c r="K33" i="4" s="1"/>
  <c r="P36" i="2"/>
  <c r="Q36" i="2"/>
  <c r="R36" i="2"/>
  <c r="U36" i="2"/>
  <c r="V36" i="2"/>
  <c r="N37" i="2"/>
  <c r="O37" i="2"/>
  <c r="P37" i="2"/>
  <c r="Q37" i="2"/>
  <c r="R37" i="2"/>
  <c r="U37" i="2"/>
  <c r="V37" i="2"/>
  <c r="N38" i="2"/>
  <c r="O38" i="2"/>
  <c r="P38" i="2"/>
  <c r="Q38" i="2"/>
  <c r="R38" i="2"/>
  <c r="U38" i="2"/>
  <c r="V38" i="2"/>
  <c r="N39" i="2"/>
  <c r="O39" i="2"/>
  <c r="P39" i="2"/>
  <c r="Q39" i="2"/>
  <c r="R39" i="2"/>
  <c r="U39" i="2"/>
  <c r="V39" i="2"/>
  <c r="N40" i="2"/>
  <c r="O40" i="2"/>
  <c r="P40" i="2"/>
  <c r="Q40" i="2"/>
  <c r="R40" i="2"/>
  <c r="U40" i="2"/>
  <c r="V40" i="2"/>
  <c r="N41" i="2"/>
  <c r="O41" i="2"/>
  <c r="P41" i="2"/>
  <c r="Q41" i="2"/>
  <c r="R41" i="2"/>
  <c r="U41" i="2"/>
  <c r="V41" i="2"/>
  <c r="N42" i="2"/>
  <c r="O42" i="2"/>
  <c r="P42" i="2"/>
  <c r="Q42" i="2"/>
  <c r="R42" i="2"/>
  <c r="U42" i="2"/>
  <c r="V42" i="2"/>
  <c r="N43" i="2"/>
  <c r="W43" i="2" s="1"/>
  <c r="Y43" i="2" s="1"/>
  <c r="I40" i="4" s="1"/>
  <c r="O43" i="2"/>
  <c r="P43" i="2"/>
  <c r="Q43" i="2"/>
  <c r="R43" i="2"/>
  <c r="U43" i="2"/>
  <c r="V43" i="2"/>
  <c r="N44" i="2"/>
  <c r="O44" i="2"/>
  <c r="X44" i="2" s="1"/>
  <c r="Z44" i="2" s="1"/>
  <c r="K41" i="4" s="1"/>
  <c r="P44" i="2"/>
  <c r="Q44" i="2"/>
  <c r="R44" i="2"/>
  <c r="U44" i="2"/>
  <c r="V44" i="2"/>
  <c r="N45" i="2"/>
  <c r="O45" i="2"/>
  <c r="P45" i="2"/>
  <c r="Q45" i="2"/>
  <c r="R45" i="2"/>
  <c r="U45" i="2"/>
  <c r="V45" i="2"/>
  <c r="N46" i="2"/>
  <c r="O46" i="2"/>
  <c r="P46" i="2"/>
  <c r="Q46" i="2"/>
  <c r="R46" i="2"/>
  <c r="U46" i="2"/>
  <c r="V46" i="2"/>
  <c r="N47" i="2"/>
  <c r="O47" i="2"/>
  <c r="P47" i="2"/>
  <c r="Q47" i="2"/>
  <c r="R47" i="2"/>
  <c r="U47" i="2"/>
  <c r="V47" i="2"/>
  <c r="N48" i="2"/>
  <c r="O48" i="2"/>
  <c r="P48" i="2"/>
  <c r="Q48" i="2"/>
  <c r="R48" i="2"/>
  <c r="U48" i="2"/>
  <c r="V48" i="2"/>
  <c r="N49" i="2"/>
  <c r="O49" i="2"/>
  <c r="P49" i="2"/>
  <c r="Q49" i="2"/>
  <c r="R49" i="2"/>
  <c r="U49" i="2"/>
  <c r="V49" i="2"/>
  <c r="N50" i="2"/>
  <c r="O50" i="2"/>
  <c r="P50" i="2"/>
  <c r="Q50" i="2"/>
  <c r="R50" i="2"/>
  <c r="U50" i="2"/>
  <c r="W50" i="2" s="1"/>
  <c r="Y50" i="2" s="1"/>
  <c r="I47" i="4" s="1"/>
  <c r="V50" i="2"/>
  <c r="N51" i="2"/>
  <c r="O51" i="2"/>
  <c r="P51" i="2"/>
  <c r="Q51" i="2"/>
  <c r="R51" i="2"/>
  <c r="U51" i="2"/>
  <c r="V51" i="2"/>
  <c r="X51" i="2" s="1"/>
  <c r="Z51" i="2" s="1"/>
  <c r="K48" i="4" s="1"/>
  <c r="N52" i="2"/>
  <c r="O52" i="2"/>
  <c r="P52" i="2"/>
  <c r="Q52" i="2"/>
  <c r="R52" i="2"/>
  <c r="U52" i="2"/>
  <c r="V52" i="2"/>
  <c r="N53" i="2"/>
  <c r="O53" i="2"/>
  <c r="P53" i="2"/>
  <c r="Q53" i="2"/>
  <c r="R53" i="2"/>
  <c r="U53" i="2"/>
  <c r="V53" i="2"/>
  <c r="N54" i="2"/>
  <c r="O54" i="2"/>
  <c r="P54" i="2"/>
  <c r="Q54" i="2"/>
  <c r="R54" i="2"/>
  <c r="U54" i="2"/>
  <c r="V54" i="2"/>
  <c r="N55" i="2"/>
  <c r="O55" i="2"/>
  <c r="P55" i="2"/>
  <c r="Q55" i="2"/>
  <c r="R55" i="2"/>
  <c r="U55" i="2"/>
  <c r="V55" i="2"/>
  <c r="N56" i="2"/>
  <c r="O56" i="2"/>
  <c r="P56" i="2"/>
  <c r="Q56" i="2"/>
  <c r="R56" i="2"/>
  <c r="U56" i="2"/>
  <c r="V56" i="2"/>
  <c r="N57" i="2"/>
  <c r="O57" i="2"/>
  <c r="P57" i="2"/>
  <c r="Q57" i="2"/>
  <c r="R57" i="2"/>
  <c r="U57" i="2"/>
  <c r="V57" i="2"/>
  <c r="N58" i="2"/>
  <c r="O58" i="2"/>
  <c r="P58" i="2"/>
  <c r="Q58" i="2"/>
  <c r="R58" i="2"/>
  <c r="U58" i="2"/>
  <c r="W58" i="2" s="1"/>
  <c r="Y58" i="2" s="1"/>
  <c r="I57" i="4" s="1"/>
  <c r="V58" i="2"/>
  <c r="N59" i="2"/>
  <c r="W59" i="2" s="1"/>
  <c r="Y59" i="2" s="1"/>
  <c r="I58" i="4" s="1"/>
  <c r="O59" i="2"/>
  <c r="P59" i="2"/>
  <c r="Q59" i="2"/>
  <c r="R59" i="2"/>
  <c r="U59" i="2"/>
  <c r="V59" i="2"/>
  <c r="X59" i="2" s="1"/>
  <c r="Z59" i="2" s="1"/>
  <c r="K58" i="4" s="1"/>
  <c r="N60" i="2"/>
  <c r="O60" i="2"/>
  <c r="P60" i="2"/>
  <c r="Q60" i="2"/>
  <c r="R60" i="2"/>
  <c r="U60" i="2"/>
  <c r="V60" i="2"/>
  <c r="X60" i="2" s="1"/>
  <c r="Z60" i="2" s="1"/>
  <c r="K59" i="4" s="1"/>
  <c r="N61" i="2"/>
  <c r="O61" i="2"/>
  <c r="P61" i="2"/>
  <c r="Q61" i="2"/>
  <c r="R61" i="2"/>
  <c r="U61" i="2"/>
  <c r="V61" i="2"/>
  <c r="N62" i="2"/>
  <c r="O62" i="2"/>
  <c r="P62" i="2"/>
  <c r="Q62" i="2"/>
  <c r="R62" i="2"/>
  <c r="U62" i="2"/>
  <c r="V62" i="2"/>
  <c r="N63" i="2"/>
  <c r="O63" i="2"/>
  <c r="P63" i="2"/>
  <c r="Q63" i="2"/>
  <c r="R63" i="2"/>
  <c r="U63" i="2"/>
  <c r="V63" i="2"/>
  <c r="N64" i="2"/>
  <c r="O64" i="2"/>
  <c r="P64" i="2"/>
  <c r="Q64" i="2"/>
  <c r="R64" i="2"/>
  <c r="U64" i="2"/>
  <c r="V64" i="2"/>
  <c r="N65" i="2"/>
  <c r="O65" i="2"/>
  <c r="P65" i="2"/>
  <c r="Q65" i="2"/>
  <c r="R65" i="2"/>
  <c r="U65" i="2"/>
  <c r="V65" i="2"/>
  <c r="N66" i="2"/>
  <c r="O66" i="2"/>
  <c r="P66" i="2"/>
  <c r="Q66" i="2"/>
  <c r="R66" i="2"/>
  <c r="U66" i="2"/>
  <c r="V66" i="2"/>
  <c r="N67" i="2"/>
  <c r="O67" i="2"/>
  <c r="P67" i="2"/>
  <c r="Q67" i="2"/>
  <c r="R67" i="2"/>
  <c r="U67" i="2"/>
  <c r="W67" i="2" s="1"/>
  <c r="Y67" i="2" s="1"/>
  <c r="I66" i="4" s="1"/>
  <c r="V67" i="2"/>
  <c r="N68" i="2"/>
  <c r="O68" i="2"/>
  <c r="P68" i="2"/>
  <c r="Q68" i="2"/>
  <c r="R68" i="2"/>
  <c r="U68" i="2"/>
  <c r="V68" i="2"/>
  <c r="X68" i="2" s="1"/>
  <c r="Z68" i="2" s="1"/>
  <c r="K67" i="4" s="1"/>
  <c r="N69" i="2"/>
  <c r="O69" i="2"/>
  <c r="P69" i="2"/>
  <c r="Q69" i="2"/>
  <c r="R69" i="2"/>
  <c r="U69" i="2"/>
  <c r="V69" i="2"/>
  <c r="R2" i="2"/>
  <c r="Q2" i="2"/>
  <c r="N2" i="2"/>
  <c r="O2" i="2"/>
  <c r="P2" i="2"/>
  <c r="U2" i="2"/>
  <c r="V2" i="2"/>
  <c r="C71" i="4" l="1"/>
  <c r="Y71" i="3"/>
  <c r="AA71" i="3" s="1"/>
  <c r="S71" i="3"/>
  <c r="R71" i="3"/>
  <c r="T71" i="3" s="1"/>
  <c r="X52" i="2"/>
  <c r="Z52" i="2" s="1"/>
  <c r="W51" i="2"/>
  <c r="Y51" i="2" s="1"/>
  <c r="I48" i="4" s="1"/>
  <c r="X35" i="2"/>
  <c r="Z35" i="2" s="1"/>
  <c r="K32" i="4" s="1"/>
  <c r="W34" i="2"/>
  <c r="Y34" i="2" s="1"/>
  <c r="I31" i="4" s="1"/>
  <c r="W30" i="2"/>
  <c r="Y30" i="2" s="1"/>
  <c r="I70" i="4" s="1"/>
  <c r="X67" i="2"/>
  <c r="Z67" i="2" s="1"/>
  <c r="K66" i="4" s="1"/>
  <c r="W66" i="2"/>
  <c r="Y66" i="2" s="1"/>
  <c r="I65" i="4" s="1"/>
  <c r="X28" i="2"/>
  <c r="Z28" i="2" s="1"/>
  <c r="K26" i="4" s="1"/>
  <c r="X12" i="2"/>
  <c r="Z12" i="2" s="1"/>
  <c r="K11" i="4" s="1"/>
  <c r="W11" i="2"/>
  <c r="Y11" i="2" s="1"/>
  <c r="I10" i="4" s="1"/>
  <c r="X8" i="2"/>
  <c r="Z8" i="2" s="1"/>
  <c r="K8" i="4" s="1"/>
  <c r="X4" i="2"/>
  <c r="Z4" i="2" s="1"/>
  <c r="K4" i="4" s="1"/>
  <c r="W20" i="2"/>
  <c r="Y20" i="2" s="1"/>
  <c r="I17" i="4" s="1"/>
  <c r="W15" i="2"/>
  <c r="Y15" i="2" s="1"/>
  <c r="I12" i="4" s="1"/>
  <c r="W7" i="2"/>
  <c r="Y7" i="2" s="1"/>
  <c r="I7" i="4" s="1"/>
  <c r="X41" i="2"/>
  <c r="Z41" i="2" s="1"/>
  <c r="K38" i="4" s="1"/>
  <c r="X17" i="2"/>
  <c r="Z17" i="2" s="1"/>
  <c r="K14" i="4" s="1"/>
  <c r="W4" i="2"/>
  <c r="Y4" i="2" s="1"/>
  <c r="I4" i="4" s="1"/>
  <c r="W2" i="2"/>
  <c r="Y2" i="2" s="1"/>
  <c r="I2" i="4" s="1"/>
  <c r="W60" i="2"/>
  <c r="Y60" i="2" s="1"/>
  <c r="I59" i="4" s="1"/>
  <c r="X56" i="2"/>
  <c r="Z56" i="2" s="1"/>
  <c r="K54" i="4" s="1"/>
  <c r="X43" i="2"/>
  <c r="Z43" i="2" s="1"/>
  <c r="K40" i="4" s="1"/>
  <c r="W42" i="2"/>
  <c r="Y42" i="2" s="1"/>
  <c r="I39" i="4" s="1"/>
  <c r="X20" i="2"/>
  <c r="Z20" i="2" s="1"/>
  <c r="K17" i="4" s="1"/>
  <c r="X19" i="2"/>
  <c r="Z19" i="2" s="1"/>
  <c r="K16" i="4" s="1"/>
  <c r="W18" i="2"/>
  <c r="Y18" i="2" s="1"/>
  <c r="I15" i="4" s="1"/>
  <c r="X11" i="2"/>
  <c r="Z11" i="2" s="1"/>
  <c r="K10" i="4" s="1"/>
  <c r="W10" i="2"/>
  <c r="Y10" i="2" s="1"/>
  <c r="I9" i="4" s="1"/>
  <c r="Q18" i="3"/>
  <c r="R18" i="3"/>
  <c r="Q10" i="3"/>
  <c r="S10" i="3" s="1"/>
  <c r="R10" i="3"/>
  <c r="Q69" i="3"/>
  <c r="R69" i="3"/>
  <c r="T69" i="3" s="1"/>
  <c r="Q61" i="3"/>
  <c r="R61" i="3"/>
  <c r="Q53" i="3"/>
  <c r="R53" i="3"/>
  <c r="T53" i="3" s="1"/>
  <c r="Q45" i="3"/>
  <c r="R45" i="3"/>
  <c r="Q28" i="3"/>
  <c r="R28" i="3"/>
  <c r="Z28" i="3" s="1"/>
  <c r="AB28" i="3" s="1"/>
  <c r="G28" i="4" s="1"/>
  <c r="Q22" i="3"/>
  <c r="R22" i="3"/>
  <c r="Q14" i="3"/>
  <c r="Y14" i="3" s="1"/>
  <c r="R14" i="3"/>
  <c r="T14" i="3" s="1"/>
  <c r="Q6" i="3"/>
  <c r="Y6" i="3" s="1"/>
  <c r="R6" i="3"/>
  <c r="T6" i="3" s="1"/>
  <c r="Q56" i="3"/>
  <c r="Y56" i="3" s="1"/>
  <c r="R56" i="3"/>
  <c r="Z56" i="3" s="1"/>
  <c r="Q52" i="3"/>
  <c r="R52" i="3"/>
  <c r="Q48" i="3"/>
  <c r="Y48" i="3" s="1"/>
  <c r="R48" i="3"/>
  <c r="T48" i="3" s="1"/>
  <c r="Q44" i="3"/>
  <c r="Y44" i="3" s="1"/>
  <c r="AA44" i="3" s="1"/>
  <c r="E43" i="4" s="1"/>
  <c r="R44" i="3"/>
  <c r="Q40" i="3"/>
  <c r="Y40" i="3" s="1"/>
  <c r="R40" i="3"/>
  <c r="T40" i="3" s="1"/>
  <c r="Q65" i="3"/>
  <c r="S65" i="3" s="1"/>
  <c r="R65" i="3"/>
  <c r="Q33" i="3"/>
  <c r="R33" i="3"/>
  <c r="T33" i="3" s="1"/>
  <c r="Q24" i="3"/>
  <c r="S24" i="3" s="1"/>
  <c r="R24" i="3"/>
  <c r="T24" i="3" s="1"/>
  <c r="Q68" i="3"/>
  <c r="S68" i="3" s="1"/>
  <c r="Q64" i="3"/>
  <c r="Y64" i="3" s="1"/>
  <c r="AA64" i="3" s="1"/>
  <c r="E63" i="4" s="1"/>
  <c r="Q60" i="3"/>
  <c r="Q2" i="3"/>
  <c r="R2" i="3"/>
  <c r="Z2" i="3" s="1"/>
  <c r="Z19" i="3"/>
  <c r="AB19" i="3" s="1"/>
  <c r="G19" i="4" s="1"/>
  <c r="Q54" i="3"/>
  <c r="R54" i="3"/>
  <c r="T54" i="3" s="1"/>
  <c r="Q46" i="3"/>
  <c r="S46" i="3" s="1"/>
  <c r="R46" i="3"/>
  <c r="T46" i="3" s="1"/>
  <c r="Q38" i="3"/>
  <c r="R38" i="3"/>
  <c r="Z38" i="3" s="1"/>
  <c r="R70" i="3"/>
  <c r="T70" i="3" s="1"/>
  <c r="R62" i="3"/>
  <c r="R57" i="3"/>
  <c r="R49" i="3"/>
  <c r="R41" i="3"/>
  <c r="T41" i="3" s="1"/>
  <c r="R32" i="3"/>
  <c r="R23" i="3"/>
  <c r="R15" i="3"/>
  <c r="R7" i="3"/>
  <c r="Z7" i="3" s="1"/>
  <c r="P67" i="3"/>
  <c r="P63" i="3"/>
  <c r="P59" i="3"/>
  <c r="P55" i="3"/>
  <c r="P51" i="3"/>
  <c r="P47" i="3"/>
  <c r="P43" i="3"/>
  <c r="P39" i="3"/>
  <c r="P35" i="3"/>
  <c r="P31" i="3"/>
  <c r="P26" i="3"/>
  <c r="P20" i="3"/>
  <c r="P16" i="3"/>
  <c r="P12" i="3"/>
  <c r="P8" i="3"/>
  <c r="P4" i="3"/>
  <c r="Y32" i="3"/>
  <c r="AA32" i="3" s="1"/>
  <c r="E31" i="4" s="1"/>
  <c r="Y5" i="3"/>
  <c r="Y68" i="3"/>
  <c r="AA68" i="3" s="1"/>
  <c r="E67" i="4" s="1"/>
  <c r="Q17" i="3"/>
  <c r="S17" i="3" s="1"/>
  <c r="Q9" i="3"/>
  <c r="S9" i="3" s="1"/>
  <c r="R30" i="3"/>
  <c r="Z30" i="3" s="1"/>
  <c r="AB30" i="3" s="1"/>
  <c r="G29" i="4" s="1"/>
  <c r="R21" i="3"/>
  <c r="R13" i="3"/>
  <c r="T13" i="3" s="1"/>
  <c r="R5" i="3"/>
  <c r="Q29" i="3"/>
  <c r="S29" i="3" s="1"/>
  <c r="R29" i="3"/>
  <c r="T29" i="3" s="1"/>
  <c r="Q58" i="3"/>
  <c r="Q50" i="3"/>
  <c r="R50" i="3"/>
  <c r="T50" i="3" s="1"/>
  <c r="Q42" i="3"/>
  <c r="S42" i="3" s="1"/>
  <c r="R42" i="3"/>
  <c r="T42" i="3" s="1"/>
  <c r="Q34" i="3"/>
  <c r="Q25" i="3"/>
  <c r="S25" i="3" s="1"/>
  <c r="R36" i="3"/>
  <c r="T36" i="3" s="1"/>
  <c r="R27" i="3"/>
  <c r="R19" i="3"/>
  <c r="T19" i="3" s="1"/>
  <c r="R11" i="3"/>
  <c r="T11" i="3" s="1"/>
  <c r="R3" i="3"/>
  <c r="Y57" i="3"/>
  <c r="Z29" i="3"/>
  <c r="AB29" i="3" s="1"/>
  <c r="G70" i="4" s="1"/>
  <c r="Y69" i="3"/>
  <c r="S48" i="3"/>
  <c r="S58" i="3"/>
  <c r="Y58" i="3"/>
  <c r="Z68" i="3"/>
  <c r="T68" i="3"/>
  <c r="Z66" i="3"/>
  <c r="AB66" i="3" s="1"/>
  <c r="G65" i="4" s="1"/>
  <c r="T64" i="3"/>
  <c r="Z64" i="3"/>
  <c r="Z60" i="3"/>
  <c r="AB60" i="3" s="1"/>
  <c r="G59" i="4" s="1"/>
  <c r="T60" i="3"/>
  <c r="Z57" i="3"/>
  <c r="AB57" i="3" s="1"/>
  <c r="G56" i="4" s="1"/>
  <c r="T57" i="3"/>
  <c r="Z53" i="3"/>
  <c r="AB53" i="3" s="1"/>
  <c r="G52" i="4" s="1"/>
  <c r="Z49" i="3"/>
  <c r="T49" i="3"/>
  <c r="Z45" i="3"/>
  <c r="AB45" i="3" s="1"/>
  <c r="G44" i="4" s="1"/>
  <c r="T45" i="3"/>
  <c r="Z41" i="3"/>
  <c r="Z36" i="3"/>
  <c r="Z34" i="3"/>
  <c r="T34" i="3"/>
  <c r="Z23" i="3"/>
  <c r="AB23" i="3" s="1"/>
  <c r="G23" i="4" s="1"/>
  <c r="Z17" i="3"/>
  <c r="Z15" i="3"/>
  <c r="AB15" i="3" s="1"/>
  <c r="G15" i="4" s="1"/>
  <c r="Z9" i="3"/>
  <c r="AB9" i="3" s="1"/>
  <c r="G9" i="4" s="1"/>
  <c r="T28" i="3"/>
  <c r="Y65" i="3"/>
  <c r="AA65" i="3" s="1"/>
  <c r="E64" i="4" s="1"/>
  <c r="Z54" i="3"/>
  <c r="S2" i="3"/>
  <c r="Y2" i="3"/>
  <c r="S28" i="3"/>
  <c r="Y28" i="3"/>
  <c r="Y66" i="3"/>
  <c r="AA66" i="3" s="1"/>
  <c r="E65" i="4" s="1"/>
  <c r="S66" i="3"/>
  <c r="S62" i="3"/>
  <c r="Y62" i="3"/>
  <c r="S53" i="3"/>
  <c r="Y53" i="3"/>
  <c r="AA53" i="3" s="1"/>
  <c r="E52" i="4" s="1"/>
  <c r="C52" i="4" s="1"/>
  <c r="S36" i="3"/>
  <c r="Y36" i="3"/>
  <c r="AA36" i="3" s="1"/>
  <c r="E35" i="4" s="1"/>
  <c r="Y34" i="3"/>
  <c r="Y30" i="3"/>
  <c r="Y25" i="3"/>
  <c r="AA25" i="3" s="1"/>
  <c r="E25" i="4" s="1"/>
  <c r="Y23" i="3"/>
  <c r="Y21" i="3"/>
  <c r="Y15" i="3"/>
  <c r="Y13" i="3"/>
  <c r="AA13" i="3" s="1"/>
  <c r="E13" i="4" s="1"/>
  <c r="Y3" i="3"/>
  <c r="AA3" i="3" s="1"/>
  <c r="E3" i="4" s="1"/>
  <c r="S56" i="3"/>
  <c r="S40" i="3"/>
  <c r="S6" i="3"/>
  <c r="Y41" i="3"/>
  <c r="S54" i="3"/>
  <c r="Y54" i="3"/>
  <c r="AA54" i="3" s="1"/>
  <c r="E53" i="4" s="1"/>
  <c r="Y50" i="3"/>
  <c r="AA50" i="3" s="1"/>
  <c r="E49" i="4" s="1"/>
  <c r="C49" i="4" s="1"/>
  <c r="S50" i="3"/>
  <c r="Y46" i="3"/>
  <c r="Y42" i="3"/>
  <c r="AA42" i="3" s="1"/>
  <c r="E41" i="4" s="1"/>
  <c r="S38" i="3"/>
  <c r="Y38" i="3"/>
  <c r="AA38" i="3" s="1"/>
  <c r="E37" i="4" s="1"/>
  <c r="Y33" i="3"/>
  <c r="AA33" i="3" s="1"/>
  <c r="E32" i="4" s="1"/>
  <c r="S33" i="3"/>
  <c r="Y18" i="3"/>
  <c r="AA18" i="3" s="1"/>
  <c r="E18" i="4" s="1"/>
  <c r="Y10" i="3"/>
  <c r="AA10" i="3" s="1"/>
  <c r="E10" i="4" s="1"/>
  <c r="S14" i="3"/>
  <c r="Z69" i="3"/>
  <c r="AB69" i="3" s="1"/>
  <c r="G68" i="4" s="1"/>
  <c r="Z65" i="3"/>
  <c r="T65" i="3"/>
  <c r="Z61" i="3"/>
  <c r="AB61" i="3" s="1"/>
  <c r="G60" i="4" s="1"/>
  <c r="T61" i="3"/>
  <c r="T56" i="3"/>
  <c r="Z52" i="3"/>
  <c r="AB52" i="3" s="1"/>
  <c r="G51" i="4" s="1"/>
  <c r="T52" i="3"/>
  <c r="Z50" i="3"/>
  <c r="AB50" i="3" s="1"/>
  <c r="G49" i="4" s="1"/>
  <c r="Z44" i="3"/>
  <c r="AB44" i="3" s="1"/>
  <c r="G43" i="4" s="1"/>
  <c r="T44" i="3"/>
  <c r="Z42" i="3"/>
  <c r="Z40" i="3"/>
  <c r="Z24" i="3"/>
  <c r="AB24" i="3" s="1"/>
  <c r="G24" i="4" s="1"/>
  <c r="Z22" i="3"/>
  <c r="T22" i="3"/>
  <c r="Z18" i="3"/>
  <c r="T18" i="3"/>
  <c r="Z6" i="3"/>
  <c r="S69" i="3"/>
  <c r="S18" i="3"/>
  <c r="T2" i="3"/>
  <c r="T38" i="3"/>
  <c r="Y49" i="3"/>
  <c r="Z27" i="3"/>
  <c r="AB27" i="3" s="1"/>
  <c r="G27" i="4" s="1"/>
  <c r="Z25" i="3"/>
  <c r="AB25" i="3" s="1"/>
  <c r="G25" i="4" s="1"/>
  <c r="Z5" i="3"/>
  <c r="S34" i="3"/>
  <c r="S30" i="3"/>
  <c r="S21" i="3"/>
  <c r="S13" i="3"/>
  <c r="T27" i="3"/>
  <c r="T23" i="3"/>
  <c r="T15" i="3"/>
  <c r="T5" i="3"/>
  <c r="Y19" i="3"/>
  <c r="Z13" i="3"/>
  <c r="Y11" i="3"/>
  <c r="Y7" i="3"/>
  <c r="AA7" i="3" s="1"/>
  <c r="E7" i="4" s="1"/>
  <c r="T9" i="3"/>
  <c r="Y27" i="3"/>
  <c r="AA27" i="3" s="1"/>
  <c r="E27" i="4" s="1"/>
  <c r="Z14" i="3"/>
  <c r="AB14" i="3" s="1"/>
  <c r="G14" i="4" s="1"/>
  <c r="S23" i="3"/>
  <c r="S15" i="3"/>
  <c r="S3" i="3"/>
  <c r="T30" i="3"/>
  <c r="T25" i="3"/>
  <c r="T17" i="3"/>
  <c r="X57" i="2"/>
  <c r="Z57" i="2" s="1"/>
  <c r="K56" i="4" s="1"/>
  <c r="X16" i="2"/>
  <c r="Z16" i="2" s="1"/>
  <c r="K13" i="4" s="1"/>
  <c r="X2" i="2"/>
  <c r="Z2" i="2" s="1"/>
  <c r="K2" i="4" s="1"/>
  <c r="Y70" i="3"/>
  <c r="AA70" i="3" s="1"/>
  <c r="E69" i="4" s="1"/>
  <c r="Z70" i="3"/>
  <c r="AB70" i="3" s="1"/>
  <c r="G69" i="4" s="1"/>
  <c r="S70" i="3"/>
  <c r="Y37" i="3"/>
  <c r="S37" i="3"/>
  <c r="R37" i="3"/>
  <c r="C19" i="4"/>
  <c r="W63" i="2"/>
  <c r="Y63" i="2" s="1"/>
  <c r="I62" i="4" s="1"/>
  <c r="W52" i="2"/>
  <c r="Y52" i="2" s="1"/>
  <c r="X48" i="2"/>
  <c r="Z48" i="2" s="1"/>
  <c r="K45" i="4" s="1"/>
  <c r="W47" i="2"/>
  <c r="Y47" i="2" s="1"/>
  <c r="I44" i="4" s="1"/>
  <c r="W36" i="2"/>
  <c r="Y36" i="2" s="1"/>
  <c r="I33" i="4" s="1"/>
  <c r="X32" i="2"/>
  <c r="Z32" i="2" s="1"/>
  <c r="K29" i="4" s="1"/>
  <c r="W31" i="2"/>
  <c r="Y31" i="2" s="1"/>
  <c r="I28" i="4" s="1"/>
  <c r="X65" i="2"/>
  <c r="Z65" i="2" s="1"/>
  <c r="K64" i="4" s="1"/>
  <c r="X49" i="2"/>
  <c r="Z49" i="2" s="1"/>
  <c r="K46" i="4" s="1"/>
  <c r="X33" i="2"/>
  <c r="Z33" i="2" s="1"/>
  <c r="K30" i="4" s="1"/>
  <c r="X64" i="2"/>
  <c r="Z64" i="2" s="1"/>
  <c r="K63" i="4" s="1"/>
  <c r="W55" i="2"/>
  <c r="Y55" i="2" s="1"/>
  <c r="I53" i="4" s="1"/>
  <c r="W44" i="2"/>
  <c r="Y44" i="2" s="1"/>
  <c r="I41" i="4" s="1"/>
  <c r="X40" i="2"/>
  <c r="Z40" i="2" s="1"/>
  <c r="K37" i="4" s="1"/>
  <c r="W39" i="2"/>
  <c r="Y39" i="2" s="1"/>
  <c r="I36" i="4" s="1"/>
  <c r="W28" i="2"/>
  <c r="Y28" i="2" s="1"/>
  <c r="I26" i="4" s="1"/>
  <c r="X25" i="2"/>
  <c r="Z25" i="2" s="1"/>
  <c r="K22" i="4" s="1"/>
  <c r="X9" i="2"/>
  <c r="Z9" i="2" s="1"/>
  <c r="AB2" i="3"/>
  <c r="G2" i="4" s="1"/>
  <c r="R58" i="3"/>
  <c r="AA2" i="3"/>
  <c r="E2" i="4" s="1"/>
  <c r="AA19" i="3"/>
  <c r="E19" i="4" s="1"/>
  <c r="AB40" i="3"/>
  <c r="G39" i="4" s="1"/>
  <c r="AB34" i="3"/>
  <c r="G33" i="4" s="1"/>
  <c r="AA11" i="3"/>
  <c r="E11" i="4" s="1"/>
  <c r="AB56" i="3"/>
  <c r="G55" i="4" s="1"/>
  <c r="AB17" i="3"/>
  <c r="G17" i="4" s="1"/>
  <c r="AA56" i="3"/>
  <c r="E55" i="4" s="1"/>
  <c r="AB41" i="3"/>
  <c r="G40" i="4" s="1"/>
  <c r="AA30" i="3"/>
  <c r="E29" i="4" s="1"/>
  <c r="AB64" i="3"/>
  <c r="G63" i="4" s="1"/>
  <c r="AB42" i="3"/>
  <c r="G41" i="4" s="1"/>
  <c r="AA46" i="3"/>
  <c r="E45" i="4" s="1"/>
  <c r="AA40" i="3"/>
  <c r="E39" i="4" s="1"/>
  <c r="AA28" i="3"/>
  <c r="E28" i="4" s="1"/>
  <c r="AA23" i="3"/>
  <c r="E23" i="4" s="1"/>
  <c r="AB65" i="3"/>
  <c r="G64" i="4" s="1"/>
  <c r="AB49" i="3"/>
  <c r="G48" i="4" s="1"/>
  <c r="AA48" i="3"/>
  <c r="E47" i="4" s="1"/>
  <c r="AB22" i="3"/>
  <c r="G22" i="4" s="1"/>
  <c r="AA21" i="3"/>
  <c r="E21" i="4" s="1"/>
  <c r="AA15" i="3"/>
  <c r="E15" i="4" s="1"/>
  <c r="AB6" i="3"/>
  <c r="G6" i="4" s="1"/>
  <c r="AA5" i="3"/>
  <c r="E5" i="4" s="1"/>
  <c r="AA57" i="3"/>
  <c r="E56" i="4" s="1"/>
  <c r="AA49" i="3"/>
  <c r="E48" i="4" s="1"/>
  <c r="C48" i="4" s="1"/>
  <c r="AA41" i="3"/>
  <c r="E40" i="4" s="1"/>
  <c r="AA34" i="3"/>
  <c r="E33" i="4" s="1"/>
  <c r="AB68" i="3"/>
  <c r="G67" i="4" s="1"/>
  <c r="AB54" i="3"/>
  <c r="G53" i="4" s="1"/>
  <c r="AB38" i="3"/>
  <c r="G37" i="4" s="1"/>
  <c r="AB36" i="3"/>
  <c r="G35" i="4" s="1"/>
  <c r="AB13" i="3"/>
  <c r="G13" i="4" s="1"/>
  <c r="AB5" i="3"/>
  <c r="G5" i="4" s="1"/>
  <c r="AB18" i="3"/>
  <c r="G18" i="4" s="1"/>
  <c r="AA69" i="3"/>
  <c r="E68" i="4" s="1"/>
  <c r="AA37" i="3"/>
  <c r="E36" i="4" s="1"/>
  <c r="AA14" i="3"/>
  <c r="E14" i="4" s="1"/>
  <c r="AB7" i="3"/>
  <c r="G7" i="4" s="1"/>
  <c r="AA6" i="3"/>
  <c r="E6" i="4" s="1"/>
  <c r="AA62" i="3"/>
  <c r="E61" i="4" s="1"/>
  <c r="AA58" i="3"/>
  <c r="E57" i="4" s="1"/>
  <c r="X69" i="2"/>
  <c r="Z69" i="2" s="1"/>
  <c r="K69" i="4" s="1"/>
  <c r="X61" i="2"/>
  <c r="Z61" i="2" s="1"/>
  <c r="K60" i="4" s="1"/>
  <c r="X53" i="2"/>
  <c r="Z53" i="2" s="1"/>
  <c r="K50" i="4" s="1"/>
  <c r="X45" i="2"/>
  <c r="Z45" i="2" s="1"/>
  <c r="K42" i="4" s="1"/>
  <c r="X37" i="2"/>
  <c r="Z37" i="2" s="1"/>
  <c r="K34" i="4" s="1"/>
  <c r="X29" i="2"/>
  <c r="Z29" i="2" s="1"/>
  <c r="K27" i="4" s="1"/>
  <c r="X21" i="2"/>
  <c r="Z21" i="2" s="1"/>
  <c r="K18" i="4" s="1"/>
  <c r="X13" i="2"/>
  <c r="Z13" i="2" s="1"/>
  <c r="X5" i="2"/>
  <c r="Z5" i="2" s="1"/>
  <c r="K5" i="4" s="1"/>
  <c r="W64" i="2"/>
  <c r="Y64" i="2" s="1"/>
  <c r="I63" i="4" s="1"/>
  <c r="W56" i="2"/>
  <c r="Y56" i="2" s="1"/>
  <c r="I54" i="4" s="1"/>
  <c r="W48" i="2"/>
  <c r="Y48" i="2" s="1"/>
  <c r="I45" i="4" s="1"/>
  <c r="W40" i="2"/>
  <c r="Y40" i="2" s="1"/>
  <c r="I37" i="4" s="1"/>
  <c r="W32" i="2"/>
  <c r="Y32" i="2" s="1"/>
  <c r="I29" i="4" s="1"/>
  <c r="W24" i="2"/>
  <c r="Y24" i="2" s="1"/>
  <c r="W16" i="2"/>
  <c r="Y16" i="2" s="1"/>
  <c r="I13" i="4" s="1"/>
  <c r="X10" i="2"/>
  <c r="Z10" i="2" s="1"/>
  <c r="K9" i="4" s="1"/>
  <c r="W9" i="2"/>
  <c r="Y9" i="2" s="1"/>
  <c r="Y8" i="2"/>
  <c r="I8" i="4" s="1"/>
  <c r="W68" i="2"/>
  <c r="Y68" i="2" s="1"/>
  <c r="I67" i="4" s="1"/>
  <c r="X63" i="2"/>
  <c r="Z63" i="2" s="1"/>
  <c r="K62" i="4" s="1"/>
  <c r="W62" i="2"/>
  <c r="Y62" i="2" s="1"/>
  <c r="I61" i="4" s="1"/>
  <c r="X55" i="2"/>
  <c r="Z55" i="2" s="1"/>
  <c r="K53" i="4" s="1"/>
  <c r="W54" i="2"/>
  <c r="Y54" i="2" s="1"/>
  <c r="I51" i="4" s="1"/>
  <c r="X47" i="2"/>
  <c r="Z47" i="2" s="1"/>
  <c r="K44" i="4" s="1"/>
  <c r="W46" i="2"/>
  <c r="Y46" i="2" s="1"/>
  <c r="I43" i="4" s="1"/>
  <c r="X39" i="2"/>
  <c r="Z39" i="2" s="1"/>
  <c r="K36" i="4" s="1"/>
  <c r="W38" i="2"/>
  <c r="Y38" i="2" s="1"/>
  <c r="I35" i="4" s="1"/>
  <c r="X31" i="2"/>
  <c r="Z31" i="2" s="1"/>
  <c r="K28" i="4" s="1"/>
  <c r="X23" i="2"/>
  <c r="Z23" i="2" s="1"/>
  <c r="K21" i="4" s="1"/>
  <c r="W22" i="2"/>
  <c r="Y22" i="2" s="1"/>
  <c r="I20" i="4" s="1"/>
  <c r="X15" i="2"/>
  <c r="Z15" i="2" s="1"/>
  <c r="K12" i="4" s="1"/>
  <c r="W14" i="2"/>
  <c r="Y14" i="2" s="1"/>
  <c r="W12" i="2"/>
  <c r="Y12" i="2" s="1"/>
  <c r="I11" i="4" s="1"/>
  <c r="X7" i="2"/>
  <c r="Z7" i="2" s="1"/>
  <c r="K7" i="4" s="1"/>
  <c r="W6" i="2"/>
  <c r="Y6" i="2" s="1"/>
  <c r="I6" i="4" s="1"/>
  <c r="X6" i="2"/>
  <c r="Z6" i="2" s="1"/>
  <c r="K6" i="4" s="1"/>
  <c r="W5" i="2"/>
  <c r="Y5" i="2" s="1"/>
  <c r="I5" i="4" s="1"/>
  <c r="X66" i="2"/>
  <c r="Z66" i="2" s="1"/>
  <c r="K65" i="4" s="1"/>
  <c r="X62" i="2"/>
  <c r="Z62" i="2" s="1"/>
  <c r="K61" i="4" s="1"/>
  <c r="X58" i="2"/>
  <c r="Z58" i="2" s="1"/>
  <c r="K57" i="4" s="1"/>
  <c r="X46" i="2"/>
  <c r="Z46" i="2" s="1"/>
  <c r="K43" i="4" s="1"/>
  <c r="X26" i="2"/>
  <c r="Z26" i="2" s="1"/>
  <c r="K23" i="4" s="1"/>
  <c r="X22" i="2"/>
  <c r="Z22" i="2" s="1"/>
  <c r="K20" i="4" s="1"/>
  <c r="X18" i="2"/>
  <c r="Z18" i="2" s="1"/>
  <c r="K15" i="4" s="1"/>
  <c r="X14" i="2"/>
  <c r="Z14" i="2" s="1"/>
  <c r="X54" i="2"/>
  <c r="Z54" i="2" s="1"/>
  <c r="K51" i="4" s="1"/>
  <c r="X50" i="2"/>
  <c r="Z50" i="2" s="1"/>
  <c r="K47" i="4" s="1"/>
  <c r="X42" i="2"/>
  <c r="Z42" i="2" s="1"/>
  <c r="K39" i="4" s="1"/>
  <c r="X38" i="2"/>
  <c r="Z38" i="2" s="1"/>
  <c r="K35" i="4" s="1"/>
  <c r="X34" i="2"/>
  <c r="Z34" i="2" s="1"/>
  <c r="K31" i="4" s="1"/>
  <c r="W69" i="2"/>
  <c r="Y69" i="2" s="1"/>
  <c r="I69" i="4" s="1"/>
  <c r="W65" i="2"/>
  <c r="Y65" i="2" s="1"/>
  <c r="I64" i="4" s="1"/>
  <c r="W61" i="2"/>
  <c r="Y61" i="2" s="1"/>
  <c r="I60" i="4" s="1"/>
  <c r="W57" i="2"/>
  <c r="Y57" i="2" s="1"/>
  <c r="I56" i="4" s="1"/>
  <c r="W53" i="2"/>
  <c r="Y53" i="2" s="1"/>
  <c r="I50" i="4" s="1"/>
  <c r="W49" i="2"/>
  <c r="Y49" i="2" s="1"/>
  <c r="I46" i="4" s="1"/>
  <c r="W45" i="2"/>
  <c r="Y45" i="2" s="1"/>
  <c r="I42" i="4" s="1"/>
  <c r="W41" i="2"/>
  <c r="Y41" i="2" s="1"/>
  <c r="I38" i="4" s="1"/>
  <c r="W37" i="2"/>
  <c r="Y37" i="2" s="1"/>
  <c r="I34" i="4" s="1"/>
  <c r="W33" i="2"/>
  <c r="Y33" i="2" s="1"/>
  <c r="I30" i="4" s="1"/>
  <c r="W29" i="2"/>
  <c r="Y29" i="2" s="1"/>
  <c r="I27" i="4" s="1"/>
  <c r="W25" i="2"/>
  <c r="Y25" i="2" s="1"/>
  <c r="I22" i="4" s="1"/>
  <c r="W21" i="2"/>
  <c r="Y21" i="2" s="1"/>
  <c r="I18" i="4" s="1"/>
  <c r="W17" i="2"/>
  <c r="Y17" i="2" s="1"/>
  <c r="I14" i="4" s="1"/>
  <c r="W13" i="2"/>
  <c r="Y13" i="2" s="1"/>
  <c r="Z71" i="3" l="1"/>
  <c r="AB71" i="3" s="1"/>
  <c r="C41" i="4"/>
  <c r="T10" i="3"/>
  <c r="Z10" i="3"/>
  <c r="AB10" i="3" s="1"/>
  <c r="G10" i="4" s="1"/>
  <c r="Q35" i="3"/>
  <c r="R35" i="3"/>
  <c r="Q51" i="3"/>
  <c r="R51" i="3"/>
  <c r="S52" i="3"/>
  <c r="Y52" i="3"/>
  <c r="AA52" i="3" s="1"/>
  <c r="E51" i="4" s="1"/>
  <c r="C51" i="4" s="1"/>
  <c r="S61" i="3"/>
  <c r="Y61" i="3"/>
  <c r="AA61" i="3" s="1"/>
  <c r="E60" i="4" s="1"/>
  <c r="C68" i="4"/>
  <c r="Y24" i="3"/>
  <c r="AA24" i="3" s="1"/>
  <c r="E24" i="4" s="1"/>
  <c r="C24" i="4" s="1"/>
  <c r="Q16" i="3"/>
  <c r="R16" i="3"/>
  <c r="Q67" i="3"/>
  <c r="R67" i="3"/>
  <c r="Z32" i="3"/>
  <c r="AB32" i="3" s="1"/>
  <c r="G31" i="4" s="1"/>
  <c r="T32" i="3"/>
  <c r="Z62" i="3"/>
  <c r="AB62" i="3" s="1"/>
  <c r="G61" i="4" s="1"/>
  <c r="C61" i="4" s="1"/>
  <c r="T62" i="3"/>
  <c r="Z46" i="3"/>
  <c r="AB46" i="3" s="1"/>
  <c r="G45" i="4" s="1"/>
  <c r="S60" i="3"/>
  <c r="Y60" i="3"/>
  <c r="AA60" i="3" s="1"/>
  <c r="E59" i="4" s="1"/>
  <c r="C59" i="4" s="1"/>
  <c r="Y22" i="3"/>
  <c r="AA22" i="3" s="1"/>
  <c r="E22" i="4" s="1"/>
  <c r="C22" i="4" s="1"/>
  <c r="S22" i="3"/>
  <c r="S45" i="3"/>
  <c r="Y45" i="3"/>
  <c r="AA45" i="3" s="1"/>
  <c r="E44" i="4" s="1"/>
  <c r="C44" i="4" s="1"/>
  <c r="S44" i="3"/>
  <c r="T3" i="3"/>
  <c r="Z3" i="3"/>
  <c r="AB3" i="3" s="1"/>
  <c r="G3" i="4" s="1"/>
  <c r="C3" i="4" s="1"/>
  <c r="T21" i="3"/>
  <c r="Z21" i="3"/>
  <c r="AB21" i="3" s="1"/>
  <c r="G21" i="4" s="1"/>
  <c r="Q4" i="3"/>
  <c r="R4" i="3"/>
  <c r="Q20" i="3"/>
  <c r="R20" i="3"/>
  <c r="Q39" i="3"/>
  <c r="R39" i="3"/>
  <c r="C23" i="4"/>
  <c r="C6" i="4"/>
  <c r="C40" i="4"/>
  <c r="T7" i="3"/>
  <c r="Z33" i="3"/>
  <c r="AB33" i="3" s="1"/>
  <c r="G32" i="4" s="1"/>
  <c r="C32" i="4" s="1"/>
  <c r="Z48" i="3"/>
  <c r="AB48" i="3" s="1"/>
  <c r="G47" i="4" s="1"/>
  <c r="S64" i="3"/>
  <c r="Y29" i="3"/>
  <c r="AA29" i="3" s="1"/>
  <c r="E70" i="4" s="1"/>
  <c r="C70" i="4" s="1"/>
  <c r="Y9" i="3"/>
  <c r="AA9" i="3" s="1"/>
  <c r="E9" i="4" s="1"/>
  <c r="C9" i="4" s="1"/>
  <c r="Q8" i="3"/>
  <c r="R8" i="3"/>
  <c r="Q26" i="3"/>
  <c r="R26" i="3"/>
  <c r="Q43" i="3"/>
  <c r="R43" i="3"/>
  <c r="Q59" i="3"/>
  <c r="R59" i="3"/>
  <c r="C55" i="4"/>
  <c r="Q55" i="3"/>
  <c r="R55" i="3"/>
  <c r="C31" i="4"/>
  <c r="Y17" i="3"/>
  <c r="AA17" i="3" s="1"/>
  <c r="E17" i="4" s="1"/>
  <c r="C17" i="4" s="1"/>
  <c r="Q12" i="3"/>
  <c r="R12" i="3"/>
  <c r="Q31" i="3"/>
  <c r="R31" i="3"/>
  <c r="Q47" i="3"/>
  <c r="R47" i="3"/>
  <c r="Q63" i="3"/>
  <c r="R63" i="3"/>
  <c r="Z11" i="3"/>
  <c r="AB11" i="3" s="1"/>
  <c r="G11" i="4" s="1"/>
  <c r="C11" i="4" s="1"/>
  <c r="C63" i="4"/>
  <c r="C43" i="4"/>
  <c r="C53" i="4"/>
  <c r="C33" i="4"/>
  <c r="C2" i="4"/>
  <c r="C28" i="4"/>
  <c r="C5" i="4"/>
  <c r="C65" i="4"/>
  <c r="C14" i="4"/>
  <c r="C67" i="4"/>
  <c r="C25" i="4"/>
  <c r="C56" i="4"/>
  <c r="C10" i="4"/>
  <c r="C13" i="4"/>
  <c r="C15" i="4"/>
  <c r="C47" i="4"/>
  <c r="Z58" i="3"/>
  <c r="AB58" i="3" s="1"/>
  <c r="G57" i="4" s="1"/>
  <c r="C57" i="4" s="1"/>
  <c r="T58" i="3"/>
  <c r="C35" i="4"/>
  <c r="C7" i="4"/>
  <c r="C64" i="4"/>
  <c r="C39" i="4"/>
  <c r="C21" i="4"/>
  <c r="C18" i="4"/>
  <c r="C45" i="4"/>
  <c r="C27" i="4"/>
  <c r="C60" i="4"/>
  <c r="C37" i="4"/>
  <c r="C29" i="4"/>
  <c r="C69" i="4"/>
  <c r="T37" i="3"/>
  <c r="Z37" i="3"/>
  <c r="AB37" i="3" s="1"/>
  <c r="G36" i="4" s="1"/>
  <c r="C36" i="4" s="1"/>
  <c r="Z20" i="3" l="1"/>
  <c r="AB20" i="3" s="1"/>
  <c r="G20" i="4" s="1"/>
  <c r="T20" i="3"/>
  <c r="Z67" i="3"/>
  <c r="AB67" i="3" s="1"/>
  <c r="G66" i="4" s="1"/>
  <c r="T67" i="3"/>
  <c r="T35" i="3"/>
  <c r="Z35" i="3"/>
  <c r="AB35" i="3" s="1"/>
  <c r="G34" i="4" s="1"/>
  <c r="Z63" i="3"/>
  <c r="AB63" i="3" s="1"/>
  <c r="G62" i="4" s="1"/>
  <c r="T63" i="3"/>
  <c r="T31" i="3"/>
  <c r="Z31" i="3"/>
  <c r="AB31" i="3" s="1"/>
  <c r="G30" i="4" s="1"/>
  <c r="Z55" i="3"/>
  <c r="AB55" i="3" s="1"/>
  <c r="G54" i="4" s="1"/>
  <c r="T55" i="3"/>
  <c r="Y59" i="3"/>
  <c r="AA59" i="3" s="1"/>
  <c r="E58" i="4" s="1"/>
  <c r="S59" i="3"/>
  <c r="Y26" i="3"/>
  <c r="AA26" i="3" s="1"/>
  <c r="E26" i="4" s="1"/>
  <c r="C26" i="4" s="1"/>
  <c r="S26" i="3"/>
  <c r="S20" i="3"/>
  <c r="Y20" i="3"/>
  <c r="AA20" i="3" s="1"/>
  <c r="E20" i="4" s="1"/>
  <c r="C20" i="4" s="1"/>
  <c r="S35" i="3"/>
  <c r="Y35" i="3"/>
  <c r="AA35" i="3" s="1"/>
  <c r="E34" i="4" s="1"/>
  <c r="S63" i="3"/>
  <c r="Y63" i="3"/>
  <c r="AA63" i="3" s="1"/>
  <c r="E62" i="4" s="1"/>
  <c r="Y31" i="3"/>
  <c r="AA31" i="3" s="1"/>
  <c r="E30" i="4" s="1"/>
  <c r="C30" i="4" s="1"/>
  <c r="S31" i="3"/>
  <c r="Y55" i="3"/>
  <c r="AA55" i="3" s="1"/>
  <c r="E54" i="4" s="1"/>
  <c r="S55" i="3"/>
  <c r="Z43" i="3"/>
  <c r="AB43" i="3" s="1"/>
  <c r="G42" i="4" s="1"/>
  <c r="T43" i="3"/>
  <c r="T8" i="3"/>
  <c r="Z8" i="3"/>
  <c r="AB8" i="3" s="1"/>
  <c r="G8" i="4" s="1"/>
  <c r="T39" i="3"/>
  <c r="Z39" i="3"/>
  <c r="AB39" i="3" s="1"/>
  <c r="G38" i="4" s="1"/>
  <c r="T4" i="3"/>
  <c r="Z4" i="3"/>
  <c r="AB4" i="3" s="1"/>
  <c r="G4" i="4" s="1"/>
  <c r="T16" i="3"/>
  <c r="Z16" i="3"/>
  <c r="AB16" i="3" s="1"/>
  <c r="G16" i="4" s="1"/>
  <c r="T51" i="3"/>
  <c r="Z51" i="3"/>
  <c r="AB51" i="3" s="1"/>
  <c r="G50" i="4" s="1"/>
  <c r="Y47" i="3"/>
  <c r="AA47" i="3" s="1"/>
  <c r="E46" i="4" s="1"/>
  <c r="C46" i="4" s="1"/>
  <c r="S47" i="3"/>
  <c r="Y12" i="3"/>
  <c r="AA12" i="3" s="1"/>
  <c r="E12" i="4" s="1"/>
  <c r="S12" i="3"/>
  <c r="T59" i="3"/>
  <c r="Z59" i="3"/>
  <c r="AB59" i="3" s="1"/>
  <c r="G58" i="4" s="1"/>
  <c r="Z26" i="3"/>
  <c r="AB26" i="3" s="1"/>
  <c r="G26" i="4" s="1"/>
  <c r="T26" i="3"/>
  <c r="S67" i="3"/>
  <c r="Y67" i="3"/>
  <c r="AA67" i="3" s="1"/>
  <c r="E66" i="4" s="1"/>
  <c r="Z47" i="3"/>
  <c r="AB47" i="3" s="1"/>
  <c r="G46" i="4" s="1"/>
  <c r="T47" i="3"/>
  <c r="Z12" i="3"/>
  <c r="AB12" i="3" s="1"/>
  <c r="G12" i="4" s="1"/>
  <c r="T12" i="3"/>
  <c r="Y43" i="3"/>
  <c r="AA43" i="3" s="1"/>
  <c r="E42" i="4" s="1"/>
  <c r="S43" i="3"/>
  <c r="S8" i="3"/>
  <c r="Y8" i="3"/>
  <c r="AA8" i="3" s="1"/>
  <c r="E8" i="4" s="1"/>
  <c r="Y39" i="3"/>
  <c r="AA39" i="3" s="1"/>
  <c r="E38" i="4" s="1"/>
  <c r="S39" i="3"/>
  <c r="S4" i="3"/>
  <c r="Y4" i="3"/>
  <c r="AA4" i="3" s="1"/>
  <c r="E4" i="4" s="1"/>
  <c r="S16" i="3"/>
  <c r="Y16" i="3"/>
  <c r="AA16" i="3" s="1"/>
  <c r="E16" i="4" s="1"/>
  <c r="Y51" i="3"/>
  <c r="AA51" i="3" s="1"/>
  <c r="E50" i="4" s="1"/>
  <c r="S51" i="3"/>
  <c r="C4" i="4" l="1"/>
  <c r="C8" i="4"/>
  <c r="C66" i="4"/>
  <c r="C34" i="4"/>
  <c r="C16" i="4"/>
  <c r="C50" i="4"/>
  <c r="C62" i="4"/>
  <c r="C38" i="4"/>
  <c r="C42" i="4"/>
  <c r="C12" i="4"/>
  <c r="C54" i="4"/>
  <c r="C58" i="4"/>
</calcChain>
</file>

<file path=xl/sharedStrings.xml><?xml version="1.0" encoding="utf-8"?>
<sst xmlns="http://schemas.openxmlformats.org/spreadsheetml/2006/main" count="765" uniqueCount="247">
  <si>
    <t>offset x</t>
  </si>
  <si>
    <t>offset y</t>
  </si>
  <si>
    <t>console bg w</t>
  </si>
  <si>
    <t>console bg h</t>
  </si>
  <si>
    <t>console bg x</t>
  </si>
  <si>
    <t>console bg y</t>
  </si>
  <si>
    <t>console bg w %</t>
  </si>
  <si>
    <t>console bg h %</t>
  </si>
  <si>
    <t>Resolution x</t>
  </si>
  <si>
    <t>Resolution y</t>
  </si>
  <si>
    <t>Max px x</t>
  </si>
  <si>
    <t>Max px y</t>
  </si>
  <si>
    <t>pos x</t>
  </si>
  <si>
    <t>pos y</t>
  </si>
  <si>
    <t>Largest side</t>
  </si>
  <si>
    <t>console rs x</t>
  </si>
  <si>
    <t>console rs y</t>
  </si>
  <si>
    <t>os x px</t>
  </si>
  <si>
    <t>os y px</t>
  </si>
  <si>
    <t>px</t>
  </si>
  <si>
    <t>py</t>
  </si>
  <si>
    <t>./3do/_inc</t>
  </si>
  <si>
    <t>console.png</t>
  </si>
  <si>
    <t>576x269</t>
  </si>
  <si>
    <t>./ags/_inc</t>
  </si>
  <si>
    <t>576x359</t>
  </si>
  <si>
    <t>./amiga/_inc</t>
  </si>
  <si>
    <t>576x447</t>
  </si>
  <si>
    <t>./amstradcpc/_inc</t>
  </si>
  <si>
    <t>576x643</t>
  </si>
  <si>
    <t>./apple2/_inc</t>
  </si>
  <si>
    <t>576x531</t>
  </si>
  <si>
    <t>./arcade/_inc</t>
  </si>
  <si>
    <t>542x777</t>
  </si>
  <si>
    <t>./atari2600/_inc</t>
  </si>
  <si>
    <t>576x352</t>
  </si>
  <si>
    <t>./atari5200/_inc</t>
  </si>
  <si>
    <t>576x358</t>
  </si>
  <si>
    <t>./atari7800/_inc</t>
  </si>
  <si>
    <t>576x589</t>
  </si>
  <si>
    <t>./atari800/_inc</t>
  </si>
  <si>
    <t>576x325</t>
  </si>
  <si>
    <t>./atarifalcon/_inc</t>
  </si>
  <si>
    <t>576x366</t>
  </si>
  <si>
    <t>./atarijaguar/_inc</t>
  </si>
  <si>
    <t>576x248</t>
  </si>
  <si>
    <t>./atarijaguarcd/_inc</t>
  </si>
  <si>
    <t>576x468</t>
  </si>
  <si>
    <t>./atarilynx/_inc</t>
  </si>
  <si>
    <t>576x341</t>
  </si>
  <si>
    <t>./atarist/_inc</t>
  </si>
  <si>
    <t>576x569</t>
  </si>
  <si>
    <t>./atarixe/_inc</t>
  </si>
  <si>
    <t>576x250</t>
  </si>
  <si>
    <t>./bbcmicro/_inc</t>
  </si>
  <si>
    <t>576x374</t>
  </si>
  <si>
    <t>./c64/_inc</t>
  </si>
  <si>
    <t>576x365</t>
  </si>
  <si>
    <t>./capcom/_inc</t>
  </si>
  <si>
    <t>436x777</t>
  </si>
  <si>
    <t>./channelf/_inc</t>
  </si>
  <si>
    <t>576x320</t>
  </si>
  <si>
    <t>./coco/_inc</t>
  </si>
  <si>
    <t>./colecovision/_inc</t>
  </si>
  <si>
    <t>576x279</t>
  </si>
  <si>
    <t>./daphne/_inc</t>
  </si>
  <si>
    <t>410x777</t>
  </si>
  <si>
    <t>./desktop/_inc</t>
  </si>
  <si>
    <t>./dragon32/_inc</t>
  </si>
  <si>
    <t>576x455</t>
  </si>
  <si>
    <t>./dreamcast/_inc</t>
  </si>
  <si>
    <t>576x314</t>
  </si>
  <si>
    <t>./fba/_inc</t>
  </si>
  <si>
    <t>./fds/_inc</t>
  </si>
  <si>
    <t>576x284</t>
  </si>
  <si>
    <t>./gameandwatch/_inc</t>
  </si>
  <si>
    <t>576x386</t>
  </si>
  <si>
    <t>./gamegear/_inc</t>
  </si>
  <si>
    <t>576x349</t>
  </si>
  <si>
    <t>./gb/_inc</t>
  </si>
  <si>
    <t>./gba/_inc</t>
  </si>
  <si>
    <t>576x324</t>
  </si>
  <si>
    <t>./gbc/_inc</t>
  </si>
  <si>
    <t>443x777</t>
  </si>
  <si>
    <t>./gc/_inc</t>
  </si>
  <si>
    <t>576x672</t>
  </si>
  <si>
    <t>./genesis/_inc</t>
  </si>
  <si>
    <t>./intellivision/_inc</t>
  </si>
  <si>
    <t>576x305</t>
  </si>
  <si>
    <t>./macintosh/_inc</t>
  </si>
  <si>
    <t>576x675</t>
  </si>
  <si>
    <t>./mame/_inc</t>
  </si>
  <si>
    <t>466x777</t>
  </si>
  <si>
    <t>./mastersystem/_inc</t>
  </si>
  <si>
    <t>576x317</t>
  </si>
  <si>
    <t>./megadrive/_inc</t>
  </si>
  <si>
    <t>576x288</t>
  </si>
  <si>
    <t>./msx/_inc</t>
  </si>
  <si>
    <t>576x315</t>
  </si>
  <si>
    <t>./n64/_inc</t>
  </si>
  <si>
    <t>576x309</t>
  </si>
  <si>
    <t>./nds/_inc</t>
  </si>
  <si>
    <t>576x524</t>
  </si>
  <si>
    <t>./neogeo/_inc</t>
  </si>
  <si>
    <t>432x777</t>
  </si>
  <si>
    <t>./neogeocd/_inc</t>
  </si>
  <si>
    <t>576x256</t>
  </si>
  <si>
    <t>./nes/_inc</t>
  </si>
  <si>
    <t>576x297</t>
  </si>
  <si>
    <t>./ngp/_inc</t>
  </si>
  <si>
    <t>./ngpc/_inc</t>
  </si>
  <si>
    <t>./nintendo/_inc</t>
  </si>
  <si>
    <t>./odyssey2/_inc</t>
  </si>
  <si>
    <t>576x345</t>
  </si>
  <si>
    <t>./pc/_inc</t>
  </si>
  <si>
    <t>576x384</t>
  </si>
  <si>
    <t>./pcengine/_inc</t>
  </si>
  <si>
    <t>./pcx68000/_inc</t>
  </si>
  <si>
    <t>517x777</t>
  </si>
  <si>
    <t>./ports/_inc</t>
  </si>
  <si>
    <t>./psp/_inc</t>
  </si>
  <si>
    <t>576x266</t>
  </si>
  <si>
    <t>./psx/_inc</t>
  </si>
  <si>
    <t>576x264</t>
  </si>
  <si>
    <t>./residualvm/_inc</t>
  </si>
  <si>
    <t>./retropie/_inc</t>
  </si>
  <si>
    <t>576x576</t>
  </si>
  <si>
    <t>./saturn/_inc</t>
  </si>
  <si>
    <t>576x313</t>
  </si>
  <si>
    <t>./scummvm/_inc</t>
  </si>
  <si>
    <t>./sega32x/_inc</t>
  </si>
  <si>
    <t>576x458</t>
  </si>
  <si>
    <t>./segacd/_inc</t>
  </si>
  <si>
    <t>576x342</t>
  </si>
  <si>
    <t>./sg-1000/_inc</t>
  </si>
  <si>
    <t>576x347</t>
  </si>
  <si>
    <t>./snes/_inc</t>
  </si>
  <si>
    <t>576x274</t>
  </si>
  <si>
    <t>./stratagus/_inc</t>
  </si>
  <si>
    <t>576x432</t>
  </si>
  <si>
    <t>./tg16/_inc</t>
  </si>
  <si>
    <t>576x346</t>
  </si>
  <si>
    <t>./tgcd/_inc</t>
  </si>
  <si>
    <t>576x427</t>
  </si>
  <si>
    <t>./vectrex/_inc</t>
  </si>
  <si>
    <t>576x720</t>
  </si>
  <si>
    <t>./videopac/_inc</t>
  </si>
  <si>
    <t>./virtualboy/_inc</t>
  </si>
  <si>
    <t>576x741</t>
  </si>
  <si>
    <t>./wonderswan/_inc</t>
  </si>
  <si>
    <t>576x406</t>
  </si>
  <si>
    <t>./wonderswancolor/_inc</t>
  </si>
  <si>
    <t>576x355</t>
  </si>
  <si>
    <t>./zmachine/_inc</t>
  </si>
  <si>
    <t>./zxspectrum/_inc</t>
  </si>
  <si>
    <t>Direcotry</t>
  </si>
  <si>
    <t>File</t>
  </si>
  <si>
    <t>Size</t>
  </si>
  <si>
    <t>Width</t>
  </si>
  <si>
    <t>Height</t>
  </si>
  <si>
    <t>logo.svg</t>
  </si>
  <si>
    <t>566.929x97.854</t>
  </si>
  <si>
    <t>568.929x116.145</t>
  </si>
  <si>
    <t>566.929x128.211</t>
  </si>
  <si>
    <t>896.22x257.47</t>
  </si>
  <si>
    <t>800x280</t>
  </si>
  <si>
    <t>566.929x129.21</t>
  </si>
  <si>
    <t>566.924x121.752</t>
  </si>
  <si>
    <t>362.658x72.563</t>
  </si>
  <si>
    <t>566.929x79.219</t>
  </si>
  <si>
    <t>567.18x60.445</t>
  </si>
  <si>
    <t>566.929x104.51</t>
  </si>
  <si>
    <t>566.929x92.934</t>
  </si>
  <si>
    <t>566.922x168.614</t>
  </si>
  <si>
    <t>169.5x67.609</t>
  </si>
  <si>
    <t>352.675x41.963</t>
  </si>
  <si>
    <t>5592x1024</t>
  </si>
  <si>
    <t>343.64x70.468</t>
  </si>
  <si>
    <t>566.929x178.654</t>
  </si>
  <si>
    <t>559.2486x81.179924</t>
  </si>
  <si>
    <t>566.929x414.158</t>
  </si>
  <si>
    <t>566.929x458.929</t>
  </si>
  <si>
    <t>567.154x100.826</t>
  </si>
  <si>
    <t>567.93x69.41</t>
  </si>
  <si>
    <t>566.929x66.041</t>
  </si>
  <si>
    <t>566.93x65.438</t>
  </si>
  <si>
    <t>566.93x124.23</t>
  </si>
  <si>
    <t>566.93x89.334</t>
  </si>
  <si>
    <t>566.93x118.865</t>
  </si>
  <si>
    <t>566.929x157.78</t>
  </si>
  <si>
    <t>566.929x202.382</t>
  </si>
  <si>
    <t>566.932x90.32</t>
  </si>
  <si>
    <t>566.928x234.744</t>
  </si>
  <si>
    <t>566.929x102.84</t>
  </si>
  <si>
    <t>566.929x78.275</t>
  </si>
  <si>
    <t>323.388547527x309.225545446</t>
  </si>
  <si>
    <t>566.929x70.521</t>
  </si>
  <si>
    <t>340.154x126.123</t>
  </si>
  <si>
    <t>566.927x124.854</t>
  </si>
  <si>
    <t>566.927x167.468</t>
  </si>
  <si>
    <t>566.929x86.813</t>
  </si>
  <si>
    <t>566.929x180.921</t>
  </si>
  <si>
    <t>566.929x226.773</t>
  </si>
  <si>
    <t>566.936x274.332</t>
  </si>
  <si>
    <t>354.746x129.104</t>
  </si>
  <si>
    <t>566.929x185.059</t>
  </si>
  <si>
    <t>567.429x113.032</t>
  </si>
  <si>
    <t>566.931x154.093</t>
  </si>
  <si>
    <t>1897.3x456.5</t>
  </si>
  <si>
    <t>210x200</t>
  </si>
  <si>
    <t>477.948x205.537</t>
  </si>
  <si>
    <t>574.785x83.5</t>
  </si>
  <si>
    <t>1924.6993x277.25568</t>
  </si>
  <si>
    <t>399.49x98.438</t>
  </si>
  <si>
    <t>566.926x121.783</t>
  </si>
  <si>
    <t>580x130</t>
  </si>
  <si>
    <t>566.929x170.079</t>
  </si>
  <si>
    <t>576.387x79.262</t>
  </si>
  <si>
    <t>354.07321x89.038544</t>
  </si>
  <si>
    <t>566.936x85.117</t>
  </si>
  <si>
    <t>759.604x159.302</t>
  </si>
  <si>
    <t>566.929x98.441</t>
  </si>
  <si>
    <t>566.929x87.964</t>
  </si>
  <si>
    <t>logo bg w</t>
  </si>
  <si>
    <t>logo bg h</t>
  </si>
  <si>
    <t>logo bg x</t>
  </si>
  <si>
    <t>logo bg y</t>
  </si>
  <si>
    <t>logo bg w %</t>
  </si>
  <si>
    <t>logo bg h %</t>
  </si>
  <si>
    <t>resize x</t>
  </si>
  <si>
    <t>resize y</t>
  </si>
  <si>
    <t>decal x</t>
  </si>
  <si>
    <t>decal y</t>
  </si>
  <si>
    <t>console x</t>
  </si>
  <si>
    <t>console y</t>
  </si>
  <si>
    <t>Filename</t>
  </si>
  <si>
    <t>Lookup</t>
  </si>
  <si>
    <t>Initial Content</t>
  </si>
  <si>
    <t>space</t>
  </si>
  <si>
    <t>Second content</t>
  </si>
  <si>
    <t>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</t>
  </si>
  <si>
    <t>End</t>
  </si>
  <si>
    <t>&lt;/pos&gt;
                   &lt;maxSize&gt;.3 .72&lt;/maxSize&gt;
                   &lt;path&gt;./_inc/console.png&lt;/path&gt;
				   &lt;default&gt;./../_inc/images/noconsole.png&lt;/default&gt;
                &lt;/image&gt;			
	&lt;/view&gt;
&lt;/theme&gt;'</t>
  </si>
  <si>
    <t>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</t>
  </si>
  <si>
    <t>1186x199</t>
  </si>
  <si>
    <t>465x777</t>
  </si>
  <si>
    <t>./ti99/_inc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</si>
</sst>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" fontId="0" fillId="2" borderId="2" xfId="0" applyNumberFormat="1" applyFont="1" applyFill="1" applyBorder="1"/>
    <xf numFmtId="164" fontId="0" fillId="3" borderId="0" xfId="0" applyNumberFormat="1" applyFill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5" borderId="2" xfId="0" applyNumberFormat="1" applyFont="1" applyFill="1" applyBorder="1"/>
    <xf numFmtId="164" fontId="0" fillId="5" borderId="3" xfId="0" applyNumberFormat="1" applyFont="1" applyFill="1" applyBorder="1"/>
    <xf numFmtId="0" fontId="0" fillId="0" borderId="0" xfId="0" applyAlignment="1"/>
    <xf numFmtId="0" fontId="0" fillId="0" borderId="0" xfId="0" quotePrefix="1" applyAlignment="1"/>
    <xf numFmtId="164" fontId="0" fillId="0" borderId="0" xfId="0" quotePrefix="1" applyNumberFormat="1" applyAlignment="1"/>
  </cellXfs>
  <cellStyles count="1">
    <cellStyle name="Normal" xfId="0" builtinId="0"/>
  </cellStyles>
  <dxfs count="12"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609B2-8D23-4007-87FC-F6A17EB7F45A}" name="Table1" displayName="Table1" ref="A1:Z71" totalsRowShown="0">
  <autoFilter ref="A1:Z71" xr:uid="{7AE609B2-8D23-4007-87FC-F6A17EB7F45A}"/>
  <sortState xmlns:xlrd2="http://schemas.microsoft.com/office/spreadsheetml/2017/richdata2" ref="A2:Z69">
    <sortCondition ref="B1:B69"/>
  </sortState>
  <tableColumns count="26">
    <tableColumn id="1" xr3:uid="{E3F59511-E37E-4B1D-BC52-32DF38364900}" name="Direcotry"/>
    <tableColumn id="2" xr3:uid="{483E7D90-7CBA-4D36-98F6-5CA4657788CE}" name="File"/>
    <tableColumn id="3" xr3:uid="{5702A541-1DA5-471B-9969-3C6AC96FCE31}" name="Size"/>
    <tableColumn id="4" xr3:uid="{3CA46858-903A-4DCC-ADEF-C9DA81EA4B1B}" name="Width"/>
    <tableColumn id="5" xr3:uid="{4677F59E-CDF4-4100-A9D0-66211EE29212}" name="Height" dataDxfId="11"/>
    <tableColumn id="6" xr3:uid="{F5DD7E38-14CE-4597-B319-60AB513F52E6}" name="console bg w"/>
    <tableColumn id="7" xr3:uid="{31D375FD-0006-4BC3-94D8-6AF6CA03B13C}" name="console bg h"/>
    <tableColumn id="8" xr3:uid="{EAC2DBC2-A0B0-45B4-8657-619306BE30E3}" name="console bg x"/>
    <tableColumn id="9" xr3:uid="{FECCB323-6152-451F-8BEE-2A9B4224D5EC}" name="console bg y"/>
    <tableColumn id="10" xr3:uid="{FF8EDEF4-21F8-499D-96AE-F1AECBD301E7}" name="console bg w %"/>
    <tableColumn id="11" xr3:uid="{29CE2252-A041-453E-8D0F-27AF79C95774}" name="console bg h %"/>
    <tableColumn id="12" xr3:uid="{74F86695-857D-489A-BCC6-295CB437A7B4}" name="Resolution x"/>
    <tableColumn id="13" xr3:uid="{08B2C7E3-66DE-4B3D-B53C-B22DF88613EA}" name="Resolution y"/>
    <tableColumn id="14" xr3:uid="{A4079119-E48A-4A70-B295-8DC551EAA76A}" name="Max px x" dataDxfId="10">
      <calculatedColumnFormula>ROUNDDOWN(J2*L2,0)</calculatedColumnFormula>
    </tableColumn>
    <tableColumn id="15" xr3:uid="{F86E32AE-26BD-41AA-8DA4-ACE2CA2095A5}" name="Max px y" dataDxfId="9">
      <calculatedColumnFormula>ROUNDDOWN(M2*K2,0)</calculatedColumnFormula>
    </tableColumn>
    <tableColumn id="16" xr3:uid="{DE7A0219-BEB4-4572-9048-2E156768EA19}" name="Largest side" dataDxfId="8">
      <calculatedColumnFormula>IF(D2&gt;E2,"W","H")</calculatedColumnFormula>
    </tableColumn>
    <tableColumn id="21" xr3:uid="{A13E4C25-E4D1-44A4-BFA6-8CACB99CC2FF}" name="console rs x" dataDxfId="7">
      <calculatedColumnFormula>#REF!/L2</calculatedColumnFormula>
    </tableColumn>
    <tableColumn id="22" xr3:uid="{9BE88AA9-BC05-4BAB-9C02-7C6353308E8A}" name="console rs y" dataDxfId="6">
      <calculatedColumnFormula>#REF!/M2</calculatedColumnFormula>
    </tableColumn>
    <tableColumn id="23" xr3:uid="{B80C184B-1E4F-42BE-8BDE-6C334CE4CBC4}" name="offset x"/>
    <tableColumn id="24" xr3:uid="{74BA82F4-8E78-4A25-9588-0C6499A2433A}" name="offset y"/>
    <tableColumn id="25" xr3:uid="{BF371E72-215F-45FC-A739-A2CAF11D709F}" name="os x px" dataDxfId="5">
      <calculatedColumnFormula>S2*L2</calculatedColumnFormula>
    </tableColumn>
    <tableColumn id="26" xr3:uid="{6C929799-356C-47FB-A8FC-5DA024D5DFF4}" name="os y px" dataDxfId="4">
      <calculatedColumnFormula>T2*M2</calculatedColumnFormula>
    </tableColumn>
    <tableColumn id="27" xr3:uid="{DC3BFF09-B019-40FE-8245-9F8E5B593668}" name="pos x" dataDxfId="3">
      <calculatedColumnFormula>((N2-#REF!)/2)+U2</calculatedColumnFormula>
    </tableColumn>
    <tableColumn id="28" xr3:uid="{DE91D445-C490-402E-B645-EEC40B9F2336}" name="pos y" dataDxfId="2">
      <calculatedColumnFormula>((O2-#REF!)/2)+V2</calculatedColumnFormula>
    </tableColumn>
    <tableColumn id="29" xr3:uid="{A5F0659A-4723-4302-B816-CB10FDBC4712}" name="px" dataDxfId="1">
      <calculatedColumnFormula>W2/L2</calculatedColumnFormula>
    </tableColumn>
    <tableColumn id="30" xr3:uid="{983A249F-F9CF-46BA-9A3E-3FB62548BC04}" name="py" dataDxfId="0">
      <calculatedColumnFormula>X2/M2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0464-F5E2-4F56-88E9-27E3734992E5}">
  <dimension ref="A1:Z71"/>
  <sheetViews>
    <sheetView tabSelected="1" topLeftCell="K46" workbookViewId="0">
      <selection activeCell="Y71" sqref="Y71"/>
    </sheetView>
  </sheetViews>
  <sheetFormatPr defaultRowHeight="15" x14ac:dyDescent="0.25"/>
  <cols>
    <col min="1" max="1" width="24" bestFit="1" customWidth="1"/>
    <col min="2" max="2" width="20.7109375" bestFit="1" customWidth="1"/>
    <col min="3" max="3" width="10" bestFit="1" customWidth="1"/>
    <col min="6" max="6" width="14.7109375" bestFit="1" customWidth="1"/>
    <col min="7" max="7" width="14.28515625" bestFit="1" customWidth="1"/>
    <col min="8" max="9" width="14.140625" bestFit="1" customWidth="1"/>
    <col min="10" max="10" width="16.85546875" bestFit="1" customWidth="1"/>
    <col min="11" max="11" width="16.42578125" bestFit="1" customWidth="1"/>
    <col min="12" max="13" width="14.28515625" bestFit="1" customWidth="1"/>
    <col min="14" max="15" width="11.140625" bestFit="1" customWidth="1"/>
    <col min="16" max="16" width="13.7109375" bestFit="1" customWidth="1"/>
    <col min="17" max="18" width="13.5703125" bestFit="1" customWidth="1"/>
    <col min="19" max="20" width="10" bestFit="1" customWidth="1"/>
    <col min="21" max="22" width="9.28515625" bestFit="1" customWidth="1"/>
    <col min="23" max="24" width="7.85546875" bestFit="1" customWidth="1"/>
    <col min="25" max="26" width="7.7109375" bestFit="1" customWidth="1"/>
  </cols>
  <sheetData>
    <row r="1" spans="1:26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15</v>
      </c>
      <c r="R1" t="s">
        <v>16</v>
      </c>
      <c r="S1" t="s">
        <v>0</v>
      </c>
      <c r="T1" t="s">
        <v>1</v>
      </c>
      <c r="U1" t="s">
        <v>17</v>
      </c>
      <c r="V1" t="s">
        <v>18</v>
      </c>
      <c r="W1" t="s">
        <v>12</v>
      </c>
      <c r="X1" t="s">
        <v>13</v>
      </c>
      <c r="Y1" t="s">
        <v>19</v>
      </c>
      <c r="Z1" t="s">
        <v>20</v>
      </c>
    </row>
    <row r="2" spans="1:26" x14ac:dyDescent="0.25">
      <c r="A2" t="s">
        <v>21</v>
      </c>
      <c r="B2" t="s">
        <v>22</v>
      </c>
      <c r="C2" t="s">
        <v>23</v>
      </c>
      <c r="D2">
        <v>576</v>
      </c>
      <c r="E2" s="5">
        <v>269</v>
      </c>
      <c r="F2">
        <v>600</v>
      </c>
      <c r="G2">
        <v>874</v>
      </c>
      <c r="H2">
        <v>0.64500000000000002</v>
      </c>
      <c r="I2">
        <v>0.1</v>
      </c>
      <c r="J2">
        <v>0.3</v>
      </c>
      <c r="K2">
        <v>0.72</v>
      </c>
      <c r="L2">
        <v>1920</v>
      </c>
      <c r="M2">
        <v>1080</v>
      </c>
      <c r="N2">
        <f>ROUNDDOWN(J2*L2,0)</f>
        <v>576</v>
      </c>
      <c r="O2">
        <f>ROUNDDOWN(M2*K2,0)</f>
        <v>777</v>
      </c>
      <c r="P2" t="str">
        <f>IF(D2&gt;E2,"W","H")</f>
        <v>W</v>
      </c>
      <c r="Q2" s="1">
        <f>Table1[[#This Row],[Width]]/L2</f>
        <v>0.3</v>
      </c>
      <c r="R2" s="1">
        <f>Table1[[#This Row],[Height]]/M2</f>
        <v>0.24907407407407409</v>
      </c>
      <c r="S2">
        <v>0.65</v>
      </c>
      <c r="T2">
        <v>0.13750000000000001</v>
      </c>
      <c r="U2">
        <f>S2*L2</f>
        <v>1248</v>
      </c>
      <c r="V2">
        <f>T2*M2</f>
        <v>148.5</v>
      </c>
      <c r="W2">
        <f>((N2-Table1[[#This Row],[Width]])/2)+U2</f>
        <v>1248</v>
      </c>
      <c r="X2">
        <f>((O2-Table1[[#This Row],[Height]])/2)+V2</f>
        <v>402.5</v>
      </c>
      <c r="Y2" s="1">
        <f>W2/L2</f>
        <v>0.65</v>
      </c>
      <c r="Z2" s="1">
        <f t="shared" ref="Z2:Z33" si="0">X2/M2</f>
        <v>0.37268518518518517</v>
      </c>
    </row>
    <row r="3" spans="1:26" x14ac:dyDescent="0.25">
      <c r="A3" t="s">
        <v>24</v>
      </c>
      <c r="B3" t="s">
        <v>22</v>
      </c>
      <c r="C3" t="s">
        <v>25</v>
      </c>
      <c r="D3">
        <v>576</v>
      </c>
      <c r="E3" s="5">
        <v>359</v>
      </c>
      <c r="F3">
        <v>600</v>
      </c>
      <c r="G3">
        <v>874</v>
      </c>
      <c r="H3">
        <v>0.64500000000000002</v>
      </c>
      <c r="I3">
        <v>0.1</v>
      </c>
      <c r="J3">
        <v>0.3</v>
      </c>
      <c r="K3">
        <v>0.72</v>
      </c>
      <c r="L3">
        <v>1920</v>
      </c>
      <c r="M3">
        <v>1080</v>
      </c>
      <c r="N3">
        <f t="shared" ref="N3:N66" si="1">ROUNDDOWN(J3*L3,0)</f>
        <v>576</v>
      </c>
      <c r="O3">
        <f t="shared" ref="O3:O66" si="2">ROUNDDOWN(M3*K3,0)</f>
        <v>777</v>
      </c>
      <c r="P3" t="str">
        <f t="shared" ref="P3:P66" si="3">IF(D3&gt;E3,"W","H")</f>
        <v>W</v>
      </c>
      <c r="Q3" s="1">
        <f>Table1[[#This Row],[Width]]/L3</f>
        <v>0.3</v>
      </c>
      <c r="R3" s="1">
        <f>Table1[[#This Row],[Height]]/M3</f>
        <v>0.33240740740740743</v>
      </c>
      <c r="S3">
        <v>0.65</v>
      </c>
      <c r="T3">
        <v>0.13750000000000001</v>
      </c>
      <c r="U3">
        <f t="shared" ref="U3:U66" si="4">S3*L3</f>
        <v>1248</v>
      </c>
      <c r="V3">
        <f t="shared" ref="V3:V66" si="5">T3*M3</f>
        <v>148.5</v>
      </c>
      <c r="W3">
        <f>((N3-Table1[[#This Row],[Width]])/2)+U3</f>
        <v>1248</v>
      </c>
      <c r="X3">
        <f>((O3-Table1[[#This Row],[Height]])/2)+V3</f>
        <v>357.5</v>
      </c>
      <c r="Y3" s="1">
        <f t="shared" ref="Y3:Y66" si="6">W3/L3</f>
        <v>0.65</v>
      </c>
      <c r="Z3" s="1">
        <f t="shared" si="0"/>
        <v>0.33101851851851855</v>
      </c>
    </row>
    <row r="4" spans="1:26" x14ac:dyDescent="0.25">
      <c r="A4" t="s">
        <v>26</v>
      </c>
      <c r="B4" t="s">
        <v>22</v>
      </c>
      <c r="C4" t="s">
        <v>27</v>
      </c>
      <c r="D4">
        <v>576</v>
      </c>
      <c r="E4" s="5">
        <v>447</v>
      </c>
      <c r="F4">
        <v>600</v>
      </c>
      <c r="G4">
        <v>874</v>
      </c>
      <c r="H4">
        <v>0.64500000000000002</v>
      </c>
      <c r="I4">
        <v>0.1</v>
      </c>
      <c r="J4">
        <v>0.3</v>
      </c>
      <c r="K4">
        <v>0.72</v>
      </c>
      <c r="L4">
        <v>1920</v>
      </c>
      <c r="M4">
        <v>1080</v>
      </c>
      <c r="N4">
        <f t="shared" si="1"/>
        <v>576</v>
      </c>
      <c r="O4">
        <f t="shared" si="2"/>
        <v>777</v>
      </c>
      <c r="P4" t="str">
        <f t="shared" si="3"/>
        <v>W</v>
      </c>
      <c r="Q4" s="1">
        <f>Table1[[#This Row],[Width]]/L4</f>
        <v>0.3</v>
      </c>
      <c r="R4" s="1">
        <f>Table1[[#This Row],[Height]]/M4</f>
        <v>0.41388888888888886</v>
      </c>
      <c r="S4">
        <v>0.65</v>
      </c>
      <c r="T4">
        <v>0.13750000000000001</v>
      </c>
      <c r="U4">
        <f t="shared" si="4"/>
        <v>1248</v>
      </c>
      <c r="V4">
        <f t="shared" si="5"/>
        <v>148.5</v>
      </c>
      <c r="W4">
        <f>((N4-Table1[[#This Row],[Width]])/2)+U4</f>
        <v>1248</v>
      </c>
      <c r="X4">
        <f>((O4-Table1[[#This Row],[Height]])/2)+V4</f>
        <v>313.5</v>
      </c>
      <c r="Y4" s="1">
        <f t="shared" si="6"/>
        <v>0.65</v>
      </c>
      <c r="Z4" s="1">
        <f t="shared" si="0"/>
        <v>0.2902777777777778</v>
      </c>
    </row>
    <row r="5" spans="1:26" x14ac:dyDescent="0.25">
      <c r="A5" t="s">
        <v>28</v>
      </c>
      <c r="B5" t="s">
        <v>22</v>
      </c>
      <c r="C5" t="s">
        <v>29</v>
      </c>
      <c r="D5">
        <v>576</v>
      </c>
      <c r="E5" s="5">
        <v>643</v>
      </c>
      <c r="F5">
        <v>600</v>
      </c>
      <c r="G5">
        <v>874</v>
      </c>
      <c r="H5">
        <v>0.64500000000000002</v>
      </c>
      <c r="I5">
        <v>0.1</v>
      </c>
      <c r="J5">
        <v>0.3</v>
      </c>
      <c r="K5">
        <v>0.72</v>
      </c>
      <c r="L5">
        <v>1920</v>
      </c>
      <c r="M5">
        <v>1080</v>
      </c>
      <c r="N5">
        <f t="shared" si="1"/>
        <v>576</v>
      </c>
      <c r="O5">
        <f t="shared" si="2"/>
        <v>777</v>
      </c>
      <c r="P5" t="str">
        <f t="shared" si="3"/>
        <v>H</v>
      </c>
      <c r="Q5" s="1">
        <f>Table1[[#This Row],[Width]]/L5</f>
        <v>0.3</v>
      </c>
      <c r="R5" s="1">
        <f>Table1[[#This Row],[Height]]/M5</f>
        <v>0.59537037037037033</v>
      </c>
      <c r="S5">
        <v>0.65</v>
      </c>
      <c r="T5">
        <v>0.13750000000000001</v>
      </c>
      <c r="U5">
        <f t="shared" si="4"/>
        <v>1248</v>
      </c>
      <c r="V5">
        <f t="shared" si="5"/>
        <v>148.5</v>
      </c>
      <c r="W5">
        <f>((N5-Table1[[#This Row],[Width]])/2)+U5</f>
        <v>1248</v>
      </c>
      <c r="X5">
        <f>((O5-Table1[[#This Row],[Height]])/2)+V5</f>
        <v>215.5</v>
      </c>
      <c r="Y5" s="1">
        <f t="shared" si="6"/>
        <v>0.65</v>
      </c>
      <c r="Z5" s="1">
        <f t="shared" si="0"/>
        <v>0.19953703703703704</v>
      </c>
    </row>
    <row r="6" spans="1:26" x14ac:dyDescent="0.25">
      <c r="A6" t="s">
        <v>30</v>
      </c>
      <c r="B6" t="s">
        <v>22</v>
      </c>
      <c r="C6" t="s">
        <v>31</v>
      </c>
      <c r="D6">
        <v>576</v>
      </c>
      <c r="E6" s="5">
        <v>531</v>
      </c>
      <c r="F6">
        <v>600</v>
      </c>
      <c r="G6">
        <v>874</v>
      </c>
      <c r="H6">
        <v>0.64500000000000002</v>
      </c>
      <c r="I6">
        <v>0.1</v>
      </c>
      <c r="J6">
        <v>0.3</v>
      </c>
      <c r="K6">
        <v>0.72</v>
      </c>
      <c r="L6">
        <v>1920</v>
      </c>
      <c r="M6">
        <v>1080</v>
      </c>
      <c r="N6">
        <f t="shared" si="1"/>
        <v>576</v>
      </c>
      <c r="O6">
        <f t="shared" si="2"/>
        <v>777</v>
      </c>
      <c r="P6" t="str">
        <f t="shared" si="3"/>
        <v>W</v>
      </c>
      <c r="Q6" s="1">
        <f>Table1[[#This Row],[Width]]/L6</f>
        <v>0.3</v>
      </c>
      <c r="R6" s="1">
        <f>Table1[[#This Row],[Height]]/M6</f>
        <v>0.49166666666666664</v>
      </c>
      <c r="S6">
        <v>0.65</v>
      </c>
      <c r="T6">
        <v>0.13750000000000001</v>
      </c>
      <c r="U6">
        <f t="shared" si="4"/>
        <v>1248</v>
      </c>
      <c r="V6">
        <f t="shared" si="5"/>
        <v>148.5</v>
      </c>
      <c r="W6">
        <f>((N6-Table1[[#This Row],[Width]])/2)+U6</f>
        <v>1248</v>
      </c>
      <c r="X6">
        <f>((O6-Table1[[#This Row],[Height]])/2)+V6</f>
        <v>271.5</v>
      </c>
      <c r="Y6" s="1">
        <f t="shared" si="6"/>
        <v>0.65</v>
      </c>
      <c r="Z6" s="1">
        <f t="shared" si="0"/>
        <v>0.25138888888888888</v>
      </c>
    </row>
    <row r="7" spans="1:26" x14ac:dyDescent="0.25">
      <c r="A7" t="s">
        <v>32</v>
      </c>
      <c r="B7" t="s">
        <v>22</v>
      </c>
      <c r="C7" t="s">
        <v>33</v>
      </c>
      <c r="D7">
        <v>542</v>
      </c>
      <c r="E7" s="5">
        <v>777</v>
      </c>
      <c r="F7">
        <v>600</v>
      </c>
      <c r="G7">
        <v>874</v>
      </c>
      <c r="H7">
        <v>0.64500000000000002</v>
      </c>
      <c r="I7">
        <v>0.1</v>
      </c>
      <c r="J7">
        <v>0.3</v>
      </c>
      <c r="K7">
        <v>0.72</v>
      </c>
      <c r="L7">
        <v>1920</v>
      </c>
      <c r="M7">
        <v>1080</v>
      </c>
      <c r="N7">
        <f t="shared" si="1"/>
        <v>576</v>
      </c>
      <c r="O7">
        <f t="shared" si="2"/>
        <v>777</v>
      </c>
      <c r="P7" t="str">
        <f t="shared" si="3"/>
        <v>H</v>
      </c>
      <c r="Q7" s="1">
        <f>Table1[[#This Row],[Width]]/L7</f>
        <v>0.28229166666666666</v>
      </c>
      <c r="R7" s="1">
        <f>Table1[[#This Row],[Height]]/M7</f>
        <v>0.71944444444444444</v>
      </c>
      <c r="S7">
        <v>0.65</v>
      </c>
      <c r="T7">
        <v>0.13750000000000001</v>
      </c>
      <c r="U7">
        <f t="shared" si="4"/>
        <v>1248</v>
      </c>
      <c r="V7">
        <f t="shared" si="5"/>
        <v>148.5</v>
      </c>
      <c r="W7">
        <f>((N7-Table1[[#This Row],[Width]])/2)+U7</f>
        <v>1265</v>
      </c>
      <c r="X7">
        <f>((O7-Table1[[#This Row],[Height]])/2)+V7</f>
        <v>148.5</v>
      </c>
      <c r="Y7" s="1">
        <f t="shared" si="6"/>
        <v>0.65885416666666663</v>
      </c>
      <c r="Z7" s="1">
        <f t="shared" si="0"/>
        <v>0.13750000000000001</v>
      </c>
    </row>
    <row r="8" spans="1:26" x14ac:dyDescent="0.25">
      <c r="A8" t="s">
        <v>34</v>
      </c>
      <c r="B8" t="s">
        <v>22</v>
      </c>
      <c r="C8" t="s">
        <v>35</v>
      </c>
      <c r="D8">
        <v>576</v>
      </c>
      <c r="E8" s="5">
        <v>352</v>
      </c>
      <c r="F8">
        <v>600</v>
      </c>
      <c r="G8">
        <v>874</v>
      </c>
      <c r="H8">
        <v>0.64500000000000002</v>
      </c>
      <c r="I8">
        <v>0.1</v>
      </c>
      <c r="J8">
        <v>0.3</v>
      </c>
      <c r="K8">
        <v>0.72</v>
      </c>
      <c r="L8">
        <v>1920</v>
      </c>
      <c r="M8">
        <v>1080</v>
      </c>
      <c r="N8">
        <f t="shared" si="1"/>
        <v>576</v>
      </c>
      <c r="O8">
        <f t="shared" si="2"/>
        <v>777</v>
      </c>
      <c r="P8" t="str">
        <f t="shared" si="3"/>
        <v>W</v>
      </c>
      <c r="Q8" s="1">
        <f>Table1[[#This Row],[Width]]/L8</f>
        <v>0.3</v>
      </c>
      <c r="R8" s="1">
        <f>Table1[[#This Row],[Height]]/M8</f>
        <v>0.32592592592592595</v>
      </c>
      <c r="S8">
        <v>0.65</v>
      </c>
      <c r="T8">
        <v>0.13750000000000001</v>
      </c>
      <c r="U8">
        <f t="shared" si="4"/>
        <v>1248</v>
      </c>
      <c r="V8">
        <f t="shared" si="5"/>
        <v>148.5</v>
      </c>
      <c r="W8">
        <f>((N8-Table1[[#This Row],[Width]])/2)+U8</f>
        <v>1248</v>
      </c>
      <c r="X8">
        <f>((O8-Table1[[#This Row],[Height]])/2)+V8</f>
        <v>361</v>
      </c>
      <c r="Y8" s="10">
        <f t="shared" si="6"/>
        <v>0.65</v>
      </c>
      <c r="Z8" s="10">
        <f t="shared" si="0"/>
        <v>0.33425925925925926</v>
      </c>
    </row>
    <row r="9" spans="1:26" x14ac:dyDescent="0.25">
      <c r="A9" t="s">
        <v>36</v>
      </c>
      <c r="B9" t="s">
        <v>22</v>
      </c>
      <c r="C9" t="s">
        <v>37</v>
      </c>
      <c r="D9">
        <v>576</v>
      </c>
      <c r="E9" s="5">
        <v>358</v>
      </c>
      <c r="F9">
        <v>600</v>
      </c>
      <c r="G9">
        <v>874</v>
      </c>
      <c r="H9">
        <v>0.64500000000000002</v>
      </c>
      <c r="I9">
        <v>0.1</v>
      </c>
      <c r="J9">
        <v>0.3</v>
      </c>
      <c r="K9">
        <v>0.72</v>
      </c>
      <c r="L9">
        <v>1920</v>
      </c>
      <c r="M9">
        <v>1080</v>
      </c>
      <c r="N9">
        <f t="shared" si="1"/>
        <v>576</v>
      </c>
      <c r="O9">
        <f t="shared" si="2"/>
        <v>777</v>
      </c>
      <c r="P9" t="str">
        <f t="shared" si="3"/>
        <v>W</v>
      </c>
      <c r="Q9" s="1">
        <f>Table1[[#This Row],[Width]]/L9</f>
        <v>0.3</v>
      </c>
      <c r="R9" s="1">
        <f>Table1[[#This Row],[Height]]/M9</f>
        <v>0.33148148148148149</v>
      </c>
      <c r="S9">
        <v>0.65</v>
      </c>
      <c r="T9">
        <v>0.13750000000000001</v>
      </c>
      <c r="U9">
        <f t="shared" si="4"/>
        <v>1248</v>
      </c>
      <c r="V9">
        <f t="shared" si="5"/>
        <v>148.5</v>
      </c>
      <c r="W9">
        <f>((N9-Table1[[#This Row],[Width]])/2)+U9</f>
        <v>1248</v>
      </c>
      <c r="X9">
        <f>((O9-Table1[[#This Row],[Height]])/2)+V9</f>
        <v>358</v>
      </c>
      <c r="Y9" s="1">
        <f t="shared" si="6"/>
        <v>0.65</v>
      </c>
      <c r="Z9" s="1">
        <f t="shared" si="0"/>
        <v>0.33148148148148149</v>
      </c>
    </row>
    <row r="10" spans="1:26" x14ac:dyDescent="0.25">
      <c r="A10" t="s">
        <v>38</v>
      </c>
      <c r="B10" t="s">
        <v>22</v>
      </c>
      <c r="C10" t="s">
        <v>39</v>
      </c>
      <c r="D10">
        <v>576</v>
      </c>
      <c r="E10" s="5">
        <v>589</v>
      </c>
      <c r="F10">
        <v>600</v>
      </c>
      <c r="G10">
        <v>874</v>
      </c>
      <c r="H10">
        <v>0.64500000000000002</v>
      </c>
      <c r="I10">
        <v>0.1</v>
      </c>
      <c r="J10">
        <v>0.3</v>
      </c>
      <c r="K10">
        <v>0.72</v>
      </c>
      <c r="L10">
        <v>1920</v>
      </c>
      <c r="M10">
        <v>1080</v>
      </c>
      <c r="N10">
        <f t="shared" si="1"/>
        <v>576</v>
      </c>
      <c r="O10">
        <f t="shared" si="2"/>
        <v>777</v>
      </c>
      <c r="P10" t="str">
        <f t="shared" si="3"/>
        <v>H</v>
      </c>
      <c r="Q10" s="1">
        <f>Table1[[#This Row],[Width]]/L10</f>
        <v>0.3</v>
      </c>
      <c r="R10" s="1">
        <f>Table1[[#This Row],[Height]]/M10</f>
        <v>0.54537037037037039</v>
      </c>
      <c r="S10">
        <v>0.65</v>
      </c>
      <c r="T10">
        <v>0.13750000000000001</v>
      </c>
      <c r="U10">
        <f t="shared" si="4"/>
        <v>1248</v>
      </c>
      <c r="V10">
        <f t="shared" si="5"/>
        <v>148.5</v>
      </c>
      <c r="W10">
        <f>((N10-Table1[[#This Row],[Width]])/2)+U10</f>
        <v>1248</v>
      </c>
      <c r="X10">
        <f>((O10-Table1[[#This Row],[Height]])/2)+V10</f>
        <v>242.5</v>
      </c>
      <c r="Y10" s="1">
        <f t="shared" si="6"/>
        <v>0.65</v>
      </c>
      <c r="Z10" s="1">
        <f t="shared" si="0"/>
        <v>0.22453703703703703</v>
      </c>
    </row>
    <row r="11" spans="1:26" x14ac:dyDescent="0.25">
      <c r="A11" t="s">
        <v>40</v>
      </c>
      <c r="B11" t="s">
        <v>22</v>
      </c>
      <c r="C11" t="s">
        <v>41</v>
      </c>
      <c r="D11">
        <v>576</v>
      </c>
      <c r="E11" s="5">
        <v>325</v>
      </c>
      <c r="F11">
        <v>600</v>
      </c>
      <c r="G11">
        <v>874</v>
      </c>
      <c r="H11">
        <v>0.64500000000000002</v>
      </c>
      <c r="I11">
        <v>0.1</v>
      </c>
      <c r="J11">
        <v>0.3</v>
      </c>
      <c r="K11">
        <v>0.72</v>
      </c>
      <c r="L11">
        <v>1920</v>
      </c>
      <c r="M11">
        <v>1080</v>
      </c>
      <c r="N11">
        <f t="shared" si="1"/>
        <v>576</v>
      </c>
      <c r="O11">
        <f t="shared" si="2"/>
        <v>777</v>
      </c>
      <c r="P11" t="str">
        <f t="shared" si="3"/>
        <v>W</v>
      </c>
      <c r="Q11" s="1">
        <f>Table1[[#This Row],[Width]]/L11</f>
        <v>0.3</v>
      </c>
      <c r="R11" s="1">
        <f>Table1[[#This Row],[Height]]/M11</f>
        <v>0.30092592592592593</v>
      </c>
      <c r="S11">
        <v>0.65</v>
      </c>
      <c r="T11">
        <v>0.13750000000000001</v>
      </c>
      <c r="U11">
        <f t="shared" si="4"/>
        <v>1248</v>
      </c>
      <c r="V11">
        <f t="shared" si="5"/>
        <v>148.5</v>
      </c>
      <c r="W11">
        <f>((N11-Table1[[#This Row],[Width]])/2)+U11</f>
        <v>1248</v>
      </c>
      <c r="X11">
        <f>((O11-Table1[[#This Row],[Height]])/2)+V11</f>
        <v>374.5</v>
      </c>
      <c r="Y11" s="1">
        <f t="shared" si="6"/>
        <v>0.65</v>
      </c>
      <c r="Z11" s="1">
        <f t="shared" si="0"/>
        <v>0.34675925925925927</v>
      </c>
    </row>
    <row r="12" spans="1:26" x14ac:dyDescent="0.25">
      <c r="A12" t="s">
        <v>42</v>
      </c>
      <c r="B12" t="s">
        <v>22</v>
      </c>
      <c r="C12" t="s">
        <v>43</v>
      </c>
      <c r="D12">
        <v>576</v>
      </c>
      <c r="E12" s="5">
        <v>366</v>
      </c>
      <c r="F12">
        <v>600</v>
      </c>
      <c r="G12">
        <v>874</v>
      </c>
      <c r="H12">
        <v>0.64500000000000002</v>
      </c>
      <c r="I12">
        <v>0.1</v>
      </c>
      <c r="J12">
        <v>0.3</v>
      </c>
      <c r="K12">
        <v>0.72</v>
      </c>
      <c r="L12">
        <v>1920</v>
      </c>
      <c r="M12">
        <v>1080</v>
      </c>
      <c r="N12">
        <f t="shared" si="1"/>
        <v>576</v>
      </c>
      <c r="O12">
        <f t="shared" si="2"/>
        <v>777</v>
      </c>
      <c r="P12" t="str">
        <f t="shared" si="3"/>
        <v>W</v>
      </c>
      <c r="Q12" s="1">
        <f>Table1[[#This Row],[Width]]/L12</f>
        <v>0.3</v>
      </c>
      <c r="R12" s="1">
        <f>Table1[[#This Row],[Height]]/M12</f>
        <v>0.33888888888888891</v>
      </c>
      <c r="S12">
        <v>0.65</v>
      </c>
      <c r="T12">
        <v>0.13750000000000001</v>
      </c>
      <c r="U12">
        <f t="shared" si="4"/>
        <v>1248</v>
      </c>
      <c r="V12">
        <f t="shared" si="5"/>
        <v>148.5</v>
      </c>
      <c r="W12">
        <f>((N12-Table1[[#This Row],[Width]])/2)+U12</f>
        <v>1248</v>
      </c>
      <c r="X12">
        <f>((O12-Table1[[#This Row],[Height]])/2)+V12</f>
        <v>354</v>
      </c>
      <c r="Y12" s="1">
        <f t="shared" si="6"/>
        <v>0.65</v>
      </c>
      <c r="Z12" s="1">
        <f t="shared" si="0"/>
        <v>0.32777777777777778</v>
      </c>
    </row>
    <row r="13" spans="1:26" x14ac:dyDescent="0.25">
      <c r="A13" t="s">
        <v>44</v>
      </c>
      <c r="B13" t="s">
        <v>22</v>
      </c>
      <c r="C13" t="s">
        <v>45</v>
      </c>
      <c r="D13">
        <v>576</v>
      </c>
      <c r="E13" s="5">
        <v>248</v>
      </c>
      <c r="F13">
        <v>600</v>
      </c>
      <c r="G13">
        <v>874</v>
      </c>
      <c r="H13">
        <v>0.64500000000000002</v>
      </c>
      <c r="I13">
        <v>0.1</v>
      </c>
      <c r="J13">
        <v>0.3</v>
      </c>
      <c r="K13">
        <v>0.72</v>
      </c>
      <c r="L13">
        <v>1920</v>
      </c>
      <c r="M13">
        <v>1080</v>
      </c>
      <c r="N13">
        <f t="shared" si="1"/>
        <v>576</v>
      </c>
      <c r="O13">
        <f t="shared" si="2"/>
        <v>777</v>
      </c>
      <c r="P13" t="str">
        <f t="shared" si="3"/>
        <v>W</v>
      </c>
      <c r="Q13" s="1">
        <f>Table1[[#This Row],[Width]]/L13</f>
        <v>0.3</v>
      </c>
      <c r="R13" s="1">
        <f>Table1[[#This Row],[Height]]/M13</f>
        <v>0.22962962962962963</v>
      </c>
      <c r="S13">
        <v>0.65</v>
      </c>
      <c r="T13">
        <v>0.13750000000000001</v>
      </c>
      <c r="U13">
        <f t="shared" si="4"/>
        <v>1248</v>
      </c>
      <c r="V13">
        <f t="shared" si="5"/>
        <v>148.5</v>
      </c>
      <c r="W13">
        <f>((N13-Table1[[#This Row],[Width]])/2)+U13</f>
        <v>1248</v>
      </c>
      <c r="X13">
        <f>((O13-Table1[[#This Row],[Height]])/2)+V13</f>
        <v>413</v>
      </c>
      <c r="Y13" s="1">
        <f t="shared" si="6"/>
        <v>0.65</v>
      </c>
      <c r="Z13" s="1">
        <f t="shared" si="0"/>
        <v>0.38240740740740742</v>
      </c>
    </row>
    <row r="14" spans="1:26" x14ac:dyDescent="0.25">
      <c r="A14" t="s">
        <v>46</v>
      </c>
      <c r="B14" t="s">
        <v>22</v>
      </c>
      <c r="C14" t="s">
        <v>47</v>
      </c>
      <c r="D14">
        <v>576</v>
      </c>
      <c r="E14" s="5">
        <v>468</v>
      </c>
      <c r="F14">
        <v>600</v>
      </c>
      <c r="G14">
        <v>874</v>
      </c>
      <c r="H14">
        <v>0.64500000000000002</v>
      </c>
      <c r="I14">
        <v>0.1</v>
      </c>
      <c r="J14">
        <v>0.3</v>
      </c>
      <c r="K14">
        <v>0.72</v>
      </c>
      <c r="L14">
        <v>1920</v>
      </c>
      <c r="M14">
        <v>1080</v>
      </c>
      <c r="N14">
        <f t="shared" si="1"/>
        <v>576</v>
      </c>
      <c r="O14">
        <f t="shared" si="2"/>
        <v>777</v>
      </c>
      <c r="P14" t="str">
        <f t="shared" si="3"/>
        <v>W</v>
      </c>
      <c r="Q14" s="1">
        <f>Table1[[#This Row],[Width]]/L14</f>
        <v>0.3</v>
      </c>
      <c r="R14" s="1">
        <f>Table1[[#This Row],[Height]]/M14</f>
        <v>0.43333333333333335</v>
      </c>
      <c r="S14">
        <v>0.65</v>
      </c>
      <c r="T14">
        <v>0.13750000000000001</v>
      </c>
      <c r="U14">
        <f t="shared" si="4"/>
        <v>1248</v>
      </c>
      <c r="V14">
        <f t="shared" si="5"/>
        <v>148.5</v>
      </c>
      <c r="W14">
        <f>((N14-Table1[[#This Row],[Width]])/2)+U14</f>
        <v>1248</v>
      </c>
      <c r="X14">
        <f>((O14-Table1[[#This Row],[Height]])/2)+V14</f>
        <v>303</v>
      </c>
      <c r="Y14" s="1">
        <f t="shared" si="6"/>
        <v>0.65</v>
      </c>
      <c r="Z14" s="1">
        <f t="shared" si="0"/>
        <v>0.28055555555555556</v>
      </c>
    </row>
    <row r="15" spans="1:26" x14ac:dyDescent="0.25">
      <c r="A15" t="s">
        <v>48</v>
      </c>
      <c r="B15" t="s">
        <v>22</v>
      </c>
      <c r="C15" t="s">
        <v>49</v>
      </c>
      <c r="D15">
        <v>576</v>
      </c>
      <c r="E15" s="5">
        <v>341</v>
      </c>
      <c r="F15">
        <v>600</v>
      </c>
      <c r="G15">
        <v>874</v>
      </c>
      <c r="H15">
        <v>0.64500000000000002</v>
      </c>
      <c r="I15">
        <v>0.1</v>
      </c>
      <c r="J15">
        <v>0.3</v>
      </c>
      <c r="K15">
        <v>0.72</v>
      </c>
      <c r="L15">
        <v>1920</v>
      </c>
      <c r="M15">
        <v>1080</v>
      </c>
      <c r="N15">
        <f t="shared" si="1"/>
        <v>576</v>
      </c>
      <c r="O15">
        <f t="shared" si="2"/>
        <v>777</v>
      </c>
      <c r="P15" t="str">
        <f t="shared" si="3"/>
        <v>W</v>
      </c>
      <c r="Q15" s="1">
        <f>Table1[[#This Row],[Width]]/L15</f>
        <v>0.3</v>
      </c>
      <c r="R15" s="1">
        <f>Table1[[#This Row],[Height]]/M15</f>
        <v>0.31574074074074077</v>
      </c>
      <c r="S15">
        <v>0.65</v>
      </c>
      <c r="T15">
        <v>0.13750000000000001</v>
      </c>
      <c r="U15">
        <f t="shared" si="4"/>
        <v>1248</v>
      </c>
      <c r="V15">
        <f t="shared" si="5"/>
        <v>148.5</v>
      </c>
      <c r="W15">
        <f>((N15-Table1[[#This Row],[Width]])/2)+U15</f>
        <v>1248</v>
      </c>
      <c r="X15">
        <f>((O15-Table1[[#This Row],[Height]])/2)+V15</f>
        <v>366.5</v>
      </c>
      <c r="Y15" s="1">
        <f t="shared" si="6"/>
        <v>0.65</v>
      </c>
      <c r="Z15" s="1">
        <f t="shared" si="0"/>
        <v>0.33935185185185185</v>
      </c>
    </row>
    <row r="16" spans="1:26" x14ac:dyDescent="0.25">
      <c r="A16" t="s">
        <v>50</v>
      </c>
      <c r="B16" t="s">
        <v>22</v>
      </c>
      <c r="C16" t="s">
        <v>51</v>
      </c>
      <c r="D16">
        <v>576</v>
      </c>
      <c r="E16" s="5">
        <v>569</v>
      </c>
      <c r="F16">
        <v>600</v>
      </c>
      <c r="G16">
        <v>874</v>
      </c>
      <c r="H16">
        <v>0.64500000000000002</v>
      </c>
      <c r="I16">
        <v>0.1</v>
      </c>
      <c r="J16">
        <v>0.3</v>
      </c>
      <c r="K16">
        <v>0.72</v>
      </c>
      <c r="L16">
        <v>1920</v>
      </c>
      <c r="M16">
        <v>1080</v>
      </c>
      <c r="N16">
        <f t="shared" si="1"/>
        <v>576</v>
      </c>
      <c r="O16">
        <f t="shared" si="2"/>
        <v>777</v>
      </c>
      <c r="P16" t="str">
        <f t="shared" si="3"/>
        <v>W</v>
      </c>
      <c r="Q16" s="1">
        <f>Table1[[#This Row],[Width]]/L16</f>
        <v>0.3</v>
      </c>
      <c r="R16" s="1">
        <f>Table1[[#This Row],[Height]]/M16</f>
        <v>0.5268518518518519</v>
      </c>
      <c r="S16">
        <v>0.65</v>
      </c>
      <c r="T16">
        <v>0.13750000000000001</v>
      </c>
      <c r="U16">
        <f t="shared" si="4"/>
        <v>1248</v>
      </c>
      <c r="V16">
        <f t="shared" si="5"/>
        <v>148.5</v>
      </c>
      <c r="W16">
        <f>((N16-Table1[[#This Row],[Width]])/2)+U16</f>
        <v>1248</v>
      </c>
      <c r="X16">
        <f>((O16-Table1[[#This Row],[Height]])/2)+V16</f>
        <v>252.5</v>
      </c>
      <c r="Y16" s="1">
        <f t="shared" si="6"/>
        <v>0.65</v>
      </c>
      <c r="Z16" s="1">
        <f t="shared" si="0"/>
        <v>0.23379629629629631</v>
      </c>
    </row>
    <row r="17" spans="1:26" x14ac:dyDescent="0.25">
      <c r="A17" t="s">
        <v>52</v>
      </c>
      <c r="B17" t="s">
        <v>22</v>
      </c>
      <c r="C17" t="s">
        <v>53</v>
      </c>
      <c r="D17">
        <v>576</v>
      </c>
      <c r="E17" s="5">
        <v>250</v>
      </c>
      <c r="F17">
        <v>600</v>
      </c>
      <c r="G17">
        <v>874</v>
      </c>
      <c r="H17">
        <v>0.64500000000000002</v>
      </c>
      <c r="I17">
        <v>0.1</v>
      </c>
      <c r="J17">
        <v>0.3</v>
      </c>
      <c r="K17">
        <v>0.72</v>
      </c>
      <c r="L17">
        <v>1920</v>
      </c>
      <c r="M17">
        <v>1080</v>
      </c>
      <c r="N17">
        <f t="shared" si="1"/>
        <v>576</v>
      </c>
      <c r="O17">
        <f t="shared" si="2"/>
        <v>777</v>
      </c>
      <c r="P17" t="str">
        <f t="shared" si="3"/>
        <v>W</v>
      </c>
      <c r="Q17" s="1">
        <f>Table1[[#This Row],[Width]]/L17</f>
        <v>0.3</v>
      </c>
      <c r="R17" s="1">
        <f>Table1[[#This Row],[Height]]/M17</f>
        <v>0.23148148148148148</v>
      </c>
      <c r="S17">
        <v>0.65</v>
      </c>
      <c r="T17">
        <v>0.13750000000000001</v>
      </c>
      <c r="U17">
        <f t="shared" si="4"/>
        <v>1248</v>
      </c>
      <c r="V17">
        <f t="shared" si="5"/>
        <v>148.5</v>
      </c>
      <c r="W17">
        <f>((N17-Table1[[#This Row],[Width]])/2)+U17</f>
        <v>1248</v>
      </c>
      <c r="X17">
        <f>((O17-Table1[[#This Row],[Height]])/2)+V17</f>
        <v>412</v>
      </c>
      <c r="Y17" s="1">
        <f t="shared" si="6"/>
        <v>0.65</v>
      </c>
      <c r="Z17" s="1">
        <f t="shared" si="0"/>
        <v>0.38148148148148148</v>
      </c>
    </row>
    <row r="18" spans="1:26" x14ac:dyDescent="0.25">
      <c r="A18" t="s">
        <v>54</v>
      </c>
      <c r="B18" t="s">
        <v>22</v>
      </c>
      <c r="C18" t="s">
        <v>55</v>
      </c>
      <c r="D18">
        <v>576</v>
      </c>
      <c r="E18" s="5">
        <v>374</v>
      </c>
      <c r="F18">
        <v>600</v>
      </c>
      <c r="G18">
        <v>874</v>
      </c>
      <c r="H18">
        <v>0.64500000000000002</v>
      </c>
      <c r="I18">
        <v>0.1</v>
      </c>
      <c r="J18">
        <v>0.3</v>
      </c>
      <c r="K18">
        <v>0.72</v>
      </c>
      <c r="L18">
        <v>1920</v>
      </c>
      <c r="M18">
        <v>1080</v>
      </c>
      <c r="N18">
        <f t="shared" si="1"/>
        <v>576</v>
      </c>
      <c r="O18">
        <f t="shared" si="2"/>
        <v>777</v>
      </c>
      <c r="P18" t="str">
        <f t="shared" si="3"/>
        <v>W</v>
      </c>
      <c r="Q18" s="1">
        <f>Table1[[#This Row],[Width]]/L18</f>
        <v>0.3</v>
      </c>
      <c r="R18" s="1">
        <f>Table1[[#This Row],[Height]]/M18</f>
        <v>0.34629629629629627</v>
      </c>
      <c r="S18">
        <v>0.65</v>
      </c>
      <c r="T18">
        <v>0.13750000000000001</v>
      </c>
      <c r="U18">
        <f t="shared" si="4"/>
        <v>1248</v>
      </c>
      <c r="V18">
        <f t="shared" si="5"/>
        <v>148.5</v>
      </c>
      <c r="W18">
        <f>((N18-Table1[[#This Row],[Width]])/2)+U18</f>
        <v>1248</v>
      </c>
      <c r="X18">
        <f>((O18-Table1[[#This Row],[Height]])/2)+V18</f>
        <v>350</v>
      </c>
      <c r="Y18" s="1">
        <f t="shared" si="6"/>
        <v>0.65</v>
      </c>
      <c r="Z18" s="1">
        <f t="shared" si="0"/>
        <v>0.32407407407407407</v>
      </c>
    </row>
    <row r="19" spans="1:26" x14ac:dyDescent="0.25">
      <c r="A19" t="s">
        <v>56</v>
      </c>
      <c r="B19" t="s">
        <v>22</v>
      </c>
      <c r="C19" t="s">
        <v>57</v>
      </c>
      <c r="D19">
        <v>576</v>
      </c>
      <c r="E19" s="5">
        <v>365</v>
      </c>
      <c r="F19">
        <v>600</v>
      </c>
      <c r="G19">
        <v>874</v>
      </c>
      <c r="H19">
        <v>0.64500000000000002</v>
      </c>
      <c r="I19">
        <v>0.1</v>
      </c>
      <c r="J19">
        <v>0.3</v>
      </c>
      <c r="K19">
        <v>0.72</v>
      </c>
      <c r="L19">
        <v>1920</v>
      </c>
      <c r="M19">
        <v>1080</v>
      </c>
      <c r="N19">
        <f t="shared" si="1"/>
        <v>576</v>
      </c>
      <c r="O19">
        <f t="shared" si="2"/>
        <v>777</v>
      </c>
      <c r="P19" t="str">
        <f t="shared" si="3"/>
        <v>W</v>
      </c>
      <c r="Q19" s="1">
        <f>Table1[[#This Row],[Width]]/L19</f>
        <v>0.3</v>
      </c>
      <c r="R19" s="1">
        <f>Table1[[#This Row],[Height]]/M19</f>
        <v>0.33796296296296297</v>
      </c>
      <c r="S19">
        <v>0.65</v>
      </c>
      <c r="T19">
        <v>0.13750000000000001</v>
      </c>
      <c r="U19">
        <f t="shared" si="4"/>
        <v>1248</v>
      </c>
      <c r="V19">
        <f t="shared" si="5"/>
        <v>148.5</v>
      </c>
      <c r="W19">
        <f>((N19-Table1[[#This Row],[Width]])/2)+U19</f>
        <v>1248</v>
      </c>
      <c r="X19">
        <f>((O19-Table1[[#This Row],[Height]])/2)+V19</f>
        <v>354.5</v>
      </c>
      <c r="Y19" s="1">
        <f t="shared" si="6"/>
        <v>0.65</v>
      </c>
      <c r="Z19" s="1">
        <f t="shared" si="0"/>
        <v>0.32824074074074072</v>
      </c>
    </row>
    <row r="20" spans="1:26" x14ac:dyDescent="0.25">
      <c r="A20" t="s">
        <v>58</v>
      </c>
      <c r="B20" t="s">
        <v>22</v>
      </c>
      <c r="C20" t="s">
        <v>59</v>
      </c>
      <c r="D20">
        <v>436</v>
      </c>
      <c r="E20" s="5">
        <v>777</v>
      </c>
      <c r="F20">
        <v>600</v>
      </c>
      <c r="G20">
        <v>874</v>
      </c>
      <c r="H20">
        <v>0.64500000000000002</v>
      </c>
      <c r="I20">
        <v>0.1</v>
      </c>
      <c r="J20">
        <v>0.3</v>
      </c>
      <c r="K20">
        <v>0.72</v>
      </c>
      <c r="L20">
        <v>1920</v>
      </c>
      <c r="M20">
        <v>1080</v>
      </c>
      <c r="N20">
        <f t="shared" si="1"/>
        <v>576</v>
      </c>
      <c r="O20">
        <f t="shared" si="2"/>
        <v>777</v>
      </c>
      <c r="P20" t="str">
        <f t="shared" si="3"/>
        <v>H</v>
      </c>
      <c r="Q20" s="1">
        <f>Table1[[#This Row],[Width]]/L20</f>
        <v>0.22708333333333333</v>
      </c>
      <c r="R20" s="1">
        <f>Table1[[#This Row],[Height]]/M20</f>
        <v>0.71944444444444444</v>
      </c>
      <c r="S20">
        <v>0.65</v>
      </c>
      <c r="T20">
        <v>0.13750000000000001</v>
      </c>
      <c r="U20">
        <f t="shared" si="4"/>
        <v>1248</v>
      </c>
      <c r="V20">
        <f t="shared" si="5"/>
        <v>148.5</v>
      </c>
      <c r="W20">
        <f>((N20-Table1[[#This Row],[Width]])/2)+U20</f>
        <v>1318</v>
      </c>
      <c r="X20">
        <f>((O20-Table1[[#This Row],[Height]])/2)+V20</f>
        <v>148.5</v>
      </c>
      <c r="Y20" s="1">
        <f t="shared" si="6"/>
        <v>0.68645833333333328</v>
      </c>
      <c r="Z20" s="1">
        <f t="shared" si="0"/>
        <v>0.13750000000000001</v>
      </c>
    </row>
    <row r="21" spans="1:26" x14ac:dyDescent="0.25">
      <c r="A21" t="s">
        <v>60</v>
      </c>
      <c r="B21" t="s">
        <v>22</v>
      </c>
      <c r="C21" t="s">
        <v>61</v>
      </c>
      <c r="D21">
        <v>576</v>
      </c>
      <c r="E21" s="5">
        <v>320</v>
      </c>
      <c r="F21">
        <v>600</v>
      </c>
      <c r="G21">
        <v>874</v>
      </c>
      <c r="H21">
        <v>0.64500000000000002</v>
      </c>
      <c r="I21">
        <v>0.1</v>
      </c>
      <c r="J21">
        <v>0.3</v>
      </c>
      <c r="K21">
        <v>0.72</v>
      </c>
      <c r="L21">
        <v>1920</v>
      </c>
      <c r="M21">
        <v>1080</v>
      </c>
      <c r="N21">
        <f t="shared" si="1"/>
        <v>576</v>
      </c>
      <c r="O21">
        <f t="shared" si="2"/>
        <v>777</v>
      </c>
      <c r="P21" t="str">
        <f t="shared" si="3"/>
        <v>W</v>
      </c>
      <c r="Q21" s="1">
        <f>Table1[[#This Row],[Width]]/L21</f>
        <v>0.3</v>
      </c>
      <c r="R21" s="1">
        <f>Table1[[#This Row],[Height]]/M21</f>
        <v>0.29629629629629628</v>
      </c>
      <c r="S21">
        <v>0.65</v>
      </c>
      <c r="T21">
        <v>0.13750000000000001</v>
      </c>
      <c r="U21">
        <f t="shared" si="4"/>
        <v>1248</v>
      </c>
      <c r="V21">
        <f t="shared" si="5"/>
        <v>148.5</v>
      </c>
      <c r="W21">
        <f>((N21-Table1[[#This Row],[Width]])/2)+U21</f>
        <v>1248</v>
      </c>
      <c r="X21">
        <f>((O21-Table1[[#This Row],[Height]])/2)+V21</f>
        <v>377</v>
      </c>
      <c r="Y21" s="1">
        <f t="shared" si="6"/>
        <v>0.65</v>
      </c>
      <c r="Z21" s="1">
        <f t="shared" si="0"/>
        <v>0.34907407407407409</v>
      </c>
    </row>
    <row r="22" spans="1:26" x14ac:dyDescent="0.25">
      <c r="A22" t="s">
        <v>63</v>
      </c>
      <c r="B22" t="s">
        <v>22</v>
      </c>
      <c r="C22" t="s">
        <v>64</v>
      </c>
      <c r="D22">
        <v>576</v>
      </c>
      <c r="E22" s="5">
        <v>279</v>
      </c>
      <c r="F22">
        <v>600</v>
      </c>
      <c r="G22">
        <v>874</v>
      </c>
      <c r="H22">
        <v>0.64500000000000002</v>
      </c>
      <c r="I22">
        <v>0.1</v>
      </c>
      <c r="J22">
        <v>0.3</v>
      </c>
      <c r="K22">
        <v>0.72</v>
      </c>
      <c r="L22">
        <v>1920</v>
      </c>
      <c r="M22">
        <v>1080</v>
      </c>
      <c r="N22">
        <f t="shared" si="1"/>
        <v>576</v>
      </c>
      <c r="O22">
        <f t="shared" si="2"/>
        <v>777</v>
      </c>
      <c r="P22" t="str">
        <f t="shared" si="3"/>
        <v>W</v>
      </c>
      <c r="Q22" s="1">
        <f>Table1[[#This Row],[Width]]/L22</f>
        <v>0.3</v>
      </c>
      <c r="R22" s="1">
        <f>Table1[[#This Row],[Height]]/M22</f>
        <v>0.25833333333333336</v>
      </c>
      <c r="S22">
        <v>0.65</v>
      </c>
      <c r="T22">
        <v>0.13750000000000001</v>
      </c>
      <c r="U22">
        <f t="shared" si="4"/>
        <v>1248</v>
      </c>
      <c r="V22">
        <f t="shared" si="5"/>
        <v>148.5</v>
      </c>
      <c r="W22">
        <f>((N22-Table1[[#This Row],[Width]])/2)+U22</f>
        <v>1248</v>
      </c>
      <c r="X22">
        <f>((O22-Table1[[#This Row],[Height]])/2)+V22</f>
        <v>397.5</v>
      </c>
      <c r="Y22" s="1">
        <f t="shared" si="6"/>
        <v>0.65</v>
      </c>
      <c r="Z22" s="1">
        <f t="shared" si="0"/>
        <v>0.36805555555555558</v>
      </c>
    </row>
    <row r="23" spans="1:26" x14ac:dyDescent="0.25">
      <c r="A23" t="s">
        <v>65</v>
      </c>
      <c r="B23" t="s">
        <v>22</v>
      </c>
      <c r="C23" t="s">
        <v>66</v>
      </c>
      <c r="D23">
        <v>410</v>
      </c>
      <c r="E23" s="5">
        <v>777</v>
      </c>
      <c r="F23">
        <v>600</v>
      </c>
      <c r="G23">
        <v>874</v>
      </c>
      <c r="H23">
        <v>0.64500000000000002</v>
      </c>
      <c r="I23">
        <v>0.1</v>
      </c>
      <c r="J23">
        <v>0.3</v>
      </c>
      <c r="K23">
        <v>0.72</v>
      </c>
      <c r="L23">
        <v>1920</v>
      </c>
      <c r="M23">
        <v>1080</v>
      </c>
      <c r="N23">
        <f t="shared" si="1"/>
        <v>576</v>
      </c>
      <c r="O23">
        <f t="shared" si="2"/>
        <v>777</v>
      </c>
      <c r="P23" t="str">
        <f t="shared" si="3"/>
        <v>H</v>
      </c>
      <c r="Q23" s="1">
        <f>Table1[[#This Row],[Width]]/L23</f>
        <v>0.21354166666666666</v>
      </c>
      <c r="R23" s="1">
        <f>Table1[[#This Row],[Height]]/M23</f>
        <v>0.71944444444444444</v>
      </c>
      <c r="S23">
        <v>0.65</v>
      </c>
      <c r="T23">
        <v>0.13750000000000001</v>
      </c>
      <c r="U23">
        <f t="shared" si="4"/>
        <v>1248</v>
      </c>
      <c r="V23">
        <f t="shared" si="5"/>
        <v>148.5</v>
      </c>
      <c r="W23">
        <f>((N23-Table1[[#This Row],[Width]])/2)+U23</f>
        <v>1331</v>
      </c>
      <c r="X23">
        <f>((O23-Table1[[#This Row],[Height]])/2)+V23</f>
        <v>148.5</v>
      </c>
      <c r="Y23" s="1">
        <f t="shared" si="6"/>
        <v>0.69322916666666667</v>
      </c>
      <c r="Z23" s="1">
        <f t="shared" si="0"/>
        <v>0.13750000000000001</v>
      </c>
    </row>
    <row r="24" spans="1:26" x14ac:dyDescent="0.25">
      <c r="A24" t="s">
        <v>67</v>
      </c>
      <c r="B24" t="s">
        <v>22</v>
      </c>
      <c r="C24" t="s">
        <v>51</v>
      </c>
      <c r="D24">
        <v>576</v>
      </c>
      <c r="E24" s="5">
        <v>569</v>
      </c>
      <c r="F24">
        <v>600</v>
      </c>
      <c r="G24">
        <v>874</v>
      </c>
      <c r="H24">
        <v>0.64500000000000002</v>
      </c>
      <c r="I24">
        <v>0.1</v>
      </c>
      <c r="J24">
        <v>0.3</v>
      </c>
      <c r="K24">
        <v>0.72</v>
      </c>
      <c r="L24">
        <v>1920</v>
      </c>
      <c r="M24">
        <v>1080</v>
      </c>
      <c r="N24">
        <f t="shared" si="1"/>
        <v>576</v>
      </c>
      <c r="O24">
        <f t="shared" si="2"/>
        <v>777</v>
      </c>
      <c r="P24" t="str">
        <f t="shared" si="3"/>
        <v>W</v>
      </c>
      <c r="Q24" s="1">
        <f>Table1[[#This Row],[Width]]/L24</f>
        <v>0.3</v>
      </c>
      <c r="R24" s="1">
        <f>Table1[[#This Row],[Height]]/M24</f>
        <v>0.5268518518518519</v>
      </c>
      <c r="S24">
        <v>0.65</v>
      </c>
      <c r="T24">
        <v>0.13750000000000001</v>
      </c>
      <c r="U24">
        <f t="shared" si="4"/>
        <v>1248</v>
      </c>
      <c r="V24">
        <f t="shared" si="5"/>
        <v>148.5</v>
      </c>
      <c r="W24">
        <f>((N24-Table1[[#This Row],[Width]])/2)+U24</f>
        <v>1248</v>
      </c>
      <c r="X24">
        <f>((O24-Table1[[#This Row],[Height]])/2)+V24</f>
        <v>252.5</v>
      </c>
      <c r="Y24" s="1">
        <f t="shared" si="6"/>
        <v>0.65</v>
      </c>
      <c r="Z24" s="1">
        <f t="shared" si="0"/>
        <v>0.23379629629629631</v>
      </c>
    </row>
    <row r="25" spans="1:26" x14ac:dyDescent="0.25">
      <c r="A25" t="s">
        <v>68</v>
      </c>
      <c r="B25" t="s">
        <v>22</v>
      </c>
      <c r="C25" t="s">
        <v>69</v>
      </c>
      <c r="D25">
        <v>576</v>
      </c>
      <c r="E25" s="5">
        <v>455</v>
      </c>
      <c r="F25">
        <v>600</v>
      </c>
      <c r="G25">
        <v>874</v>
      </c>
      <c r="H25">
        <v>0.64500000000000002</v>
      </c>
      <c r="I25">
        <v>0.1</v>
      </c>
      <c r="J25">
        <v>0.3</v>
      </c>
      <c r="K25">
        <v>0.72</v>
      </c>
      <c r="L25">
        <v>1920</v>
      </c>
      <c r="M25">
        <v>1080</v>
      </c>
      <c r="N25">
        <f t="shared" si="1"/>
        <v>576</v>
      </c>
      <c r="O25">
        <f t="shared" si="2"/>
        <v>777</v>
      </c>
      <c r="P25" t="str">
        <f t="shared" si="3"/>
        <v>W</v>
      </c>
      <c r="Q25" s="1">
        <f>Table1[[#This Row],[Width]]/L25</f>
        <v>0.3</v>
      </c>
      <c r="R25" s="1">
        <f>Table1[[#This Row],[Height]]/M25</f>
        <v>0.42129629629629628</v>
      </c>
      <c r="S25">
        <v>0.65</v>
      </c>
      <c r="T25">
        <v>0.13750000000000001</v>
      </c>
      <c r="U25">
        <f t="shared" si="4"/>
        <v>1248</v>
      </c>
      <c r="V25">
        <f t="shared" si="5"/>
        <v>148.5</v>
      </c>
      <c r="W25">
        <f>((N25-Table1[[#This Row],[Width]])/2)+U25</f>
        <v>1248</v>
      </c>
      <c r="X25">
        <f>((O25-Table1[[#This Row],[Height]])/2)+V25</f>
        <v>309.5</v>
      </c>
      <c r="Y25" s="1">
        <f t="shared" si="6"/>
        <v>0.65</v>
      </c>
      <c r="Z25" s="1">
        <f t="shared" si="0"/>
        <v>0.28657407407407409</v>
      </c>
    </row>
    <row r="26" spans="1:26" x14ac:dyDescent="0.25">
      <c r="A26" t="s">
        <v>70</v>
      </c>
      <c r="B26" t="s">
        <v>22</v>
      </c>
      <c r="C26" t="s">
        <v>71</v>
      </c>
      <c r="D26">
        <v>576</v>
      </c>
      <c r="E26" s="5">
        <v>314</v>
      </c>
      <c r="F26">
        <v>600</v>
      </c>
      <c r="G26">
        <v>874</v>
      </c>
      <c r="H26">
        <v>0.64500000000000002</v>
      </c>
      <c r="I26">
        <v>0.1</v>
      </c>
      <c r="J26">
        <v>0.3</v>
      </c>
      <c r="K26">
        <v>0.72</v>
      </c>
      <c r="L26">
        <v>1920</v>
      </c>
      <c r="M26">
        <v>1080</v>
      </c>
      <c r="N26">
        <f t="shared" si="1"/>
        <v>576</v>
      </c>
      <c r="O26">
        <f t="shared" si="2"/>
        <v>777</v>
      </c>
      <c r="P26" t="str">
        <f t="shared" si="3"/>
        <v>W</v>
      </c>
      <c r="Q26" s="1">
        <f>Table1[[#This Row],[Width]]/L26</f>
        <v>0.3</v>
      </c>
      <c r="R26" s="1">
        <f>Table1[[#This Row],[Height]]/M26</f>
        <v>0.29074074074074074</v>
      </c>
      <c r="S26">
        <v>0.65</v>
      </c>
      <c r="T26">
        <v>0.13750000000000001</v>
      </c>
      <c r="U26">
        <f t="shared" si="4"/>
        <v>1248</v>
      </c>
      <c r="V26">
        <f t="shared" si="5"/>
        <v>148.5</v>
      </c>
      <c r="W26">
        <f>((N26-Table1[[#This Row],[Width]])/2)+U26</f>
        <v>1248</v>
      </c>
      <c r="X26">
        <f>((O26-Table1[[#This Row],[Height]])/2)+V26</f>
        <v>380</v>
      </c>
      <c r="Y26" s="10">
        <f t="shared" si="6"/>
        <v>0.65</v>
      </c>
      <c r="Z26" s="10">
        <f t="shared" si="0"/>
        <v>0.35185185185185186</v>
      </c>
    </row>
    <row r="27" spans="1:26" x14ac:dyDescent="0.25">
      <c r="A27" t="s">
        <v>73</v>
      </c>
      <c r="B27" t="s">
        <v>22</v>
      </c>
      <c r="C27" t="s">
        <v>74</v>
      </c>
      <c r="D27">
        <v>576</v>
      </c>
      <c r="E27" s="5">
        <v>284</v>
      </c>
      <c r="F27">
        <v>600</v>
      </c>
      <c r="G27">
        <v>874</v>
      </c>
      <c r="H27">
        <v>0.64500000000000002</v>
      </c>
      <c r="I27">
        <v>0.1</v>
      </c>
      <c r="J27">
        <v>0.3</v>
      </c>
      <c r="K27">
        <v>0.72</v>
      </c>
      <c r="L27">
        <v>1920</v>
      </c>
      <c r="M27">
        <v>1080</v>
      </c>
      <c r="N27">
        <f t="shared" si="1"/>
        <v>576</v>
      </c>
      <c r="O27">
        <f t="shared" si="2"/>
        <v>777</v>
      </c>
      <c r="P27" t="str">
        <f t="shared" si="3"/>
        <v>W</v>
      </c>
      <c r="Q27" s="1">
        <f>Table1[[#This Row],[Width]]/L27</f>
        <v>0.3</v>
      </c>
      <c r="R27" s="1">
        <f>Table1[[#This Row],[Height]]/M27</f>
        <v>0.26296296296296295</v>
      </c>
      <c r="S27">
        <v>0.65</v>
      </c>
      <c r="T27">
        <v>0.13750000000000001</v>
      </c>
      <c r="U27">
        <f t="shared" si="4"/>
        <v>1248</v>
      </c>
      <c r="V27">
        <f t="shared" si="5"/>
        <v>148.5</v>
      </c>
      <c r="W27">
        <f>((N27-Table1[[#This Row],[Width]])/2)+U27</f>
        <v>1248</v>
      </c>
      <c r="X27">
        <f>((O27-Table1[[#This Row],[Height]])/2)+V27</f>
        <v>395</v>
      </c>
      <c r="Y27" s="1">
        <f t="shared" si="6"/>
        <v>0.65</v>
      </c>
      <c r="Z27" s="1">
        <f t="shared" si="0"/>
        <v>0.36574074074074076</v>
      </c>
    </row>
    <row r="28" spans="1:26" x14ac:dyDescent="0.25">
      <c r="A28" t="s">
        <v>75</v>
      </c>
      <c r="B28" t="s">
        <v>22</v>
      </c>
      <c r="C28" t="s">
        <v>76</v>
      </c>
      <c r="D28">
        <v>576</v>
      </c>
      <c r="E28" s="5">
        <v>386</v>
      </c>
      <c r="F28">
        <v>600</v>
      </c>
      <c r="G28">
        <v>874</v>
      </c>
      <c r="H28">
        <v>0.64500000000000002</v>
      </c>
      <c r="I28">
        <v>0.1</v>
      </c>
      <c r="J28">
        <v>0.3</v>
      </c>
      <c r="K28">
        <v>0.72</v>
      </c>
      <c r="L28">
        <v>1920</v>
      </c>
      <c r="M28">
        <v>1080</v>
      </c>
      <c r="N28">
        <f t="shared" si="1"/>
        <v>576</v>
      </c>
      <c r="O28">
        <f t="shared" si="2"/>
        <v>777</v>
      </c>
      <c r="P28" t="str">
        <f t="shared" si="3"/>
        <v>W</v>
      </c>
      <c r="Q28" s="1">
        <f>Table1[[#This Row],[Width]]/L28</f>
        <v>0.3</v>
      </c>
      <c r="R28" s="1">
        <f>Table1[[#This Row],[Height]]/M28</f>
        <v>0.3574074074074074</v>
      </c>
      <c r="S28">
        <v>0.65</v>
      </c>
      <c r="T28">
        <v>0.13750000000000001</v>
      </c>
      <c r="U28">
        <f t="shared" si="4"/>
        <v>1248</v>
      </c>
      <c r="V28">
        <f t="shared" si="5"/>
        <v>148.5</v>
      </c>
      <c r="W28">
        <f>((N28-Table1[[#This Row],[Width]])/2)+U28</f>
        <v>1248</v>
      </c>
      <c r="X28">
        <f>((O28-Table1[[#This Row],[Height]])/2)+V28</f>
        <v>344</v>
      </c>
      <c r="Y28" s="1">
        <f t="shared" si="6"/>
        <v>0.65</v>
      </c>
      <c r="Z28" s="1">
        <f t="shared" si="0"/>
        <v>0.31851851851851853</v>
      </c>
    </row>
    <row r="29" spans="1:26" x14ac:dyDescent="0.25">
      <c r="A29" t="s">
        <v>77</v>
      </c>
      <c r="B29" t="s">
        <v>22</v>
      </c>
      <c r="C29" t="s">
        <v>78</v>
      </c>
      <c r="D29">
        <v>576</v>
      </c>
      <c r="E29" s="5">
        <v>349</v>
      </c>
      <c r="F29">
        <v>600</v>
      </c>
      <c r="G29">
        <v>874</v>
      </c>
      <c r="H29">
        <v>0.64500000000000002</v>
      </c>
      <c r="I29">
        <v>0.1</v>
      </c>
      <c r="J29">
        <v>0.3</v>
      </c>
      <c r="K29">
        <v>0.72</v>
      </c>
      <c r="L29">
        <v>1920</v>
      </c>
      <c r="M29">
        <v>1080</v>
      </c>
      <c r="N29">
        <f t="shared" si="1"/>
        <v>576</v>
      </c>
      <c r="O29">
        <f t="shared" si="2"/>
        <v>777</v>
      </c>
      <c r="P29" t="str">
        <f t="shared" si="3"/>
        <v>W</v>
      </c>
      <c r="Q29" s="1">
        <f>Table1[[#This Row],[Width]]/L29</f>
        <v>0.3</v>
      </c>
      <c r="R29" s="1">
        <f>Table1[[#This Row],[Height]]/M29</f>
        <v>0.32314814814814813</v>
      </c>
      <c r="S29">
        <v>0.65</v>
      </c>
      <c r="T29">
        <v>0.13750000000000001</v>
      </c>
      <c r="U29">
        <f t="shared" si="4"/>
        <v>1248</v>
      </c>
      <c r="V29">
        <f t="shared" si="5"/>
        <v>148.5</v>
      </c>
      <c r="W29">
        <f>((N29-Table1[[#This Row],[Width]])/2)+U29</f>
        <v>1248</v>
      </c>
      <c r="X29">
        <f>((O29-Table1[[#This Row],[Height]])/2)+V29</f>
        <v>362.5</v>
      </c>
      <c r="Y29" s="1">
        <f t="shared" si="6"/>
        <v>0.65</v>
      </c>
      <c r="Z29" s="1">
        <f t="shared" si="0"/>
        <v>0.33564814814814814</v>
      </c>
    </row>
    <row r="30" spans="1:26" x14ac:dyDescent="0.25">
      <c r="A30" t="s">
        <v>79</v>
      </c>
      <c r="B30" t="s">
        <v>22</v>
      </c>
      <c r="C30" t="s">
        <v>245</v>
      </c>
      <c r="D30">
        <v>465</v>
      </c>
      <c r="E30" s="4">
        <v>777</v>
      </c>
      <c r="F30">
        <v>600</v>
      </c>
      <c r="G30">
        <v>874</v>
      </c>
      <c r="H30">
        <v>0.64500000000000002</v>
      </c>
      <c r="I30">
        <v>0.1</v>
      </c>
      <c r="J30">
        <v>0.3</v>
      </c>
      <c r="K30">
        <v>0.72</v>
      </c>
      <c r="L30">
        <v>1920</v>
      </c>
      <c r="M30">
        <v>1080</v>
      </c>
      <c r="N30" s="5">
        <f t="shared" ref="N30" si="7">ROUNDDOWN(J30*L30,0)</f>
        <v>576</v>
      </c>
      <c r="O30" s="5">
        <f t="shared" ref="O30" si="8">ROUNDDOWN(M30*K30,0)</f>
        <v>777</v>
      </c>
      <c r="P30" s="5" t="str">
        <f t="shared" ref="P30" si="9">IF(D30&gt;E30,"W","H")</f>
        <v>H</v>
      </c>
      <c r="Q30" s="1">
        <f>Table1[[#This Row],[Width]]/L30</f>
        <v>0.2421875</v>
      </c>
      <c r="R30" s="1">
        <f>Table1[[#This Row],[Height]]/M30</f>
        <v>0.71944444444444444</v>
      </c>
      <c r="S30">
        <v>0.65</v>
      </c>
      <c r="T30">
        <v>0.13750000000000001</v>
      </c>
      <c r="U30" s="5">
        <f t="shared" ref="U30" si="10">S30*L30</f>
        <v>1248</v>
      </c>
      <c r="V30" s="5">
        <f t="shared" ref="V30" si="11">T30*M30</f>
        <v>148.5</v>
      </c>
      <c r="W30" s="5">
        <f>((N30-Table1[[#This Row],[Width]])/2)+U30</f>
        <v>1303.5</v>
      </c>
      <c r="X30" s="5">
        <f>((O30-Table1[[#This Row],[Height]])/2)+V30</f>
        <v>148.5</v>
      </c>
      <c r="Y30" s="1">
        <f t="shared" ref="Y30" si="12">W30/L30</f>
        <v>0.67890625000000004</v>
      </c>
      <c r="Z30" s="1">
        <f t="shared" ref="Z30" si="13">X30/M30</f>
        <v>0.13750000000000001</v>
      </c>
    </row>
    <row r="31" spans="1:26" x14ac:dyDescent="0.25">
      <c r="A31" t="s">
        <v>80</v>
      </c>
      <c r="B31" t="s">
        <v>22</v>
      </c>
      <c r="C31" t="s">
        <v>81</v>
      </c>
      <c r="D31">
        <v>576</v>
      </c>
      <c r="E31" s="5">
        <v>324</v>
      </c>
      <c r="F31">
        <v>600</v>
      </c>
      <c r="G31">
        <v>874</v>
      </c>
      <c r="H31">
        <v>0.64500000000000002</v>
      </c>
      <c r="I31">
        <v>0.1</v>
      </c>
      <c r="J31">
        <v>0.3</v>
      </c>
      <c r="K31">
        <v>0.72</v>
      </c>
      <c r="L31">
        <v>1920</v>
      </c>
      <c r="M31">
        <v>1080</v>
      </c>
      <c r="N31">
        <f t="shared" si="1"/>
        <v>576</v>
      </c>
      <c r="O31">
        <f t="shared" si="2"/>
        <v>777</v>
      </c>
      <c r="P31" t="str">
        <f t="shared" si="3"/>
        <v>W</v>
      </c>
      <c r="Q31" s="1">
        <f>Table1[[#This Row],[Width]]/L31</f>
        <v>0.3</v>
      </c>
      <c r="R31" s="1">
        <f>Table1[[#This Row],[Height]]/M31</f>
        <v>0.3</v>
      </c>
      <c r="S31">
        <v>0.65</v>
      </c>
      <c r="T31">
        <v>0.13750000000000001</v>
      </c>
      <c r="U31">
        <f t="shared" si="4"/>
        <v>1248</v>
      </c>
      <c r="V31">
        <f t="shared" si="5"/>
        <v>148.5</v>
      </c>
      <c r="W31">
        <f>((N31-Table1[[#This Row],[Width]])/2)+U31</f>
        <v>1248</v>
      </c>
      <c r="X31">
        <f>((O31-Table1[[#This Row],[Height]])/2)+V31</f>
        <v>375</v>
      </c>
      <c r="Y31" s="1">
        <f t="shared" si="6"/>
        <v>0.65</v>
      </c>
      <c r="Z31" s="1">
        <f t="shared" si="0"/>
        <v>0.34722222222222221</v>
      </c>
    </row>
    <row r="32" spans="1:26" x14ac:dyDescent="0.25">
      <c r="A32" t="s">
        <v>82</v>
      </c>
      <c r="B32" t="s">
        <v>22</v>
      </c>
      <c r="C32" t="s">
        <v>83</v>
      </c>
      <c r="D32">
        <v>443</v>
      </c>
      <c r="E32" s="5">
        <v>777</v>
      </c>
      <c r="F32">
        <v>600</v>
      </c>
      <c r="G32">
        <v>874</v>
      </c>
      <c r="H32">
        <v>0.64500000000000002</v>
      </c>
      <c r="I32">
        <v>0.1</v>
      </c>
      <c r="J32">
        <v>0.3</v>
      </c>
      <c r="K32">
        <v>0.72</v>
      </c>
      <c r="L32">
        <v>1920</v>
      </c>
      <c r="M32">
        <v>1080</v>
      </c>
      <c r="N32">
        <f t="shared" si="1"/>
        <v>576</v>
      </c>
      <c r="O32">
        <f t="shared" si="2"/>
        <v>777</v>
      </c>
      <c r="P32" t="str">
        <f t="shared" si="3"/>
        <v>H</v>
      </c>
      <c r="Q32" s="1">
        <f>Table1[[#This Row],[Width]]/L32</f>
        <v>0.23072916666666668</v>
      </c>
      <c r="R32" s="1">
        <f>Table1[[#This Row],[Height]]/M32</f>
        <v>0.71944444444444444</v>
      </c>
      <c r="S32">
        <v>0.65</v>
      </c>
      <c r="T32">
        <v>0.13750000000000001</v>
      </c>
      <c r="U32">
        <f t="shared" si="4"/>
        <v>1248</v>
      </c>
      <c r="V32">
        <f t="shared" si="5"/>
        <v>148.5</v>
      </c>
      <c r="W32">
        <f>((N32-Table1[[#This Row],[Width]])/2)+U32</f>
        <v>1314.5</v>
      </c>
      <c r="X32">
        <f>((O32-Table1[[#This Row],[Height]])/2)+V32</f>
        <v>148.5</v>
      </c>
      <c r="Y32" s="1">
        <f t="shared" si="6"/>
        <v>0.68463541666666672</v>
      </c>
      <c r="Z32" s="1">
        <f t="shared" si="0"/>
        <v>0.13750000000000001</v>
      </c>
    </row>
    <row r="33" spans="1:26" x14ac:dyDescent="0.25">
      <c r="A33" t="s">
        <v>84</v>
      </c>
      <c r="B33" t="s">
        <v>22</v>
      </c>
      <c r="C33" t="s">
        <v>85</v>
      </c>
      <c r="D33">
        <v>576</v>
      </c>
      <c r="E33" s="5">
        <v>672</v>
      </c>
      <c r="F33">
        <v>600</v>
      </c>
      <c r="G33">
        <v>874</v>
      </c>
      <c r="H33">
        <v>0.64500000000000002</v>
      </c>
      <c r="I33">
        <v>0.1</v>
      </c>
      <c r="J33">
        <v>0.3</v>
      </c>
      <c r="K33">
        <v>0.72</v>
      </c>
      <c r="L33">
        <v>1920</v>
      </c>
      <c r="M33">
        <v>1080</v>
      </c>
      <c r="N33">
        <f t="shared" si="1"/>
        <v>576</v>
      </c>
      <c r="O33">
        <f t="shared" si="2"/>
        <v>777</v>
      </c>
      <c r="P33" t="str">
        <f t="shared" si="3"/>
        <v>H</v>
      </c>
      <c r="Q33" s="1">
        <f>Table1[[#This Row],[Width]]/L33</f>
        <v>0.3</v>
      </c>
      <c r="R33" s="1">
        <f>Table1[[#This Row],[Height]]/M33</f>
        <v>0.62222222222222223</v>
      </c>
      <c r="S33">
        <v>0.65</v>
      </c>
      <c r="T33">
        <v>0.13750000000000001</v>
      </c>
      <c r="U33">
        <f t="shared" si="4"/>
        <v>1248</v>
      </c>
      <c r="V33">
        <f t="shared" si="5"/>
        <v>148.5</v>
      </c>
      <c r="W33">
        <f>((N33-Table1[[#This Row],[Width]])/2)+U33</f>
        <v>1248</v>
      </c>
      <c r="X33">
        <f>((O33-Table1[[#This Row],[Height]])/2)+V33</f>
        <v>201</v>
      </c>
      <c r="Y33" s="1">
        <f t="shared" si="6"/>
        <v>0.65</v>
      </c>
      <c r="Z33" s="1">
        <f t="shared" si="0"/>
        <v>0.18611111111111112</v>
      </c>
    </row>
    <row r="34" spans="1:26" x14ac:dyDescent="0.25">
      <c r="A34" t="s">
        <v>86</v>
      </c>
      <c r="B34" t="s">
        <v>22</v>
      </c>
      <c r="C34" t="s">
        <v>45</v>
      </c>
      <c r="D34">
        <v>576</v>
      </c>
      <c r="E34" s="5">
        <v>248</v>
      </c>
      <c r="F34">
        <v>600</v>
      </c>
      <c r="G34">
        <v>874</v>
      </c>
      <c r="H34">
        <v>0.64500000000000002</v>
      </c>
      <c r="I34">
        <v>0.1</v>
      </c>
      <c r="J34">
        <v>0.3</v>
      </c>
      <c r="K34">
        <v>0.72</v>
      </c>
      <c r="L34">
        <v>1920</v>
      </c>
      <c r="M34">
        <v>1080</v>
      </c>
      <c r="N34">
        <f t="shared" si="1"/>
        <v>576</v>
      </c>
      <c r="O34">
        <f t="shared" si="2"/>
        <v>777</v>
      </c>
      <c r="P34" t="str">
        <f t="shared" si="3"/>
        <v>W</v>
      </c>
      <c r="Q34" s="1">
        <f>Table1[[#This Row],[Width]]/L34</f>
        <v>0.3</v>
      </c>
      <c r="R34" s="1">
        <f>Table1[[#This Row],[Height]]/M34</f>
        <v>0.22962962962962963</v>
      </c>
      <c r="S34">
        <v>0.65</v>
      </c>
      <c r="T34">
        <v>0.13750000000000001</v>
      </c>
      <c r="U34">
        <f t="shared" si="4"/>
        <v>1248</v>
      </c>
      <c r="V34">
        <f t="shared" si="5"/>
        <v>148.5</v>
      </c>
      <c r="W34">
        <f>((N34-Table1[[#This Row],[Width]])/2)+U34</f>
        <v>1248</v>
      </c>
      <c r="X34">
        <f>((O34-Table1[[#This Row],[Height]])/2)+V34</f>
        <v>413</v>
      </c>
      <c r="Y34" s="1">
        <f t="shared" si="6"/>
        <v>0.65</v>
      </c>
      <c r="Z34" s="1">
        <f t="shared" ref="Z34:Z69" si="14">X34/M34</f>
        <v>0.38240740740740742</v>
      </c>
    </row>
    <row r="35" spans="1:26" x14ac:dyDescent="0.25">
      <c r="A35" t="s">
        <v>87</v>
      </c>
      <c r="B35" t="s">
        <v>22</v>
      </c>
      <c r="C35" t="s">
        <v>88</v>
      </c>
      <c r="D35">
        <v>576</v>
      </c>
      <c r="E35" s="5">
        <v>305</v>
      </c>
      <c r="F35">
        <v>600</v>
      </c>
      <c r="G35">
        <v>874</v>
      </c>
      <c r="H35">
        <v>0.64500000000000002</v>
      </c>
      <c r="I35">
        <v>0.1</v>
      </c>
      <c r="J35">
        <v>0.3</v>
      </c>
      <c r="K35">
        <v>0.72</v>
      </c>
      <c r="L35">
        <v>1920</v>
      </c>
      <c r="M35">
        <v>1080</v>
      </c>
      <c r="N35">
        <f t="shared" si="1"/>
        <v>576</v>
      </c>
      <c r="O35">
        <f t="shared" si="2"/>
        <v>777</v>
      </c>
      <c r="P35" t="str">
        <f t="shared" si="3"/>
        <v>W</v>
      </c>
      <c r="Q35" s="1">
        <f>Table1[[#This Row],[Width]]/L35</f>
        <v>0.3</v>
      </c>
      <c r="R35" s="1">
        <f>Table1[[#This Row],[Height]]/M35</f>
        <v>0.28240740740740738</v>
      </c>
      <c r="S35">
        <v>0.65</v>
      </c>
      <c r="T35">
        <v>0.13750000000000001</v>
      </c>
      <c r="U35">
        <f t="shared" si="4"/>
        <v>1248</v>
      </c>
      <c r="V35">
        <f t="shared" si="5"/>
        <v>148.5</v>
      </c>
      <c r="W35">
        <f>((N35-Table1[[#This Row],[Width]])/2)+U35</f>
        <v>1248</v>
      </c>
      <c r="X35">
        <f>((O35-Table1[[#This Row],[Height]])/2)+V35</f>
        <v>384.5</v>
      </c>
      <c r="Y35" s="1">
        <f t="shared" si="6"/>
        <v>0.65</v>
      </c>
      <c r="Z35" s="1">
        <f t="shared" si="14"/>
        <v>0.35601851851851851</v>
      </c>
    </row>
    <row r="36" spans="1:26" x14ac:dyDescent="0.25">
      <c r="A36" t="s">
        <v>89</v>
      </c>
      <c r="B36" t="s">
        <v>22</v>
      </c>
      <c r="C36" t="s">
        <v>90</v>
      </c>
      <c r="D36">
        <v>576</v>
      </c>
      <c r="E36" s="5">
        <v>675</v>
      </c>
      <c r="F36">
        <v>600</v>
      </c>
      <c r="G36">
        <v>874</v>
      </c>
      <c r="H36">
        <v>0.64500000000000002</v>
      </c>
      <c r="I36">
        <v>0.1</v>
      </c>
      <c r="J36">
        <v>0.3</v>
      </c>
      <c r="K36">
        <v>0.72</v>
      </c>
      <c r="L36">
        <v>1920</v>
      </c>
      <c r="M36">
        <v>1080</v>
      </c>
      <c r="N36">
        <f t="shared" si="1"/>
        <v>576</v>
      </c>
      <c r="O36">
        <f t="shared" si="2"/>
        <v>777</v>
      </c>
      <c r="P36" t="str">
        <f t="shared" si="3"/>
        <v>H</v>
      </c>
      <c r="Q36" s="1">
        <f>Table1[[#This Row],[Width]]/L36</f>
        <v>0.3</v>
      </c>
      <c r="R36" s="1">
        <f>Table1[[#This Row],[Height]]/M36</f>
        <v>0.625</v>
      </c>
      <c r="S36">
        <v>0.65</v>
      </c>
      <c r="T36">
        <v>0.13750000000000001</v>
      </c>
      <c r="U36">
        <f t="shared" si="4"/>
        <v>1248</v>
      </c>
      <c r="V36">
        <f t="shared" si="5"/>
        <v>148.5</v>
      </c>
      <c r="W36">
        <f>((N36-Table1[[#This Row],[Width]])/2)+U36</f>
        <v>1248</v>
      </c>
      <c r="X36">
        <f>((O36-Table1[[#This Row],[Height]])/2)+V36</f>
        <v>199.5</v>
      </c>
      <c r="Y36" s="1">
        <f t="shared" si="6"/>
        <v>0.65</v>
      </c>
      <c r="Z36" s="1">
        <f t="shared" si="14"/>
        <v>0.18472222222222223</v>
      </c>
    </row>
    <row r="37" spans="1:26" x14ac:dyDescent="0.25">
      <c r="A37" t="s">
        <v>91</v>
      </c>
      <c r="B37" t="s">
        <v>22</v>
      </c>
      <c r="C37" t="s">
        <v>92</v>
      </c>
      <c r="D37">
        <v>466</v>
      </c>
      <c r="E37" s="5">
        <v>777</v>
      </c>
      <c r="F37">
        <v>600</v>
      </c>
      <c r="G37">
        <v>874</v>
      </c>
      <c r="H37">
        <v>0.64500000000000002</v>
      </c>
      <c r="I37">
        <v>0.1</v>
      </c>
      <c r="J37">
        <v>0.3</v>
      </c>
      <c r="K37">
        <v>0.72</v>
      </c>
      <c r="L37">
        <v>1920</v>
      </c>
      <c r="M37">
        <v>1080</v>
      </c>
      <c r="N37">
        <f t="shared" si="1"/>
        <v>576</v>
      </c>
      <c r="O37">
        <f t="shared" si="2"/>
        <v>777</v>
      </c>
      <c r="P37" t="str">
        <f t="shared" si="3"/>
        <v>H</v>
      </c>
      <c r="Q37" s="1">
        <f>Table1[[#This Row],[Width]]/L37</f>
        <v>0.24270833333333333</v>
      </c>
      <c r="R37" s="1">
        <f>Table1[[#This Row],[Height]]/M37</f>
        <v>0.71944444444444444</v>
      </c>
      <c r="S37">
        <v>0.65</v>
      </c>
      <c r="T37">
        <v>0.13750000000000001</v>
      </c>
      <c r="U37">
        <f t="shared" si="4"/>
        <v>1248</v>
      </c>
      <c r="V37">
        <f t="shared" si="5"/>
        <v>148.5</v>
      </c>
      <c r="W37">
        <f>((N37-Table1[[#This Row],[Width]])/2)+U37</f>
        <v>1303</v>
      </c>
      <c r="X37">
        <f>((O37-Table1[[#This Row],[Height]])/2)+V37</f>
        <v>148.5</v>
      </c>
      <c r="Y37" s="1">
        <f t="shared" si="6"/>
        <v>0.67864583333333328</v>
      </c>
      <c r="Z37" s="1">
        <f t="shared" si="14"/>
        <v>0.13750000000000001</v>
      </c>
    </row>
    <row r="38" spans="1:26" x14ac:dyDescent="0.25">
      <c r="A38" t="s">
        <v>93</v>
      </c>
      <c r="B38" t="s">
        <v>22</v>
      </c>
      <c r="C38" t="s">
        <v>94</v>
      </c>
      <c r="D38">
        <v>576</v>
      </c>
      <c r="E38" s="5">
        <v>317</v>
      </c>
      <c r="F38">
        <v>600</v>
      </c>
      <c r="G38">
        <v>874</v>
      </c>
      <c r="H38">
        <v>0.64500000000000002</v>
      </c>
      <c r="I38">
        <v>0.1</v>
      </c>
      <c r="J38">
        <v>0.3</v>
      </c>
      <c r="K38">
        <v>0.72</v>
      </c>
      <c r="L38">
        <v>1920</v>
      </c>
      <c r="M38">
        <v>1080</v>
      </c>
      <c r="N38">
        <f t="shared" si="1"/>
        <v>576</v>
      </c>
      <c r="O38">
        <f t="shared" si="2"/>
        <v>777</v>
      </c>
      <c r="P38" t="str">
        <f t="shared" si="3"/>
        <v>W</v>
      </c>
      <c r="Q38" s="1">
        <f>Table1[[#This Row],[Width]]/L38</f>
        <v>0.3</v>
      </c>
      <c r="R38" s="1">
        <f>Table1[[#This Row],[Height]]/M38</f>
        <v>0.29351851851851851</v>
      </c>
      <c r="S38">
        <v>0.65</v>
      </c>
      <c r="T38">
        <v>0.13750000000000001</v>
      </c>
      <c r="U38">
        <f t="shared" si="4"/>
        <v>1248</v>
      </c>
      <c r="V38">
        <f t="shared" si="5"/>
        <v>148.5</v>
      </c>
      <c r="W38">
        <f>((N38-Table1[[#This Row],[Width]])/2)+U38</f>
        <v>1248</v>
      </c>
      <c r="X38">
        <f>((O38-Table1[[#This Row],[Height]])/2)+V38</f>
        <v>378.5</v>
      </c>
      <c r="Y38" s="1">
        <f t="shared" si="6"/>
        <v>0.65</v>
      </c>
      <c r="Z38" s="1">
        <f t="shared" si="14"/>
        <v>0.35046296296296298</v>
      </c>
    </row>
    <row r="39" spans="1:26" x14ac:dyDescent="0.25">
      <c r="A39" t="s">
        <v>95</v>
      </c>
      <c r="B39" t="s">
        <v>22</v>
      </c>
      <c r="C39" t="s">
        <v>96</v>
      </c>
      <c r="D39">
        <v>576</v>
      </c>
      <c r="E39" s="5">
        <v>288</v>
      </c>
      <c r="F39">
        <v>600</v>
      </c>
      <c r="G39">
        <v>874</v>
      </c>
      <c r="H39">
        <v>0.64500000000000002</v>
      </c>
      <c r="I39">
        <v>0.1</v>
      </c>
      <c r="J39">
        <v>0.3</v>
      </c>
      <c r="K39">
        <v>0.72</v>
      </c>
      <c r="L39">
        <v>1920</v>
      </c>
      <c r="M39">
        <v>1080</v>
      </c>
      <c r="N39">
        <f t="shared" si="1"/>
        <v>576</v>
      </c>
      <c r="O39">
        <f t="shared" si="2"/>
        <v>777</v>
      </c>
      <c r="P39" t="str">
        <f t="shared" si="3"/>
        <v>W</v>
      </c>
      <c r="Q39" s="1">
        <f>Table1[[#This Row],[Width]]/L39</f>
        <v>0.3</v>
      </c>
      <c r="R39" s="1">
        <f>Table1[[#This Row],[Height]]/M39</f>
        <v>0.26666666666666666</v>
      </c>
      <c r="S39">
        <v>0.65</v>
      </c>
      <c r="T39">
        <v>0.13750000000000001</v>
      </c>
      <c r="U39">
        <f t="shared" si="4"/>
        <v>1248</v>
      </c>
      <c r="V39">
        <f t="shared" si="5"/>
        <v>148.5</v>
      </c>
      <c r="W39">
        <f>((N39-Table1[[#This Row],[Width]])/2)+U39</f>
        <v>1248</v>
      </c>
      <c r="X39">
        <f>((O39-Table1[[#This Row],[Height]])/2)+V39</f>
        <v>393</v>
      </c>
      <c r="Y39" s="1">
        <f t="shared" si="6"/>
        <v>0.65</v>
      </c>
      <c r="Z39" s="1">
        <f t="shared" si="14"/>
        <v>0.36388888888888887</v>
      </c>
    </row>
    <row r="40" spans="1:26" x14ac:dyDescent="0.25">
      <c r="A40" t="s">
        <v>97</v>
      </c>
      <c r="B40" t="s">
        <v>22</v>
      </c>
      <c r="C40" t="s">
        <v>98</v>
      </c>
      <c r="D40">
        <v>576</v>
      </c>
      <c r="E40" s="5">
        <v>315</v>
      </c>
      <c r="F40">
        <v>600</v>
      </c>
      <c r="G40">
        <v>874</v>
      </c>
      <c r="H40">
        <v>0.64500000000000002</v>
      </c>
      <c r="I40">
        <v>0.1</v>
      </c>
      <c r="J40">
        <v>0.3</v>
      </c>
      <c r="K40">
        <v>0.72</v>
      </c>
      <c r="L40">
        <v>1920</v>
      </c>
      <c r="M40">
        <v>1080</v>
      </c>
      <c r="N40">
        <f t="shared" si="1"/>
        <v>576</v>
      </c>
      <c r="O40">
        <f t="shared" si="2"/>
        <v>777</v>
      </c>
      <c r="P40" t="str">
        <f t="shared" si="3"/>
        <v>W</v>
      </c>
      <c r="Q40" s="1">
        <f>Table1[[#This Row],[Width]]/L40</f>
        <v>0.3</v>
      </c>
      <c r="R40" s="1">
        <f>Table1[[#This Row],[Height]]/M40</f>
        <v>0.29166666666666669</v>
      </c>
      <c r="S40">
        <v>0.65</v>
      </c>
      <c r="T40">
        <v>0.13750000000000001</v>
      </c>
      <c r="U40">
        <f t="shared" si="4"/>
        <v>1248</v>
      </c>
      <c r="V40">
        <f t="shared" si="5"/>
        <v>148.5</v>
      </c>
      <c r="W40">
        <f>((N40-Table1[[#This Row],[Width]])/2)+U40</f>
        <v>1248</v>
      </c>
      <c r="X40">
        <f>((O40-Table1[[#This Row],[Height]])/2)+V40</f>
        <v>379.5</v>
      </c>
      <c r="Y40" s="1">
        <f t="shared" si="6"/>
        <v>0.65</v>
      </c>
      <c r="Z40" s="1">
        <f t="shared" si="14"/>
        <v>0.35138888888888886</v>
      </c>
    </row>
    <row r="41" spans="1:26" x14ac:dyDescent="0.25">
      <c r="A41" t="s">
        <v>99</v>
      </c>
      <c r="B41" t="s">
        <v>22</v>
      </c>
      <c r="C41" t="s">
        <v>100</v>
      </c>
      <c r="D41">
        <v>576</v>
      </c>
      <c r="E41" s="5">
        <v>309</v>
      </c>
      <c r="F41">
        <v>600</v>
      </c>
      <c r="G41">
        <v>874</v>
      </c>
      <c r="H41">
        <v>0.64500000000000002</v>
      </c>
      <c r="I41">
        <v>0.1</v>
      </c>
      <c r="J41">
        <v>0.3</v>
      </c>
      <c r="K41">
        <v>0.72</v>
      </c>
      <c r="L41">
        <v>1920</v>
      </c>
      <c r="M41">
        <v>1080</v>
      </c>
      <c r="N41">
        <f t="shared" si="1"/>
        <v>576</v>
      </c>
      <c r="O41">
        <f t="shared" si="2"/>
        <v>777</v>
      </c>
      <c r="P41" t="str">
        <f t="shared" si="3"/>
        <v>W</v>
      </c>
      <c r="Q41" s="1">
        <f>Table1[[#This Row],[Width]]/L41</f>
        <v>0.3</v>
      </c>
      <c r="R41" s="1">
        <f>Table1[[#This Row],[Height]]/M41</f>
        <v>0.28611111111111109</v>
      </c>
      <c r="S41">
        <v>0.65</v>
      </c>
      <c r="T41">
        <v>0.13750000000000001</v>
      </c>
      <c r="U41">
        <f t="shared" si="4"/>
        <v>1248</v>
      </c>
      <c r="V41">
        <f t="shared" si="5"/>
        <v>148.5</v>
      </c>
      <c r="W41">
        <f>((N41-Table1[[#This Row],[Width]])/2)+U41</f>
        <v>1248</v>
      </c>
      <c r="X41">
        <f>((O41-Table1[[#This Row],[Height]])/2)+V41</f>
        <v>382.5</v>
      </c>
      <c r="Y41" s="1">
        <f t="shared" si="6"/>
        <v>0.65</v>
      </c>
      <c r="Z41" s="1">
        <f t="shared" si="14"/>
        <v>0.35416666666666669</v>
      </c>
    </row>
    <row r="42" spans="1:26" x14ac:dyDescent="0.25">
      <c r="A42" t="s">
        <v>101</v>
      </c>
      <c r="B42" t="s">
        <v>22</v>
      </c>
      <c r="C42" t="s">
        <v>102</v>
      </c>
      <c r="D42">
        <v>576</v>
      </c>
      <c r="E42" s="5">
        <v>524</v>
      </c>
      <c r="F42">
        <v>600</v>
      </c>
      <c r="G42">
        <v>874</v>
      </c>
      <c r="H42">
        <v>0.64500000000000002</v>
      </c>
      <c r="I42">
        <v>0.1</v>
      </c>
      <c r="J42">
        <v>0.3</v>
      </c>
      <c r="K42">
        <v>0.72</v>
      </c>
      <c r="L42">
        <v>1920</v>
      </c>
      <c r="M42">
        <v>1080</v>
      </c>
      <c r="N42">
        <f t="shared" si="1"/>
        <v>576</v>
      </c>
      <c r="O42">
        <f t="shared" si="2"/>
        <v>777</v>
      </c>
      <c r="P42" t="str">
        <f t="shared" si="3"/>
        <v>W</v>
      </c>
      <c r="Q42" s="1">
        <f>Table1[[#This Row],[Width]]/L42</f>
        <v>0.3</v>
      </c>
      <c r="R42" s="1">
        <f>Table1[[#This Row],[Height]]/M42</f>
        <v>0.48518518518518516</v>
      </c>
      <c r="S42">
        <v>0.65</v>
      </c>
      <c r="T42">
        <v>0.13750000000000001</v>
      </c>
      <c r="U42">
        <f t="shared" si="4"/>
        <v>1248</v>
      </c>
      <c r="V42">
        <f t="shared" si="5"/>
        <v>148.5</v>
      </c>
      <c r="W42">
        <f>((N42-Table1[[#This Row],[Width]])/2)+U42</f>
        <v>1248</v>
      </c>
      <c r="X42">
        <f>((O42-Table1[[#This Row],[Height]])/2)+V42</f>
        <v>275</v>
      </c>
      <c r="Y42" s="1">
        <f t="shared" si="6"/>
        <v>0.65</v>
      </c>
      <c r="Z42" s="1">
        <f t="shared" si="14"/>
        <v>0.25462962962962965</v>
      </c>
    </row>
    <row r="43" spans="1:26" x14ac:dyDescent="0.25">
      <c r="A43" t="s">
        <v>103</v>
      </c>
      <c r="B43" t="s">
        <v>22</v>
      </c>
      <c r="C43" t="s">
        <v>104</v>
      </c>
      <c r="D43">
        <v>432</v>
      </c>
      <c r="E43" s="5">
        <v>777</v>
      </c>
      <c r="F43">
        <v>600</v>
      </c>
      <c r="G43">
        <v>874</v>
      </c>
      <c r="H43">
        <v>0.64500000000000002</v>
      </c>
      <c r="I43">
        <v>0.1</v>
      </c>
      <c r="J43">
        <v>0.3</v>
      </c>
      <c r="K43">
        <v>0.72</v>
      </c>
      <c r="L43">
        <v>1920</v>
      </c>
      <c r="M43">
        <v>1080</v>
      </c>
      <c r="N43">
        <f t="shared" si="1"/>
        <v>576</v>
      </c>
      <c r="O43">
        <f t="shared" si="2"/>
        <v>777</v>
      </c>
      <c r="P43" t="str">
        <f t="shared" si="3"/>
        <v>H</v>
      </c>
      <c r="Q43" s="1">
        <f>Table1[[#This Row],[Width]]/L43</f>
        <v>0.22500000000000001</v>
      </c>
      <c r="R43" s="1">
        <f>Table1[[#This Row],[Height]]/M43</f>
        <v>0.71944444444444444</v>
      </c>
      <c r="S43">
        <v>0.65</v>
      </c>
      <c r="T43">
        <v>0.13750000000000001</v>
      </c>
      <c r="U43">
        <f t="shared" si="4"/>
        <v>1248</v>
      </c>
      <c r="V43">
        <f t="shared" si="5"/>
        <v>148.5</v>
      </c>
      <c r="W43">
        <f>((N43-Table1[[#This Row],[Width]])/2)+U43</f>
        <v>1320</v>
      </c>
      <c r="X43">
        <f>((O43-Table1[[#This Row],[Height]])/2)+V43</f>
        <v>148.5</v>
      </c>
      <c r="Y43" s="1">
        <f t="shared" si="6"/>
        <v>0.6875</v>
      </c>
      <c r="Z43" s="1">
        <f t="shared" si="14"/>
        <v>0.13750000000000001</v>
      </c>
    </row>
    <row r="44" spans="1:26" x14ac:dyDescent="0.25">
      <c r="A44" t="s">
        <v>105</v>
      </c>
      <c r="B44" t="s">
        <v>22</v>
      </c>
      <c r="C44" t="s">
        <v>106</v>
      </c>
      <c r="D44">
        <v>576</v>
      </c>
      <c r="E44" s="5">
        <v>256</v>
      </c>
      <c r="F44">
        <v>600</v>
      </c>
      <c r="G44">
        <v>874</v>
      </c>
      <c r="H44">
        <v>0.64500000000000002</v>
      </c>
      <c r="I44">
        <v>0.1</v>
      </c>
      <c r="J44">
        <v>0.3</v>
      </c>
      <c r="K44">
        <v>0.72</v>
      </c>
      <c r="L44">
        <v>1920</v>
      </c>
      <c r="M44">
        <v>1080</v>
      </c>
      <c r="N44">
        <f t="shared" si="1"/>
        <v>576</v>
      </c>
      <c r="O44">
        <f t="shared" si="2"/>
        <v>777</v>
      </c>
      <c r="P44" t="str">
        <f t="shared" si="3"/>
        <v>W</v>
      </c>
      <c r="Q44" s="1">
        <f>Table1[[#This Row],[Width]]/L44</f>
        <v>0.3</v>
      </c>
      <c r="R44" s="1">
        <f>Table1[[#This Row],[Height]]/M44</f>
        <v>0.23703703703703705</v>
      </c>
      <c r="S44">
        <v>0.65</v>
      </c>
      <c r="T44">
        <v>0.13750000000000001</v>
      </c>
      <c r="U44">
        <f t="shared" si="4"/>
        <v>1248</v>
      </c>
      <c r="V44">
        <f t="shared" si="5"/>
        <v>148.5</v>
      </c>
      <c r="W44">
        <f>((N44-Table1[[#This Row],[Width]])/2)+U44</f>
        <v>1248</v>
      </c>
      <c r="X44">
        <f>((O44-Table1[[#This Row],[Height]])/2)+V44</f>
        <v>409</v>
      </c>
      <c r="Y44" s="1">
        <f t="shared" si="6"/>
        <v>0.65</v>
      </c>
      <c r="Z44" s="1">
        <f t="shared" si="14"/>
        <v>0.37870370370370371</v>
      </c>
    </row>
    <row r="45" spans="1:26" x14ac:dyDescent="0.25">
      <c r="A45" t="s">
        <v>107</v>
      </c>
      <c r="B45" t="s">
        <v>22</v>
      </c>
      <c r="C45" t="s">
        <v>108</v>
      </c>
      <c r="D45">
        <v>576</v>
      </c>
      <c r="E45" s="5">
        <v>297</v>
      </c>
      <c r="F45">
        <v>600</v>
      </c>
      <c r="G45">
        <v>874</v>
      </c>
      <c r="H45">
        <v>0.64500000000000002</v>
      </c>
      <c r="I45">
        <v>0.1</v>
      </c>
      <c r="J45">
        <v>0.3</v>
      </c>
      <c r="K45">
        <v>0.72</v>
      </c>
      <c r="L45">
        <v>1920</v>
      </c>
      <c r="M45">
        <v>1080</v>
      </c>
      <c r="N45">
        <f t="shared" si="1"/>
        <v>576</v>
      </c>
      <c r="O45">
        <f t="shared" si="2"/>
        <v>777</v>
      </c>
      <c r="P45" t="str">
        <f t="shared" si="3"/>
        <v>W</v>
      </c>
      <c r="Q45" s="1">
        <f>Table1[[#This Row],[Width]]/L45</f>
        <v>0.3</v>
      </c>
      <c r="R45" s="1">
        <f>Table1[[#This Row],[Height]]/M45</f>
        <v>0.27500000000000002</v>
      </c>
      <c r="S45">
        <v>0.65</v>
      </c>
      <c r="T45">
        <v>0.13750000000000001</v>
      </c>
      <c r="U45">
        <f t="shared" si="4"/>
        <v>1248</v>
      </c>
      <c r="V45">
        <f t="shared" si="5"/>
        <v>148.5</v>
      </c>
      <c r="W45">
        <f>((N45-Table1[[#This Row],[Width]])/2)+U45</f>
        <v>1248</v>
      </c>
      <c r="X45">
        <f>((O45-Table1[[#This Row],[Height]])/2)+V45</f>
        <v>388.5</v>
      </c>
      <c r="Y45" s="1">
        <f t="shared" si="6"/>
        <v>0.65</v>
      </c>
      <c r="Z45" s="1">
        <f t="shared" si="14"/>
        <v>0.35972222222222222</v>
      </c>
    </row>
    <row r="46" spans="1:26" x14ac:dyDescent="0.25">
      <c r="A46" t="s">
        <v>109</v>
      </c>
      <c r="B46" t="s">
        <v>22</v>
      </c>
      <c r="C46" t="s">
        <v>78</v>
      </c>
      <c r="D46">
        <v>576</v>
      </c>
      <c r="E46" s="5">
        <v>349</v>
      </c>
      <c r="F46">
        <v>600</v>
      </c>
      <c r="G46">
        <v>874</v>
      </c>
      <c r="H46">
        <v>0.64500000000000002</v>
      </c>
      <c r="I46">
        <v>0.1</v>
      </c>
      <c r="J46">
        <v>0.3</v>
      </c>
      <c r="K46">
        <v>0.72</v>
      </c>
      <c r="L46">
        <v>1920</v>
      </c>
      <c r="M46">
        <v>1080</v>
      </c>
      <c r="N46">
        <f t="shared" si="1"/>
        <v>576</v>
      </c>
      <c r="O46">
        <f t="shared" si="2"/>
        <v>777</v>
      </c>
      <c r="P46" t="str">
        <f t="shared" si="3"/>
        <v>W</v>
      </c>
      <c r="Q46" s="1">
        <f>Table1[[#This Row],[Width]]/L46</f>
        <v>0.3</v>
      </c>
      <c r="R46" s="1">
        <f>Table1[[#This Row],[Height]]/M46</f>
        <v>0.32314814814814813</v>
      </c>
      <c r="S46">
        <v>0.65</v>
      </c>
      <c r="T46">
        <v>0.13750000000000001</v>
      </c>
      <c r="U46">
        <f t="shared" si="4"/>
        <v>1248</v>
      </c>
      <c r="V46">
        <f t="shared" si="5"/>
        <v>148.5</v>
      </c>
      <c r="W46">
        <f>((N46-Table1[[#This Row],[Width]])/2)+U46</f>
        <v>1248</v>
      </c>
      <c r="X46">
        <f>((O46-Table1[[#This Row],[Height]])/2)+V46</f>
        <v>362.5</v>
      </c>
      <c r="Y46" s="1">
        <f t="shared" si="6"/>
        <v>0.65</v>
      </c>
      <c r="Z46" s="1">
        <f t="shared" si="14"/>
        <v>0.33564814814814814</v>
      </c>
    </row>
    <row r="47" spans="1:26" x14ac:dyDescent="0.25">
      <c r="A47" t="s">
        <v>110</v>
      </c>
      <c r="B47" t="s">
        <v>22</v>
      </c>
      <c r="C47" t="s">
        <v>81</v>
      </c>
      <c r="D47">
        <v>576</v>
      </c>
      <c r="E47" s="5">
        <v>324</v>
      </c>
      <c r="F47">
        <v>600</v>
      </c>
      <c r="G47">
        <v>874</v>
      </c>
      <c r="H47">
        <v>0.64500000000000002</v>
      </c>
      <c r="I47">
        <v>0.1</v>
      </c>
      <c r="J47">
        <v>0.3</v>
      </c>
      <c r="K47">
        <v>0.72</v>
      </c>
      <c r="L47">
        <v>1920</v>
      </c>
      <c r="M47">
        <v>1080</v>
      </c>
      <c r="N47">
        <f t="shared" si="1"/>
        <v>576</v>
      </c>
      <c r="O47">
        <f t="shared" si="2"/>
        <v>777</v>
      </c>
      <c r="P47" t="str">
        <f t="shared" si="3"/>
        <v>W</v>
      </c>
      <c r="Q47" s="1">
        <f>Table1[[#This Row],[Width]]/L47</f>
        <v>0.3</v>
      </c>
      <c r="R47" s="1">
        <f>Table1[[#This Row],[Height]]/M47</f>
        <v>0.3</v>
      </c>
      <c r="S47">
        <v>0.65</v>
      </c>
      <c r="T47">
        <v>0.13750000000000001</v>
      </c>
      <c r="U47">
        <f t="shared" si="4"/>
        <v>1248</v>
      </c>
      <c r="V47">
        <f t="shared" si="5"/>
        <v>148.5</v>
      </c>
      <c r="W47">
        <f>((N47-Table1[[#This Row],[Width]])/2)+U47</f>
        <v>1248</v>
      </c>
      <c r="X47">
        <f>((O47-Table1[[#This Row],[Height]])/2)+V47</f>
        <v>375</v>
      </c>
      <c r="Y47" s="1">
        <f t="shared" si="6"/>
        <v>0.65</v>
      </c>
      <c r="Z47" s="1">
        <f t="shared" si="14"/>
        <v>0.34722222222222221</v>
      </c>
    </row>
    <row r="48" spans="1:26" x14ac:dyDescent="0.25">
      <c r="A48" t="s">
        <v>111</v>
      </c>
      <c r="B48" t="s">
        <v>22</v>
      </c>
      <c r="C48" t="s">
        <v>108</v>
      </c>
      <c r="D48">
        <v>576</v>
      </c>
      <c r="E48" s="5">
        <v>297</v>
      </c>
      <c r="F48">
        <v>600</v>
      </c>
      <c r="G48">
        <v>874</v>
      </c>
      <c r="H48">
        <v>0.64500000000000002</v>
      </c>
      <c r="I48">
        <v>0.1</v>
      </c>
      <c r="J48">
        <v>0.3</v>
      </c>
      <c r="K48">
        <v>0.72</v>
      </c>
      <c r="L48">
        <v>1920</v>
      </c>
      <c r="M48">
        <v>1080</v>
      </c>
      <c r="N48">
        <f t="shared" si="1"/>
        <v>576</v>
      </c>
      <c r="O48">
        <f t="shared" si="2"/>
        <v>777</v>
      </c>
      <c r="P48" t="str">
        <f t="shared" si="3"/>
        <v>W</v>
      </c>
      <c r="Q48" s="1">
        <f>Table1[[#This Row],[Width]]/L48</f>
        <v>0.3</v>
      </c>
      <c r="R48" s="1">
        <f>Table1[[#This Row],[Height]]/M48</f>
        <v>0.27500000000000002</v>
      </c>
      <c r="S48">
        <v>0.65</v>
      </c>
      <c r="T48">
        <v>0.13750000000000001</v>
      </c>
      <c r="U48">
        <f t="shared" si="4"/>
        <v>1248</v>
      </c>
      <c r="V48">
        <f t="shared" si="5"/>
        <v>148.5</v>
      </c>
      <c r="W48">
        <f>((N48-Table1[[#This Row],[Width]])/2)+U48</f>
        <v>1248</v>
      </c>
      <c r="X48">
        <f>((O48-Table1[[#This Row],[Height]])/2)+V48</f>
        <v>388.5</v>
      </c>
      <c r="Y48" s="1">
        <f t="shared" si="6"/>
        <v>0.65</v>
      </c>
      <c r="Z48" s="1">
        <f t="shared" si="14"/>
        <v>0.35972222222222222</v>
      </c>
    </row>
    <row r="49" spans="1:26" x14ac:dyDescent="0.25">
      <c r="A49" t="s">
        <v>112</v>
      </c>
      <c r="B49" t="s">
        <v>22</v>
      </c>
      <c r="C49" t="s">
        <v>113</v>
      </c>
      <c r="D49">
        <v>576</v>
      </c>
      <c r="E49" s="5">
        <v>345</v>
      </c>
      <c r="F49">
        <v>600</v>
      </c>
      <c r="G49">
        <v>874</v>
      </c>
      <c r="H49">
        <v>0.64500000000000002</v>
      </c>
      <c r="I49">
        <v>0.1</v>
      </c>
      <c r="J49">
        <v>0.3</v>
      </c>
      <c r="K49">
        <v>0.72</v>
      </c>
      <c r="L49">
        <v>1920</v>
      </c>
      <c r="M49">
        <v>1080</v>
      </c>
      <c r="N49">
        <f t="shared" si="1"/>
        <v>576</v>
      </c>
      <c r="O49">
        <f t="shared" si="2"/>
        <v>777</v>
      </c>
      <c r="P49" t="str">
        <f t="shared" si="3"/>
        <v>W</v>
      </c>
      <c r="Q49" s="1">
        <f>Table1[[#This Row],[Width]]/L49</f>
        <v>0.3</v>
      </c>
      <c r="R49" s="1">
        <f>Table1[[#This Row],[Height]]/M49</f>
        <v>0.31944444444444442</v>
      </c>
      <c r="S49">
        <v>0.65</v>
      </c>
      <c r="T49">
        <v>0.13750000000000001</v>
      </c>
      <c r="U49">
        <f t="shared" si="4"/>
        <v>1248</v>
      </c>
      <c r="V49">
        <f t="shared" si="5"/>
        <v>148.5</v>
      </c>
      <c r="W49">
        <f>((N49-Table1[[#This Row],[Width]])/2)+U49</f>
        <v>1248</v>
      </c>
      <c r="X49">
        <f>((O49-Table1[[#This Row],[Height]])/2)+V49</f>
        <v>364.5</v>
      </c>
      <c r="Y49" s="1">
        <f t="shared" si="6"/>
        <v>0.65</v>
      </c>
      <c r="Z49" s="1">
        <f t="shared" si="14"/>
        <v>0.33750000000000002</v>
      </c>
    </row>
    <row r="50" spans="1:26" x14ac:dyDescent="0.25">
      <c r="A50" t="s">
        <v>114</v>
      </c>
      <c r="B50" t="s">
        <v>22</v>
      </c>
      <c r="C50" t="s">
        <v>115</v>
      </c>
      <c r="D50">
        <v>576</v>
      </c>
      <c r="E50" s="5">
        <v>384</v>
      </c>
      <c r="F50">
        <v>600</v>
      </c>
      <c r="G50">
        <v>874</v>
      </c>
      <c r="H50">
        <v>0.64500000000000002</v>
      </c>
      <c r="I50">
        <v>0.1</v>
      </c>
      <c r="J50">
        <v>0.3</v>
      </c>
      <c r="K50">
        <v>0.72</v>
      </c>
      <c r="L50">
        <v>1920</v>
      </c>
      <c r="M50">
        <v>1080</v>
      </c>
      <c r="N50">
        <f t="shared" si="1"/>
        <v>576</v>
      </c>
      <c r="O50">
        <f t="shared" si="2"/>
        <v>777</v>
      </c>
      <c r="P50" t="str">
        <f t="shared" si="3"/>
        <v>W</v>
      </c>
      <c r="Q50" s="1">
        <f>Table1[[#This Row],[Width]]/L50</f>
        <v>0.3</v>
      </c>
      <c r="R50" s="1">
        <f>Table1[[#This Row],[Height]]/M50</f>
        <v>0.35555555555555557</v>
      </c>
      <c r="S50">
        <v>0.65</v>
      </c>
      <c r="T50">
        <v>0.13750000000000001</v>
      </c>
      <c r="U50">
        <f t="shared" si="4"/>
        <v>1248</v>
      </c>
      <c r="V50">
        <f t="shared" si="5"/>
        <v>148.5</v>
      </c>
      <c r="W50">
        <f>((N50-Table1[[#This Row],[Width]])/2)+U50</f>
        <v>1248</v>
      </c>
      <c r="X50">
        <f>((O50-Table1[[#This Row],[Height]])/2)+V50</f>
        <v>345</v>
      </c>
      <c r="Y50" s="1">
        <f t="shared" si="6"/>
        <v>0.65</v>
      </c>
      <c r="Z50" s="1">
        <f t="shared" si="14"/>
        <v>0.31944444444444442</v>
      </c>
    </row>
    <row r="51" spans="1:26" x14ac:dyDescent="0.25">
      <c r="A51" t="s">
        <v>116</v>
      </c>
      <c r="B51" t="s">
        <v>22</v>
      </c>
      <c r="C51" t="s">
        <v>106</v>
      </c>
      <c r="D51">
        <v>576</v>
      </c>
      <c r="E51" s="5">
        <v>256</v>
      </c>
      <c r="F51">
        <v>600</v>
      </c>
      <c r="G51">
        <v>874</v>
      </c>
      <c r="H51">
        <v>0.64500000000000002</v>
      </c>
      <c r="I51">
        <v>0.1</v>
      </c>
      <c r="J51">
        <v>0.3</v>
      </c>
      <c r="K51">
        <v>0.72</v>
      </c>
      <c r="L51">
        <v>1920</v>
      </c>
      <c r="M51">
        <v>1080</v>
      </c>
      <c r="N51">
        <f t="shared" si="1"/>
        <v>576</v>
      </c>
      <c r="O51">
        <f t="shared" si="2"/>
        <v>777</v>
      </c>
      <c r="P51" t="str">
        <f t="shared" si="3"/>
        <v>W</v>
      </c>
      <c r="Q51" s="1">
        <f>Table1[[#This Row],[Width]]/L51</f>
        <v>0.3</v>
      </c>
      <c r="R51" s="1">
        <f>Table1[[#This Row],[Height]]/M51</f>
        <v>0.23703703703703705</v>
      </c>
      <c r="S51">
        <v>0.65</v>
      </c>
      <c r="T51">
        <v>0.13750000000000001</v>
      </c>
      <c r="U51">
        <f t="shared" si="4"/>
        <v>1248</v>
      </c>
      <c r="V51">
        <f t="shared" si="5"/>
        <v>148.5</v>
      </c>
      <c r="W51">
        <f>((N51-Table1[[#This Row],[Width]])/2)+U51</f>
        <v>1248</v>
      </c>
      <c r="X51">
        <f>((O51-Table1[[#This Row],[Height]])/2)+V51</f>
        <v>409</v>
      </c>
      <c r="Y51" s="1">
        <f t="shared" si="6"/>
        <v>0.65</v>
      </c>
      <c r="Z51" s="1">
        <f t="shared" si="14"/>
        <v>0.37870370370370371</v>
      </c>
    </row>
    <row r="52" spans="1:26" x14ac:dyDescent="0.25">
      <c r="A52" t="s">
        <v>117</v>
      </c>
      <c r="B52" t="s">
        <v>22</v>
      </c>
      <c r="C52" t="s">
        <v>118</v>
      </c>
      <c r="D52">
        <v>517</v>
      </c>
      <c r="E52" s="5">
        <v>777</v>
      </c>
      <c r="F52">
        <v>600</v>
      </c>
      <c r="G52">
        <v>874</v>
      </c>
      <c r="H52">
        <v>0.64500000000000002</v>
      </c>
      <c r="I52">
        <v>0.1</v>
      </c>
      <c r="J52">
        <v>0.3</v>
      </c>
      <c r="K52">
        <v>0.72</v>
      </c>
      <c r="L52">
        <v>1920</v>
      </c>
      <c r="M52">
        <v>1080</v>
      </c>
      <c r="N52">
        <f t="shared" si="1"/>
        <v>576</v>
      </c>
      <c r="O52">
        <f t="shared" si="2"/>
        <v>777</v>
      </c>
      <c r="P52" t="str">
        <f t="shared" si="3"/>
        <v>H</v>
      </c>
      <c r="Q52" s="1">
        <f>Table1[[#This Row],[Width]]/L52</f>
        <v>0.26927083333333335</v>
      </c>
      <c r="R52" s="1">
        <f>Table1[[#This Row],[Height]]/M52</f>
        <v>0.71944444444444444</v>
      </c>
      <c r="S52">
        <v>0.65</v>
      </c>
      <c r="T52">
        <v>0.13750000000000001</v>
      </c>
      <c r="U52">
        <f t="shared" si="4"/>
        <v>1248</v>
      </c>
      <c r="V52">
        <f t="shared" si="5"/>
        <v>148.5</v>
      </c>
      <c r="W52">
        <f>((N52-Table1[[#This Row],[Width]])/2)+U52</f>
        <v>1277.5</v>
      </c>
      <c r="X52">
        <f>((O52-Table1[[#This Row],[Height]])/2)+V52</f>
        <v>148.5</v>
      </c>
      <c r="Y52" s="1">
        <f t="shared" si="6"/>
        <v>0.66536458333333337</v>
      </c>
      <c r="Z52" s="1">
        <f t="shared" si="14"/>
        <v>0.13750000000000001</v>
      </c>
    </row>
    <row r="53" spans="1:26" x14ac:dyDescent="0.25">
      <c r="A53" t="s">
        <v>120</v>
      </c>
      <c r="B53" t="s">
        <v>22</v>
      </c>
      <c r="C53" t="s">
        <v>121</v>
      </c>
      <c r="D53">
        <v>576</v>
      </c>
      <c r="E53" s="5">
        <v>266</v>
      </c>
      <c r="F53">
        <v>600</v>
      </c>
      <c r="G53">
        <v>874</v>
      </c>
      <c r="H53">
        <v>0.64500000000000002</v>
      </c>
      <c r="I53">
        <v>0.1</v>
      </c>
      <c r="J53">
        <v>0.3</v>
      </c>
      <c r="K53">
        <v>0.72</v>
      </c>
      <c r="L53">
        <v>1920</v>
      </c>
      <c r="M53">
        <v>1080</v>
      </c>
      <c r="N53">
        <f t="shared" si="1"/>
        <v>576</v>
      </c>
      <c r="O53">
        <f t="shared" si="2"/>
        <v>777</v>
      </c>
      <c r="P53" t="str">
        <f t="shared" si="3"/>
        <v>W</v>
      </c>
      <c r="Q53" s="1">
        <f>Table1[[#This Row],[Width]]/L53</f>
        <v>0.3</v>
      </c>
      <c r="R53" s="1">
        <f>Table1[[#This Row],[Height]]/M53</f>
        <v>0.24629629629629629</v>
      </c>
      <c r="S53">
        <v>0.65</v>
      </c>
      <c r="T53">
        <v>0.13750000000000001</v>
      </c>
      <c r="U53">
        <f t="shared" si="4"/>
        <v>1248</v>
      </c>
      <c r="V53">
        <f t="shared" si="5"/>
        <v>148.5</v>
      </c>
      <c r="W53">
        <f>((N53-Table1[[#This Row],[Width]])/2)+U53</f>
        <v>1248</v>
      </c>
      <c r="X53">
        <f>((O53-Table1[[#This Row],[Height]])/2)+V53</f>
        <v>404</v>
      </c>
      <c r="Y53" s="1">
        <f t="shared" si="6"/>
        <v>0.65</v>
      </c>
      <c r="Z53" s="1">
        <f t="shared" si="14"/>
        <v>0.37407407407407406</v>
      </c>
    </row>
    <row r="54" spans="1:26" x14ac:dyDescent="0.25">
      <c r="A54" t="s">
        <v>122</v>
      </c>
      <c r="B54" t="s">
        <v>22</v>
      </c>
      <c r="C54" t="s">
        <v>123</v>
      </c>
      <c r="D54">
        <v>576</v>
      </c>
      <c r="E54" s="5">
        <v>264</v>
      </c>
      <c r="F54">
        <v>600</v>
      </c>
      <c r="G54">
        <v>874</v>
      </c>
      <c r="H54">
        <v>0.64500000000000002</v>
      </c>
      <c r="I54">
        <v>0.1</v>
      </c>
      <c r="J54">
        <v>0.3</v>
      </c>
      <c r="K54">
        <v>0.72</v>
      </c>
      <c r="L54">
        <v>1920</v>
      </c>
      <c r="M54">
        <v>1080</v>
      </c>
      <c r="N54">
        <f t="shared" si="1"/>
        <v>576</v>
      </c>
      <c r="O54">
        <f t="shared" si="2"/>
        <v>777</v>
      </c>
      <c r="P54" t="str">
        <f t="shared" si="3"/>
        <v>W</v>
      </c>
      <c r="Q54" s="1">
        <f>Table1[[#This Row],[Width]]/L54</f>
        <v>0.3</v>
      </c>
      <c r="R54" s="1">
        <f>Table1[[#This Row],[Height]]/M54</f>
        <v>0.24444444444444444</v>
      </c>
      <c r="S54">
        <v>0.65</v>
      </c>
      <c r="T54">
        <v>0.13750000000000001</v>
      </c>
      <c r="U54">
        <f t="shared" si="4"/>
        <v>1248</v>
      </c>
      <c r="V54">
        <f t="shared" si="5"/>
        <v>148.5</v>
      </c>
      <c r="W54">
        <f>((N54-Table1[[#This Row],[Width]])/2)+U54</f>
        <v>1248</v>
      </c>
      <c r="X54">
        <f>((O54-Table1[[#This Row],[Height]])/2)+V54</f>
        <v>405</v>
      </c>
      <c r="Y54" s="1">
        <f t="shared" si="6"/>
        <v>0.65</v>
      </c>
      <c r="Z54" s="1">
        <f t="shared" si="14"/>
        <v>0.375</v>
      </c>
    </row>
    <row r="55" spans="1:26" x14ac:dyDescent="0.25">
      <c r="A55" t="s">
        <v>125</v>
      </c>
      <c r="B55" t="s">
        <v>22</v>
      </c>
      <c r="C55" t="s">
        <v>126</v>
      </c>
      <c r="D55">
        <v>576</v>
      </c>
      <c r="E55" s="5">
        <v>576</v>
      </c>
      <c r="F55">
        <v>600</v>
      </c>
      <c r="G55">
        <v>874</v>
      </c>
      <c r="H55">
        <v>0.64500000000000002</v>
      </c>
      <c r="I55">
        <v>0.1</v>
      </c>
      <c r="J55">
        <v>0.3</v>
      </c>
      <c r="K55">
        <v>0.72</v>
      </c>
      <c r="L55">
        <v>1920</v>
      </c>
      <c r="M55">
        <v>1080</v>
      </c>
      <c r="N55">
        <f t="shared" si="1"/>
        <v>576</v>
      </c>
      <c r="O55">
        <f t="shared" si="2"/>
        <v>777</v>
      </c>
      <c r="P55" t="str">
        <f t="shared" si="3"/>
        <v>H</v>
      </c>
      <c r="Q55" s="1">
        <f>Table1[[#This Row],[Width]]/L55</f>
        <v>0.3</v>
      </c>
      <c r="R55" s="1">
        <f>Table1[[#This Row],[Height]]/M55</f>
        <v>0.53333333333333333</v>
      </c>
      <c r="S55">
        <v>0.65</v>
      </c>
      <c r="T55">
        <v>0.13750000000000001</v>
      </c>
      <c r="U55">
        <f t="shared" si="4"/>
        <v>1248</v>
      </c>
      <c r="V55">
        <f t="shared" si="5"/>
        <v>148.5</v>
      </c>
      <c r="W55">
        <f>((N55-Table1[[#This Row],[Width]])/2)+U55</f>
        <v>1248</v>
      </c>
      <c r="X55">
        <f>((O55-Table1[[#This Row],[Height]])/2)+V55</f>
        <v>249</v>
      </c>
      <c r="Y55" s="1">
        <f t="shared" si="6"/>
        <v>0.65</v>
      </c>
      <c r="Z55" s="1">
        <f t="shared" si="14"/>
        <v>0.23055555555555557</v>
      </c>
    </row>
    <row r="56" spans="1:26" x14ac:dyDescent="0.25">
      <c r="A56" t="s">
        <v>127</v>
      </c>
      <c r="B56" t="s">
        <v>22</v>
      </c>
      <c r="C56" t="s">
        <v>128</v>
      </c>
      <c r="D56">
        <v>576</v>
      </c>
      <c r="E56" s="5">
        <v>313</v>
      </c>
      <c r="F56">
        <v>600</v>
      </c>
      <c r="G56">
        <v>874</v>
      </c>
      <c r="H56">
        <v>0.64500000000000002</v>
      </c>
      <c r="I56">
        <v>0.1</v>
      </c>
      <c r="J56">
        <v>0.3</v>
      </c>
      <c r="K56">
        <v>0.72</v>
      </c>
      <c r="L56">
        <v>1920</v>
      </c>
      <c r="M56">
        <v>1080</v>
      </c>
      <c r="N56">
        <f t="shared" si="1"/>
        <v>576</v>
      </c>
      <c r="O56">
        <f t="shared" si="2"/>
        <v>777</v>
      </c>
      <c r="P56" t="str">
        <f t="shared" si="3"/>
        <v>W</v>
      </c>
      <c r="Q56" s="1">
        <f>Table1[[#This Row],[Width]]/L56</f>
        <v>0.3</v>
      </c>
      <c r="R56" s="1">
        <f>Table1[[#This Row],[Height]]/M56</f>
        <v>0.2898148148148148</v>
      </c>
      <c r="S56">
        <v>0.65</v>
      </c>
      <c r="T56">
        <v>0.13750000000000001</v>
      </c>
      <c r="U56">
        <f t="shared" si="4"/>
        <v>1248</v>
      </c>
      <c r="V56">
        <f t="shared" si="5"/>
        <v>148.5</v>
      </c>
      <c r="W56">
        <f>((N56-Table1[[#This Row],[Width]])/2)+U56</f>
        <v>1248</v>
      </c>
      <c r="X56">
        <f>((O56-Table1[[#This Row],[Height]])/2)+V56</f>
        <v>380.5</v>
      </c>
      <c r="Y56" s="1">
        <f t="shared" si="6"/>
        <v>0.65</v>
      </c>
      <c r="Z56" s="1">
        <f t="shared" si="14"/>
        <v>0.3523148148148148</v>
      </c>
    </row>
    <row r="57" spans="1:26" x14ac:dyDescent="0.25">
      <c r="A57" t="s">
        <v>130</v>
      </c>
      <c r="B57" t="s">
        <v>22</v>
      </c>
      <c r="C57" t="s">
        <v>131</v>
      </c>
      <c r="D57">
        <v>576</v>
      </c>
      <c r="E57" s="5">
        <v>458</v>
      </c>
      <c r="F57">
        <v>600</v>
      </c>
      <c r="G57">
        <v>874</v>
      </c>
      <c r="H57">
        <v>0.64500000000000002</v>
      </c>
      <c r="I57">
        <v>0.1</v>
      </c>
      <c r="J57">
        <v>0.3</v>
      </c>
      <c r="K57">
        <v>0.72</v>
      </c>
      <c r="L57">
        <v>1920</v>
      </c>
      <c r="M57">
        <v>1080</v>
      </c>
      <c r="N57">
        <f t="shared" si="1"/>
        <v>576</v>
      </c>
      <c r="O57">
        <f t="shared" si="2"/>
        <v>777</v>
      </c>
      <c r="P57" t="str">
        <f t="shared" si="3"/>
        <v>W</v>
      </c>
      <c r="Q57" s="1">
        <f>Table1[[#This Row],[Width]]/L57</f>
        <v>0.3</v>
      </c>
      <c r="R57" s="1">
        <f>Table1[[#This Row],[Height]]/M57</f>
        <v>0.42407407407407405</v>
      </c>
      <c r="S57">
        <v>0.65</v>
      </c>
      <c r="T57">
        <v>0.13750000000000001</v>
      </c>
      <c r="U57">
        <f t="shared" si="4"/>
        <v>1248</v>
      </c>
      <c r="V57">
        <f t="shared" si="5"/>
        <v>148.5</v>
      </c>
      <c r="W57">
        <f>((N57-Table1[[#This Row],[Width]])/2)+U57</f>
        <v>1248</v>
      </c>
      <c r="X57">
        <f>((O57-Table1[[#This Row],[Height]])/2)+V57</f>
        <v>308</v>
      </c>
      <c r="Y57" s="1">
        <f t="shared" si="6"/>
        <v>0.65</v>
      </c>
      <c r="Z57" s="1">
        <f t="shared" si="14"/>
        <v>0.28518518518518521</v>
      </c>
    </row>
    <row r="58" spans="1:26" x14ac:dyDescent="0.25">
      <c r="A58" t="s">
        <v>132</v>
      </c>
      <c r="B58" t="s">
        <v>22</v>
      </c>
      <c r="C58" t="s">
        <v>133</v>
      </c>
      <c r="D58">
        <v>576</v>
      </c>
      <c r="E58" s="5">
        <v>342</v>
      </c>
      <c r="F58">
        <v>600</v>
      </c>
      <c r="G58">
        <v>874</v>
      </c>
      <c r="H58">
        <v>0.64500000000000002</v>
      </c>
      <c r="I58">
        <v>0.1</v>
      </c>
      <c r="J58">
        <v>0.3</v>
      </c>
      <c r="K58">
        <v>0.72</v>
      </c>
      <c r="L58">
        <v>1920</v>
      </c>
      <c r="M58">
        <v>1080</v>
      </c>
      <c r="N58">
        <f t="shared" si="1"/>
        <v>576</v>
      </c>
      <c r="O58">
        <f t="shared" si="2"/>
        <v>777</v>
      </c>
      <c r="P58" t="str">
        <f t="shared" si="3"/>
        <v>W</v>
      </c>
      <c r="Q58" s="1">
        <f>Table1[[#This Row],[Width]]/L58</f>
        <v>0.3</v>
      </c>
      <c r="R58" s="1">
        <f>Table1[[#This Row],[Height]]/M58</f>
        <v>0.31666666666666665</v>
      </c>
      <c r="S58">
        <v>0.65</v>
      </c>
      <c r="T58">
        <v>0.13750000000000001</v>
      </c>
      <c r="U58">
        <f t="shared" si="4"/>
        <v>1248</v>
      </c>
      <c r="V58">
        <f t="shared" si="5"/>
        <v>148.5</v>
      </c>
      <c r="W58">
        <f>((N58-Table1[[#This Row],[Width]])/2)+U58</f>
        <v>1248</v>
      </c>
      <c r="X58">
        <f>((O58-Table1[[#This Row],[Height]])/2)+V58</f>
        <v>366</v>
      </c>
      <c r="Y58" s="1">
        <f t="shared" si="6"/>
        <v>0.65</v>
      </c>
      <c r="Z58" s="1">
        <f t="shared" si="14"/>
        <v>0.33888888888888891</v>
      </c>
    </row>
    <row r="59" spans="1:26" x14ac:dyDescent="0.25">
      <c r="A59" t="s">
        <v>134</v>
      </c>
      <c r="B59" t="s">
        <v>22</v>
      </c>
      <c r="C59" t="s">
        <v>135</v>
      </c>
      <c r="D59">
        <v>576</v>
      </c>
      <c r="E59" s="5">
        <v>347</v>
      </c>
      <c r="F59">
        <v>600</v>
      </c>
      <c r="G59">
        <v>874</v>
      </c>
      <c r="H59">
        <v>0.64500000000000002</v>
      </c>
      <c r="I59">
        <v>0.1</v>
      </c>
      <c r="J59">
        <v>0.3</v>
      </c>
      <c r="K59">
        <v>0.72</v>
      </c>
      <c r="L59">
        <v>1920</v>
      </c>
      <c r="M59">
        <v>1080</v>
      </c>
      <c r="N59">
        <f t="shared" si="1"/>
        <v>576</v>
      </c>
      <c r="O59">
        <f t="shared" si="2"/>
        <v>777</v>
      </c>
      <c r="P59" t="str">
        <f t="shared" si="3"/>
        <v>W</v>
      </c>
      <c r="Q59" s="1">
        <f>Table1[[#This Row],[Width]]/L59</f>
        <v>0.3</v>
      </c>
      <c r="R59" s="1">
        <f>Table1[[#This Row],[Height]]/M59</f>
        <v>0.3212962962962963</v>
      </c>
      <c r="S59">
        <v>0.65</v>
      </c>
      <c r="T59">
        <v>0.13750000000000001</v>
      </c>
      <c r="U59">
        <f t="shared" si="4"/>
        <v>1248</v>
      </c>
      <c r="V59">
        <f t="shared" si="5"/>
        <v>148.5</v>
      </c>
      <c r="W59">
        <f>((N59-Table1[[#This Row],[Width]])/2)+U59</f>
        <v>1248</v>
      </c>
      <c r="X59">
        <f>((O59-Table1[[#This Row],[Height]])/2)+V59</f>
        <v>363.5</v>
      </c>
      <c r="Y59" s="1">
        <f t="shared" si="6"/>
        <v>0.65</v>
      </c>
      <c r="Z59" s="1">
        <f t="shared" si="14"/>
        <v>0.33657407407407408</v>
      </c>
    </row>
    <row r="60" spans="1:26" x14ac:dyDescent="0.25">
      <c r="A60" t="s">
        <v>136</v>
      </c>
      <c r="B60" t="s">
        <v>22</v>
      </c>
      <c r="C60" t="s">
        <v>137</v>
      </c>
      <c r="D60">
        <v>576</v>
      </c>
      <c r="E60" s="5">
        <v>274</v>
      </c>
      <c r="F60">
        <v>600</v>
      </c>
      <c r="G60">
        <v>874</v>
      </c>
      <c r="H60">
        <v>0.64500000000000002</v>
      </c>
      <c r="I60">
        <v>0.1</v>
      </c>
      <c r="J60">
        <v>0.3</v>
      </c>
      <c r="K60">
        <v>0.72</v>
      </c>
      <c r="L60">
        <v>1920</v>
      </c>
      <c r="M60">
        <v>1080</v>
      </c>
      <c r="N60">
        <f t="shared" si="1"/>
        <v>576</v>
      </c>
      <c r="O60">
        <f t="shared" si="2"/>
        <v>777</v>
      </c>
      <c r="P60" t="str">
        <f t="shared" si="3"/>
        <v>W</v>
      </c>
      <c r="Q60" s="1">
        <f>Table1[[#This Row],[Width]]/L60</f>
        <v>0.3</v>
      </c>
      <c r="R60" s="1">
        <f>Table1[[#This Row],[Height]]/M60</f>
        <v>0.25370370370370371</v>
      </c>
      <c r="S60">
        <v>0.65</v>
      </c>
      <c r="T60">
        <v>0.13750000000000001</v>
      </c>
      <c r="U60">
        <f t="shared" si="4"/>
        <v>1248</v>
      </c>
      <c r="V60">
        <f t="shared" si="5"/>
        <v>148.5</v>
      </c>
      <c r="W60">
        <f>((N60-Table1[[#This Row],[Width]])/2)+U60</f>
        <v>1248</v>
      </c>
      <c r="X60">
        <f>((O60-Table1[[#This Row],[Height]])/2)+V60</f>
        <v>400</v>
      </c>
      <c r="Y60" s="1">
        <f t="shared" si="6"/>
        <v>0.65</v>
      </c>
      <c r="Z60" s="1">
        <f t="shared" si="14"/>
        <v>0.37037037037037035</v>
      </c>
    </row>
    <row r="61" spans="1:26" x14ac:dyDescent="0.25">
      <c r="A61" t="s">
        <v>138</v>
      </c>
      <c r="B61" t="s">
        <v>22</v>
      </c>
      <c r="C61" t="s">
        <v>139</v>
      </c>
      <c r="D61">
        <v>576</v>
      </c>
      <c r="E61" s="5">
        <v>432</v>
      </c>
      <c r="F61">
        <v>600</v>
      </c>
      <c r="G61">
        <v>874</v>
      </c>
      <c r="H61">
        <v>0.64500000000000002</v>
      </c>
      <c r="I61">
        <v>0.1</v>
      </c>
      <c r="J61">
        <v>0.3</v>
      </c>
      <c r="K61">
        <v>0.72</v>
      </c>
      <c r="L61">
        <v>1920</v>
      </c>
      <c r="M61">
        <v>1080</v>
      </c>
      <c r="N61">
        <f t="shared" si="1"/>
        <v>576</v>
      </c>
      <c r="O61">
        <f t="shared" si="2"/>
        <v>777</v>
      </c>
      <c r="P61" t="str">
        <f t="shared" si="3"/>
        <v>W</v>
      </c>
      <c r="Q61" s="1">
        <f>Table1[[#This Row],[Width]]/L61</f>
        <v>0.3</v>
      </c>
      <c r="R61" s="1">
        <f>Table1[[#This Row],[Height]]/M61</f>
        <v>0.4</v>
      </c>
      <c r="S61">
        <v>0.65</v>
      </c>
      <c r="T61">
        <v>0.13750000000000001</v>
      </c>
      <c r="U61">
        <f t="shared" si="4"/>
        <v>1248</v>
      </c>
      <c r="V61">
        <f t="shared" si="5"/>
        <v>148.5</v>
      </c>
      <c r="W61">
        <f>((N61-Table1[[#This Row],[Width]])/2)+U61</f>
        <v>1248</v>
      </c>
      <c r="X61">
        <f>((O61-Table1[[#This Row],[Height]])/2)+V61</f>
        <v>321</v>
      </c>
      <c r="Y61" s="1">
        <f t="shared" si="6"/>
        <v>0.65</v>
      </c>
      <c r="Z61" s="1">
        <f t="shared" si="14"/>
        <v>0.29722222222222222</v>
      </c>
    </row>
    <row r="62" spans="1:26" x14ac:dyDescent="0.25">
      <c r="A62" t="s">
        <v>140</v>
      </c>
      <c r="B62" t="s">
        <v>22</v>
      </c>
      <c r="C62" t="s">
        <v>141</v>
      </c>
      <c r="D62">
        <v>576</v>
      </c>
      <c r="E62" s="5">
        <v>346</v>
      </c>
      <c r="F62">
        <v>600</v>
      </c>
      <c r="G62">
        <v>874</v>
      </c>
      <c r="H62">
        <v>0.64500000000000002</v>
      </c>
      <c r="I62">
        <v>0.1</v>
      </c>
      <c r="J62">
        <v>0.3</v>
      </c>
      <c r="K62">
        <v>0.72</v>
      </c>
      <c r="L62">
        <v>1920</v>
      </c>
      <c r="M62">
        <v>1080</v>
      </c>
      <c r="N62">
        <f t="shared" si="1"/>
        <v>576</v>
      </c>
      <c r="O62">
        <f t="shared" si="2"/>
        <v>777</v>
      </c>
      <c r="P62" t="str">
        <f t="shared" si="3"/>
        <v>W</v>
      </c>
      <c r="Q62" s="1">
        <f>Table1[[#This Row],[Width]]/L62</f>
        <v>0.3</v>
      </c>
      <c r="R62" s="1">
        <f>Table1[[#This Row],[Height]]/M62</f>
        <v>0.32037037037037036</v>
      </c>
      <c r="S62">
        <v>0.65</v>
      </c>
      <c r="T62">
        <v>0.13750000000000001</v>
      </c>
      <c r="U62">
        <f t="shared" si="4"/>
        <v>1248</v>
      </c>
      <c r="V62">
        <f t="shared" si="5"/>
        <v>148.5</v>
      </c>
      <c r="W62">
        <f>((N62-Table1[[#This Row],[Width]])/2)+U62</f>
        <v>1248</v>
      </c>
      <c r="X62">
        <f>((O62-Table1[[#This Row],[Height]])/2)+V62</f>
        <v>364</v>
      </c>
      <c r="Y62" s="1">
        <f t="shared" si="6"/>
        <v>0.65</v>
      </c>
      <c r="Z62" s="1">
        <f t="shared" si="14"/>
        <v>0.33703703703703702</v>
      </c>
    </row>
    <row r="63" spans="1:26" x14ac:dyDescent="0.25">
      <c r="A63" t="s">
        <v>142</v>
      </c>
      <c r="B63" t="s">
        <v>22</v>
      </c>
      <c r="C63" t="s">
        <v>143</v>
      </c>
      <c r="D63">
        <v>576</v>
      </c>
      <c r="E63" s="5">
        <v>427</v>
      </c>
      <c r="F63">
        <v>600</v>
      </c>
      <c r="G63">
        <v>874</v>
      </c>
      <c r="H63">
        <v>0.64500000000000002</v>
      </c>
      <c r="I63">
        <v>0.1</v>
      </c>
      <c r="J63">
        <v>0.3</v>
      </c>
      <c r="K63">
        <v>0.72</v>
      </c>
      <c r="L63">
        <v>1920</v>
      </c>
      <c r="M63">
        <v>1080</v>
      </c>
      <c r="N63">
        <f t="shared" si="1"/>
        <v>576</v>
      </c>
      <c r="O63">
        <f t="shared" si="2"/>
        <v>777</v>
      </c>
      <c r="P63" t="str">
        <f t="shared" si="3"/>
        <v>W</v>
      </c>
      <c r="Q63" s="1">
        <f>Table1[[#This Row],[Width]]/L63</f>
        <v>0.3</v>
      </c>
      <c r="R63" s="1">
        <f>Table1[[#This Row],[Height]]/M63</f>
        <v>0.39537037037037037</v>
      </c>
      <c r="S63">
        <v>0.65</v>
      </c>
      <c r="T63">
        <v>0.13750000000000001</v>
      </c>
      <c r="U63">
        <f t="shared" si="4"/>
        <v>1248</v>
      </c>
      <c r="V63">
        <f t="shared" si="5"/>
        <v>148.5</v>
      </c>
      <c r="W63">
        <f>((N63-Table1[[#This Row],[Width]])/2)+U63</f>
        <v>1248</v>
      </c>
      <c r="X63">
        <f>((O63-Table1[[#This Row],[Height]])/2)+V63</f>
        <v>323.5</v>
      </c>
      <c r="Y63" s="1">
        <f t="shared" si="6"/>
        <v>0.65</v>
      </c>
      <c r="Z63" s="1">
        <f t="shared" si="14"/>
        <v>0.29953703703703705</v>
      </c>
    </row>
    <row r="64" spans="1:26" x14ac:dyDescent="0.25">
      <c r="A64" t="s">
        <v>144</v>
      </c>
      <c r="B64" t="s">
        <v>22</v>
      </c>
      <c r="C64" t="s">
        <v>145</v>
      </c>
      <c r="D64">
        <v>576</v>
      </c>
      <c r="E64" s="5">
        <v>720</v>
      </c>
      <c r="F64">
        <v>600</v>
      </c>
      <c r="G64">
        <v>874</v>
      </c>
      <c r="H64">
        <v>0.64500000000000002</v>
      </c>
      <c r="I64">
        <v>0.1</v>
      </c>
      <c r="J64">
        <v>0.3</v>
      </c>
      <c r="K64">
        <v>0.72</v>
      </c>
      <c r="L64">
        <v>1920</v>
      </c>
      <c r="M64">
        <v>1080</v>
      </c>
      <c r="N64">
        <f t="shared" si="1"/>
        <v>576</v>
      </c>
      <c r="O64">
        <f t="shared" si="2"/>
        <v>777</v>
      </c>
      <c r="P64" t="str">
        <f t="shared" si="3"/>
        <v>H</v>
      </c>
      <c r="Q64" s="1">
        <f>Table1[[#This Row],[Width]]/L64</f>
        <v>0.3</v>
      </c>
      <c r="R64" s="1">
        <f>Table1[[#This Row],[Height]]/M64</f>
        <v>0.66666666666666663</v>
      </c>
      <c r="S64">
        <v>0.65</v>
      </c>
      <c r="T64">
        <v>0.13750000000000001</v>
      </c>
      <c r="U64">
        <f t="shared" si="4"/>
        <v>1248</v>
      </c>
      <c r="V64">
        <f t="shared" si="5"/>
        <v>148.5</v>
      </c>
      <c r="W64">
        <f>((N64-Table1[[#This Row],[Width]])/2)+U64</f>
        <v>1248</v>
      </c>
      <c r="X64">
        <f>((O64-Table1[[#This Row],[Height]])/2)+V64</f>
        <v>177</v>
      </c>
      <c r="Y64" s="1">
        <f t="shared" si="6"/>
        <v>0.65</v>
      </c>
      <c r="Z64" s="1">
        <f t="shared" si="14"/>
        <v>0.16388888888888889</v>
      </c>
    </row>
    <row r="65" spans="1:26" x14ac:dyDescent="0.25">
      <c r="A65" t="s">
        <v>146</v>
      </c>
      <c r="B65" t="s">
        <v>22</v>
      </c>
      <c r="C65" t="s">
        <v>128</v>
      </c>
      <c r="D65">
        <v>576</v>
      </c>
      <c r="E65" s="5">
        <v>313</v>
      </c>
      <c r="F65">
        <v>600</v>
      </c>
      <c r="G65">
        <v>874</v>
      </c>
      <c r="H65">
        <v>0.64500000000000002</v>
      </c>
      <c r="I65">
        <v>0.1</v>
      </c>
      <c r="J65">
        <v>0.3</v>
      </c>
      <c r="K65">
        <v>0.72</v>
      </c>
      <c r="L65">
        <v>1920</v>
      </c>
      <c r="M65">
        <v>1080</v>
      </c>
      <c r="N65">
        <f t="shared" si="1"/>
        <v>576</v>
      </c>
      <c r="O65">
        <f t="shared" si="2"/>
        <v>777</v>
      </c>
      <c r="P65" t="str">
        <f t="shared" si="3"/>
        <v>W</v>
      </c>
      <c r="Q65" s="1">
        <f>Table1[[#This Row],[Width]]/L65</f>
        <v>0.3</v>
      </c>
      <c r="R65" s="1">
        <f>Table1[[#This Row],[Height]]/M65</f>
        <v>0.2898148148148148</v>
      </c>
      <c r="S65">
        <v>0.65</v>
      </c>
      <c r="T65">
        <v>0.13750000000000001</v>
      </c>
      <c r="U65">
        <f t="shared" si="4"/>
        <v>1248</v>
      </c>
      <c r="V65">
        <f t="shared" si="5"/>
        <v>148.5</v>
      </c>
      <c r="W65">
        <f>((N65-Table1[[#This Row],[Width]])/2)+U65</f>
        <v>1248</v>
      </c>
      <c r="X65">
        <f>((O65-Table1[[#This Row],[Height]])/2)+V65</f>
        <v>380.5</v>
      </c>
      <c r="Y65" s="1">
        <f t="shared" si="6"/>
        <v>0.65</v>
      </c>
      <c r="Z65" s="1">
        <f t="shared" si="14"/>
        <v>0.3523148148148148</v>
      </c>
    </row>
    <row r="66" spans="1:26" x14ac:dyDescent="0.25">
      <c r="A66" t="s">
        <v>147</v>
      </c>
      <c r="B66" t="s">
        <v>22</v>
      </c>
      <c r="C66" t="s">
        <v>148</v>
      </c>
      <c r="D66">
        <v>576</v>
      </c>
      <c r="E66" s="5">
        <v>741</v>
      </c>
      <c r="F66">
        <v>600</v>
      </c>
      <c r="G66">
        <v>874</v>
      </c>
      <c r="H66">
        <v>0.64500000000000002</v>
      </c>
      <c r="I66">
        <v>0.1</v>
      </c>
      <c r="J66">
        <v>0.3</v>
      </c>
      <c r="K66">
        <v>0.72</v>
      </c>
      <c r="L66">
        <v>1920</v>
      </c>
      <c r="M66">
        <v>1080</v>
      </c>
      <c r="N66">
        <f t="shared" si="1"/>
        <v>576</v>
      </c>
      <c r="O66">
        <f t="shared" si="2"/>
        <v>777</v>
      </c>
      <c r="P66" t="str">
        <f t="shared" si="3"/>
        <v>H</v>
      </c>
      <c r="Q66" s="1">
        <f>Table1[[#This Row],[Width]]/L66</f>
        <v>0.3</v>
      </c>
      <c r="R66" s="1">
        <f>Table1[[#This Row],[Height]]/M66</f>
        <v>0.68611111111111112</v>
      </c>
      <c r="S66">
        <v>0.65</v>
      </c>
      <c r="T66">
        <v>0.13750000000000001</v>
      </c>
      <c r="U66">
        <f t="shared" si="4"/>
        <v>1248</v>
      </c>
      <c r="V66">
        <f t="shared" si="5"/>
        <v>148.5</v>
      </c>
      <c r="W66">
        <f>((N66-Table1[[#This Row],[Width]])/2)+U66</f>
        <v>1248</v>
      </c>
      <c r="X66">
        <f>((O66-Table1[[#This Row],[Height]])/2)+V66</f>
        <v>166.5</v>
      </c>
      <c r="Y66" s="1">
        <f t="shared" si="6"/>
        <v>0.65</v>
      </c>
      <c r="Z66" s="1">
        <f t="shared" si="14"/>
        <v>0.15416666666666667</v>
      </c>
    </row>
    <row r="67" spans="1:26" x14ac:dyDescent="0.25">
      <c r="A67" t="s">
        <v>149</v>
      </c>
      <c r="B67" t="s">
        <v>22</v>
      </c>
      <c r="C67" t="s">
        <v>150</v>
      </c>
      <c r="D67">
        <v>576</v>
      </c>
      <c r="E67" s="5">
        <v>406</v>
      </c>
      <c r="F67">
        <v>600</v>
      </c>
      <c r="G67">
        <v>874</v>
      </c>
      <c r="H67">
        <v>0.64500000000000002</v>
      </c>
      <c r="I67">
        <v>0.1</v>
      </c>
      <c r="J67">
        <v>0.3</v>
      </c>
      <c r="K67">
        <v>0.72</v>
      </c>
      <c r="L67">
        <v>1920</v>
      </c>
      <c r="M67">
        <v>1080</v>
      </c>
      <c r="N67">
        <f t="shared" ref="N67:N69" si="15">ROUNDDOWN(J67*L67,0)</f>
        <v>576</v>
      </c>
      <c r="O67">
        <f t="shared" ref="O67:O69" si="16">ROUNDDOWN(M67*K67,0)</f>
        <v>777</v>
      </c>
      <c r="P67" t="str">
        <f t="shared" ref="P67:P69" si="17">IF(D67&gt;E67,"W","H")</f>
        <v>W</v>
      </c>
      <c r="Q67" s="1">
        <f>Table1[[#This Row],[Width]]/L67</f>
        <v>0.3</v>
      </c>
      <c r="R67" s="1">
        <f>Table1[[#This Row],[Height]]/M67</f>
        <v>0.37592592592592594</v>
      </c>
      <c r="S67">
        <v>0.65</v>
      </c>
      <c r="T67">
        <v>0.13750000000000001</v>
      </c>
      <c r="U67">
        <f t="shared" ref="U67:U69" si="18">S67*L67</f>
        <v>1248</v>
      </c>
      <c r="V67">
        <f t="shared" ref="V67:V69" si="19">T67*M67</f>
        <v>148.5</v>
      </c>
      <c r="W67">
        <f>((N67-Table1[[#This Row],[Width]])/2)+U67</f>
        <v>1248</v>
      </c>
      <c r="X67">
        <f>((O67-Table1[[#This Row],[Height]])/2)+V67</f>
        <v>334</v>
      </c>
      <c r="Y67" s="1">
        <f t="shared" ref="Y67:Y69" si="20">W67/L67</f>
        <v>0.65</v>
      </c>
      <c r="Z67" s="1">
        <f t="shared" si="14"/>
        <v>0.30925925925925923</v>
      </c>
    </row>
    <row r="68" spans="1:26" x14ac:dyDescent="0.25">
      <c r="A68" t="s">
        <v>151</v>
      </c>
      <c r="B68" t="s">
        <v>22</v>
      </c>
      <c r="C68" t="s">
        <v>152</v>
      </c>
      <c r="D68">
        <v>576</v>
      </c>
      <c r="E68" s="5">
        <v>355</v>
      </c>
      <c r="F68">
        <v>600</v>
      </c>
      <c r="G68">
        <v>874</v>
      </c>
      <c r="H68">
        <v>0.64500000000000002</v>
      </c>
      <c r="I68">
        <v>0.1</v>
      </c>
      <c r="J68">
        <v>0.3</v>
      </c>
      <c r="K68">
        <v>0.72</v>
      </c>
      <c r="L68">
        <v>1920</v>
      </c>
      <c r="M68">
        <v>1080</v>
      </c>
      <c r="N68">
        <f t="shared" si="15"/>
        <v>576</v>
      </c>
      <c r="O68">
        <f t="shared" si="16"/>
        <v>777</v>
      </c>
      <c r="P68" t="str">
        <f t="shared" si="17"/>
        <v>W</v>
      </c>
      <c r="Q68" s="1">
        <f>Table1[[#This Row],[Width]]/L68</f>
        <v>0.3</v>
      </c>
      <c r="R68" s="1">
        <f>Table1[[#This Row],[Height]]/M68</f>
        <v>0.32870370370370372</v>
      </c>
      <c r="S68">
        <v>0.65</v>
      </c>
      <c r="T68">
        <v>0.13750000000000001</v>
      </c>
      <c r="U68">
        <f t="shared" si="18"/>
        <v>1248</v>
      </c>
      <c r="V68">
        <f t="shared" si="19"/>
        <v>148.5</v>
      </c>
      <c r="W68">
        <f>((N68-Table1[[#This Row],[Width]])/2)+U68</f>
        <v>1248</v>
      </c>
      <c r="X68">
        <f>((O68-Table1[[#This Row],[Height]])/2)+V68</f>
        <v>359.5</v>
      </c>
      <c r="Y68" s="1">
        <f t="shared" si="20"/>
        <v>0.65</v>
      </c>
      <c r="Z68" s="1">
        <f t="shared" si="14"/>
        <v>0.33287037037037037</v>
      </c>
    </row>
    <row r="69" spans="1:26" x14ac:dyDescent="0.25">
      <c r="A69" t="s">
        <v>154</v>
      </c>
      <c r="B69" t="s">
        <v>22</v>
      </c>
      <c r="C69" t="s">
        <v>43</v>
      </c>
      <c r="D69">
        <v>576</v>
      </c>
      <c r="E69" s="5">
        <v>366</v>
      </c>
      <c r="F69">
        <v>600</v>
      </c>
      <c r="G69">
        <v>874</v>
      </c>
      <c r="H69">
        <v>0.64500000000000002</v>
      </c>
      <c r="I69">
        <v>0.1</v>
      </c>
      <c r="J69">
        <v>0.3</v>
      </c>
      <c r="K69">
        <v>0.72</v>
      </c>
      <c r="L69">
        <v>1920</v>
      </c>
      <c r="M69">
        <v>1080</v>
      </c>
      <c r="N69">
        <f t="shared" si="15"/>
        <v>576</v>
      </c>
      <c r="O69">
        <f t="shared" si="16"/>
        <v>777</v>
      </c>
      <c r="P69" t="str">
        <f t="shared" si="17"/>
        <v>W</v>
      </c>
      <c r="Q69" s="1">
        <f>Table1[[#This Row],[Width]]/L69</f>
        <v>0.3</v>
      </c>
      <c r="R69" s="1">
        <f>Table1[[#This Row],[Height]]/M69</f>
        <v>0.33888888888888891</v>
      </c>
      <c r="S69">
        <v>0.65</v>
      </c>
      <c r="T69">
        <v>0.13750000000000001</v>
      </c>
      <c r="U69">
        <f t="shared" si="18"/>
        <v>1248</v>
      </c>
      <c r="V69">
        <f t="shared" si="19"/>
        <v>148.5</v>
      </c>
      <c r="W69">
        <f>((N69-Table1[[#This Row],[Width]])/2)+U69</f>
        <v>1248</v>
      </c>
      <c r="X69">
        <f>((O69-Table1[[#This Row],[Height]])/2)+V69</f>
        <v>354</v>
      </c>
      <c r="Y69" s="1">
        <f t="shared" si="20"/>
        <v>0.65</v>
      </c>
      <c r="Z69" s="1">
        <f t="shared" si="14"/>
        <v>0.32777777777777778</v>
      </c>
    </row>
    <row r="70" spans="1:26" x14ac:dyDescent="0.25">
      <c r="A70" t="s">
        <v>246</v>
      </c>
      <c r="B70" t="s">
        <v>22</v>
      </c>
      <c r="C70" t="s">
        <v>43</v>
      </c>
      <c r="D70">
        <v>576</v>
      </c>
      <c r="E70" s="5">
        <v>354</v>
      </c>
      <c r="F70">
        <v>600</v>
      </c>
      <c r="G70">
        <v>874</v>
      </c>
      <c r="H70">
        <v>0.64500000000000002</v>
      </c>
      <c r="I70">
        <v>0.1</v>
      </c>
      <c r="J70">
        <v>0.3</v>
      </c>
      <c r="K70">
        <v>0.72</v>
      </c>
      <c r="L70">
        <v>1920</v>
      </c>
      <c r="M70">
        <v>1080</v>
      </c>
      <c r="N70">
        <f t="shared" ref="N70" si="21">ROUNDDOWN(J70*L70,0)</f>
        <v>576</v>
      </c>
      <c r="O70">
        <f t="shared" ref="O70" si="22">ROUNDDOWN(M70*K70,0)</f>
        <v>777</v>
      </c>
      <c r="P70" t="str">
        <f t="shared" ref="P70" si="23">IF(D70&gt;E70,"W","H")</f>
        <v>W</v>
      </c>
      <c r="Q70" s="1">
        <f>Table1[[#This Row],[Width]]/L70</f>
        <v>0.3</v>
      </c>
      <c r="R70" s="1">
        <f>Table1[[#This Row],[Height]]/M70</f>
        <v>0.32777777777777778</v>
      </c>
      <c r="S70">
        <v>0.65</v>
      </c>
      <c r="T70">
        <v>0.13750000000000001</v>
      </c>
      <c r="U70">
        <f t="shared" ref="U70" si="24">S70*L70</f>
        <v>1248</v>
      </c>
      <c r="V70">
        <f t="shared" ref="V70" si="25">T70*M70</f>
        <v>148.5</v>
      </c>
      <c r="W70">
        <f>((N70-Table1[[#This Row],[Width]])/2)+U70</f>
        <v>1248</v>
      </c>
      <c r="X70">
        <f>((O70-Table1[[#This Row],[Height]])/2)+V70</f>
        <v>360</v>
      </c>
      <c r="Y70" s="1">
        <f t="shared" ref="Y70" si="26">W70/L70</f>
        <v>0.65</v>
      </c>
      <c r="Z70" s="1">
        <f t="shared" ref="Z70" si="27">X70/M70</f>
        <v>0.33333333333333331</v>
      </c>
    </row>
    <row r="71" spans="1:26" x14ac:dyDescent="0.25">
      <c r="A71" t="s">
        <v>246</v>
      </c>
      <c r="B71" t="s">
        <v>22</v>
      </c>
      <c r="C71" t="s">
        <v>43</v>
      </c>
      <c r="D71">
        <v>434</v>
      </c>
      <c r="E71" s="4">
        <v>777</v>
      </c>
      <c r="F71">
        <v>600</v>
      </c>
      <c r="G71">
        <v>874</v>
      </c>
      <c r="H71">
        <v>0.64500000000000002</v>
      </c>
      <c r="I71">
        <v>0.1</v>
      </c>
      <c r="J71">
        <v>0.3</v>
      </c>
      <c r="K71">
        <v>0.72</v>
      </c>
      <c r="L71">
        <v>1920</v>
      </c>
      <c r="M71">
        <v>1080</v>
      </c>
      <c r="N71" s="5">
        <f t="shared" ref="N71" si="28">ROUNDDOWN(J71*L71,0)</f>
        <v>576</v>
      </c>
      <c r="O71" s="5">
        <f t="shared" ref="O71" si="29">ROUNDDOWN(M71*K71,0)</f>
        <v>777</v>
      </c>
      <c r="P71" s="5" t="str">
        <f t="shared" ref="P71" si="30">IF(D71&gt;E71,"W","H")</f>
        <v>H</v>
      </c>
      <c r="Q71" s="1">
        <f>Table1[[#This Row],[Width]]/L71</f>
        <v>0.22604166666666667</v>
      </c>
      <c r="R71" s="1">
        <f>Table1[[#This Row],[Height]]/M71</f>
        <v>0.71944444444444444</v>
      </c>
      <c r="S71">
        <v>0.65</v>
      </c>
      <c r="T71">
        <v>0.13750000000000001</v>
      </c>
      <c r="U71" s="5">
        <f t="shared" ref="U71" si="31">S71*L71</f>
        <v>1248</v>
      </c>
      <c r="V71" s="5">
        <f t="shared" ref="V71" si="32">T71*M71</f>
        <v>148.5</v>
      </c>
      <c r="W71" s="5">
        <f>((N71-Table1[[#This Row],[Width]])/2)+U71</f>
        <v>1319</v>
      </c>
      <c r="X71" s="5">
        <f>((O71-Table1[[#This Row],[Height]])/2)+V71</f>
        <v>148.5</v>
      </c>
      <c r="Y71" s="5">
        <f t="shared" ref="Y71" si="33">W71/L71</f>
        <v>0.6869791666666667</v>
      </c>
      <c r="Z71" s="1">
        <f t="shared" ref="Z71" si="34">X71/M71</f>
        <v>0.13750000000000001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567A-775B-434B-9794-5C158788FCD1}">
  <dimension ref="A1:AB71"/>
  <sheetViews>
    <sheetView topLeftCell="A43" workbookViewId="0">
      <selection activeCell="A71" sqref="A71"/>
    </sheetView>
  </sheetViews>
  <sheetFormatPr defaultRowHeight="15" x14ac:dyDescent="0.25"/>
  <cols>
    <col min="1" max="1" width="23.140625" bestFit="1" customWidth="1"/>
    <col min="2" max="2" width="24" bestFit="1" customWidth="1"/>
    <col min="3" max="3" width="27.7109375" bestFit="1" customWidth="1"/>
    <col min="4" max="4" width="6.42578125" style="6" bestFit="1" customWidth="1"/>
    <col min="6" max="6" width="10.85546875" customWidth="1"/>
    <col min="10" max="10" width="14" customWidth="1"/>
    <col min="19" max="19" width="13.85546875" customWidth="1"/>
  </cols>
  <sheetData>
    <row r="1" spans="1:28" x14ac:dyDescent="0.25">
      <c r="A1" t="s">
        <v>155</v>
      </c>
      <c r="B1" t="s">
        <v>156</v>
      </c>
      <c r="C1" t="s">
        <v>157</v>
      </c>
      <c r="D1" s="6" t="s">
        <v>158</v>
      </c>
      <c r="E1" t="s">
        <v>159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229</v>
      </c>
      <c r="R1" t="s">
        <v>230</v>
      </c>
      <c r="S1" t="s">
        <v>15</v>
      </c>
      <c r="T1" t="s">
        <v>16</v>
      </c>
      <c r="U1" t="s">
        <v>0</v>
      </c>
      <c r="V1" t="s">
        <v>1</v>
      </c>
      <c r="W1" t="s">
        <v>17</v>
      </c>
      <c r="X1" t="s">
        <v>18</v>
      </c>
      <c r="Y1" t="s">
        <v>12</v>
      </c>
      <c r="Z1" t="s">
        <v>13</v>
      </c>
      <c r="AA1" t="s">
        <v>19</v>
      </c>
      <c r="AB1" t="s">
        <v>20</v>
      </c>
    </row>
    <row r="2" spans="1:28" x14ac:dyDescent="0.25">
      <c r="A2" t="s">
        <v>21</v>
      </c>
      <c r="B2" t="s">
        <v>160</v>
      </c>
      <c r="C2" t="s">
        <v>161</v>
      </c>
      <c r="D2" s="6">
        <v>566.92899999999997</v>
      </c>
      <c r="E2" s="6">
        <v>97.853999999999999</v>
      </c>
      <c r="F2" s="6">
        <f>J2*L2</f>
        <v>672</v>
      </c>
      <c r="G2" s="6">
        <f>K2*M2</f>
        <v>594</v>
      </c>
      <c r="H2">
        <v>0.185</v>
      </c>
      <c r="I2">
        <v>0.3</v>
      </c>
      <c r="J2">
        <v>0.35</v>
      </c>
      <c r="K2">
        <v>0.55000000000000004</v>
      </c>
      <c r="L2">
        <v>1920</v>
      </c>
      <c r="M2">
        <v>1080</v>
      </c>
      <c r="N2" s="3">
        <f>L2*J2</f>
        <v>672</v>
      </c>
      <c r="O2" s="3">
        <f>M2*K2</f>
        <v>594</v>
      </c>
      <c r="P2" s="3" t="str">
        <f>IF((D2/F2)&gt;(E2/G2),"W","H")</f>
        <v>W</v>
      </c>
      <c r="Q2" s="9">
        <f>IF(P2="W",N2,D2*(O2/E2))</f>
        <v>672</v>
      </c>
      <c r="R2" s="9">
        <f>IF(P2="W",E2*(N2/D2),O2)</f>
        <v>115.98963538644168</v>
      </c>
      <c r="S2" s="7">
        <f>Q2/L2</f>
        <v>0.35</v>
      </c>
      <c r="T2" s="7">
        <f>R2/M2</f>
        <v>0.10739781054300156</v>
      </c>
      <c r="U2" s="3">
        <v>0.215</v>
      </c>
      <c r="V2" s="3">
        <v>0.3</v>
      </c>
      <c r="W2" s="3">
        <f t="shared" ref="W2:W33" si="0">U2*L2</f>
        <v>412.8</v>
      </c>
      <c r="X2" s="3">
        <f t="shared" ref="X2:X33" si="1">V2*M2</f>
        <v>324</v>
      </c>
      <c r="Y2" s="3">
        <f t="shared" ref="Y2:Y7" si="2">((N2-Q2)/2)+W2</f>
        <v>412.8</v>
      </c>
      <c r="Z2" s="3">
        <f t="shared" ref="Z2:Z7" si="3">((O2-R2)/2)+X2</f>
        <v>563.00518230677915</v>
      </c>
      <c r="AA2" s="7">
        <f>Y2/L2</f>
        <v>0.215</v>
      </c>
      <c r="AB2" s="8">
        <f>Z2/M2</f>
        <v>0.52130109472849917</v>
      </c>
    </row>
    <row r="3" spans="1:28" x14ac:dyDescent="0.25">
      <c r="A3" t="s">
        <v>24</v>
      </c>
      <c r="B3" t="s">
        <v>160</v>
      </c>
      <c r="C3" t="s">
        <v>162</v>
      </c>
      <c r="D3" s="6">
        <v>568.92899999999997</v>
      </c>
      <c r="E3" s="6">
        <v>116.145</v>
      </c>
      <c r="F3" s="6">
        <f t="shared" ref="F3:F67" si="4">J3*L3</f>
        <v>672</v>
      </c>
      <c r="G3" s="6">
        <f t="shared" ref="G3:G67" si="5">K3*M3</f>
        <v>594</v>
      </c>
      <c r="H3">
        <v>0.185</v>
      </c>
      <c r="I3">
        <v>0.3</v>
      </c>
      <c r="J3">
        <v>0.35</v>
      </c>
      <c r="K3">
        <v>0.55000000000000004</v>
      </c>
      <c r="L3">
        <v>1920</v>
      </c>
      <c r="M3">
        <v>1080</v>
      </c>
      <c r="N3" s="3">
        <f t="shared" ref="N3:N67" si="6">L3*J3</f>
        <v>672</v>
      </c>
      <c r="O3" s="3">
        <f t="shared" ref="O3:O67" si="7">M3*K3</f>
        <v>594</v>
      </c>
      <c r="P3" s="3" t="str">
        <f t="shared" ref="P3:P67" si="8">IF((D3/F3)&gt;(E3/G3),"W","H")</f>
        <v>W</v>
      </c>
      <c r="Q3" s="9">
        <f t="shared" ref="Q3:Q67" si="9">IF(P3="W",N3,D3*(O3/E3))</f>
        <v>672</v>
      </c>
      <c r="R3" s="9">
        <f t="shared" ref="R3:R67" si="10">IF(P3="W",E3*(N3/D3),O3)</f>
        <v>137.18660852232881</v>
      </c>
      <c r="S3" s="7">
        <f t="shared" ref="S3:S67" si="11">Q3/L3</f>
        <v>0.35</v>
      </c>
      <c r="T3" s="7">
        <f t="shared" ref="T3:T67" si="12">R3/M3</f>
        <v>0.12702463752067483</v>
      </c>
      <c r="U3" s="3">
        <v>0.215</v>
      </c>
      <c r="V3" s="3">
        <v>0.3</v>
      </c>
      <c r="W3" s="3">
        <f t="shared" si="0"/>
        <v>412.8</v>
      </c>
      <c r="X3" s="3">
        <f t="shared" si="1"/>
        <v>324</v>
      </c>
      <c r="Y3" s="3">
        <f t="shared" si="2"/>
        <v>412.8</v>
      </c>
      <c r="Z3" s="3">
        <f t="shared" si="3"/>
        <v>552.40669573883565</v>
      </c>
      <c r="AA3" s="7">
        <f t="shared" ref="AA3:AA67" si="13">Y3/L3</f>
        <v>0.215</v>
      </c>
      <c r="AB3" s="8">
        <f t="shared" ref="AB3:AB67" si="14">Z3/M3</f>
        <v>0.51148768123966259</v>
      </c>
    </row>
    <row r="4" spans="1:28" x14ac:dyDescent="0.25">
      <c r="A4" t="s">
        <v>26</v>
      </c>
      <c r="B4" t="s">
        <v>160</v>
      </c>
      <c r="C4" t="s">
        <v>163</v>
      </c>
      <c r="D4" s="6">
        <v>566.92899999999997</v>
      </c>
      <c r="E4" s="6">
        <v>128.21100000000001</v>
      </c>
      <c r="F4" s="6">
        <f t="shared" si="4"/>
        <v>672</v>
      </c>
      <c r="G4" s="6">
        <f t="shared" si="5"/>
        <v>594</v>
      </c>
      <c r="H4">
        <v>0.185</v>
      </c>
      <c r="I4">
        <v>0.3</v>
      </c>
      <c r="J4">
        <v>0.35</v>
      </c>
      <c r="K4">
        <v>0.55000000000000004</v>
      </c>
      <c r="L4">
        <v>1920</v>
      </c>
      <c r="M4">
        <v>1080</v>
      </c>
      <c r="N4" s="3">
        <f t="shared" si="6"/>
        <v>672</v>
      </c>
      <c r="O4" s="3">
        <f t="shared" si="7"/>
        <v>594</v>
      </c>
      <c r="P4" s="3" t="str">
        <f t="shared" si="8"/>
        <v>W</v>
      </c>
      <c r="Q4" s="9">
        <f t="shared" si="9"/>
        <v>672</v>
      </c>
      <c r="R4" s="9">
        <f t="shared" si="10"/>
        <v>151.97280788246854</v>
      </c>
      <c r="S4" s="7">
        <f t="shared" si="11"/>
        <v>0.35</v>
      </c>
      <c r="T4" s="7">
        <f t="shared" si="12"/>
        <v>0.14071556285413753</v>
      </c>
      <c r="U4" s="3">
        <v>0.215</v>
      </c>
      <c r="V4" s="3">
        <v>0.3</v>
      </c>
      <c r="W4" s="3">
        <f t="shared" si="0"/>
        <v>412.8</v>
      </c>
      <c r="X4" s="3">
        <f t="shared" si="1"/>
        <v>324</v>
      </c>
      <c r="Y4" s="3">
        <f t="shared" si="2"/>
        <v>412.8</v>
      </c>
      <c r="Z4" s="3">
        <f t="shared" si="3"/>
        <v>545.01359605876576</v>
      </c>
      <c r="AA4" s="7">
        <f t="shared" si="13"/>
        <v>0.215</v>
      </c>
      <c r="AB4" s="8">
        <f t="shared" si="14"/>
        <v>0.50464221857293123</v>
      </c>
    </row>
    <row r="5" spans="1:28" x14ac:dyDescent="0.25">
      <c r="A5" t="s">
        <v>28</v>
      </c>
      <c r="B5" t="s">
        <v>160</v>
      </c>
      <c r="C5" t="s">
        <v>164</v>
      </c>
      <c r="D5" s="6">
        <v>896.22</v>
      </c>
      <c r="E5" s="6">
        <v>257.47000000000003</v>
      </c>
      <c r="F5" s="6">
        <f t="shared" si="4"/>
        <v>672</v>
      </c>
      <c r="G5" s="6">
        <f t="shared" si="5"/>
        <v>594</v>
      </c>
      <c r="H5">
        <v>0.185</v>
      </c>
      <c r="I5">
        <v>0.3</v>
      </c>
      <c r="J5">
        <v>0.35</v>
      </c>
      <c r="K5">
        <v>0.55000000000000004</v>
      </c>
      <c r="L5">
        <v>1920</v>
      </c>
      <c r="M5">
        <v>1080</v>
      </c>
      <c r="N5" s="3">
        <f t="shared" si="6"/>
        <v>672</v>
      </c>
      <c r="O5" s="3">
        <f t="shared" si="7"/>
        <v>594</v>
      </c>
      <c r="P5" s="3" t="str">
        <f t="shared" si="8"/>
        <v>W</v>
      </c>
      <c r="Q5" s="9">
        <f t="shared" si="9"/>
        <v>672</v>
      </c>
      <c r="R5" s="9">
        <f t="shared" si="10"/>
        <v>193.05509807859679</v>
      </c>
      <c r="S5" s="7">
        <f t="shared" si="11"/>
        <v>0.35</v>
      </c>
      <c r="T5" s="7">
        <f t="shared" si="12"/>
        <v>0.17875472044314517</v>
      </c>
      <c r="U5" s="3">
        <v>0.215</v>
      </c>
      <c r="V5" s="3">
        <v>0.3</v>
      </c>
      <c r="W5" s="3">
        <f t="shared" si="0"/>
        <v>412.8</v>
      </c>
      <c r="X5" s="3">
        <f t="shared" si="1"/>
        <v>324</v>
      </c>
      <c r="Y5" s="3">
        <f t="shared" si="2"/>
        <v>412.8</v>
      </c>
      <c r="Z5" s="3">
        <f t="shared" si="3"/>
        <v>524.47245096070162</v>
      </c>
      <c r="AA5" s="7">
        <f t="shared" si="13"/>
        <v>0.215</v>
      </c>
      <c r="AB5" s="8">
        <f t="shared" si="14"/>
        <v>0.4856226397784274</v>
      </c>
    </row>
    <row r="6" spans="1:28" x14ac:dyDescent="0.25">
      <c r="A6" t="s">
        <v>30</v>
      </c>
      <c r="B6" t="s">
        <v>160</v>
      </c>
      <c r="C6" t="s">
        <v>165</v>
      </c>
      <c r="D6" s="6">
        <v>800</v>
      </c>
      <c r="E6" s="6">
        <v>280</v>
      </c>
      <c r="F6" s="6">
        <f t="shared" si="4"/>
        <v>672</v>
      </c>
      <c r="G6" s="6">
        <f t="shared" si="5"/>
        <v>594</v>
      </c>
      <c r="H6">
        <v>0.185</v>
      </c>
      <c r="I6">
        <v>0.3</v>
      </c>
      <c r="J6">
        <v>0.35</v>
      </c>
      <c r="K6">
        <v>0.55000000000000004</v>
      </c>
      <c r="L6">
        <v>1920</v>
      </c>
      <c r="M6">
        <v>1080</v>
      </c>
      <c r="N6" s="3">
        <f t="shared" si="6"/>
        <v>672</v>
      </c>
      <c r="O6" s="3">
        <f t="shared" si="7"/>
        <v>594</v>
      </c>
      <c r="P6" s="3" t="str">
        <f t="shared" si="8"/>
        <v>W</v>
      </c>
      <c r="Q6" s="9">
        <f t="shared" si="9"/>
        <v>672</v>
      </c>
      <c r="R6" s="9">
        <f t="shared" si="10"/>
        <v>235.2</v>
      </c>
      <c r="S6" s="7">
        <f t="shared" si="11"/>
        <v>0.35</v>
      </c>
      <c r="T6" s="7">
        <f t="shared" si="12"/>
        <v>0.21777777777777776</v>
      </c>
      <c r="U6" s="3">
        <v>0.215</v>
      </c>
      <c r="V6" s="3">
        <v>0.3</v>
      </c>
      <c r="W6" s="3">
        <f t="shared" si="0"/>
        <v>412.8</v>
      </c>
      <c r="X6" s="3">
        <f t="shared" si="1"/>
        <v>324</v>
      </c>
      <c r="Y6" s="3">
        <f t="shared" si="2"/>
        <v>412.8</v>
      </c>
      <c r="Z6" s="3">
        <f t="shared" si="3"/>
        <v>503.4</v>
      </c>
      <c r="AA6" s="7">
        <f t="shared" si="13"/>
        <v>0.215</v>
      </c>
      <c r="AB6" s="8">
        <f t="shared" si="14"/>
        <v>0.46611111111111109</v>
      </c>
    </row>
    <row r="7" spans="1:28" x14ac:dyDescent="0.25">
      <c r="A7" t="s">
        <v>32</v>
      </c>
      <c r="B7" t="s">
        <v>160</v>
      </c>
      <c r="C7" t="s">
        <v>166</v>
      </c>
      <c r="D7" s="6">
        <v>566.92899999999997</v>
      </c>
      <c r="E7" s="6">
        <v>129.21</v>
      </c>
      <c r="F7" s="6">
        <f t="shared" si="4"/>
        <v>672</v>
      </c>
      <c r="G7" s="6">
        <f t="shared" si="5"/>
        <v>594</v>
      </c>
      <c r="H7">
        <v>0.185</v>
      </c>
      <c r="I7">
        <v>0.3</v>
      </c>
      <c r="J7">
        <v>0.35</v>
      </c>
      <c r="K7">
        <v>0.55000000000000004</v>
      </c>
      <c r="L7">
        <v>1920</v>
      </c>
      <c r="M7">
        <v>1080</v>
      </c>
      <c r="N7" s="3">
        <f t="shared" si="6"/>
        <v>672</v>
      </c>
      <c r="O7" s="3">
        <f t="shared" si="7"/>
        <v>594</v>
      </c>
      <c r="P7" s="3" t="str">
        <f t="shared" si="8"/>
        <v>W</v>
      </c>
      <c r="Q7" s="9">
        <f t="shared" si="9"/>
        <v>672</v>
      </c>
      <c r="R7" s="9">
        <f t="shared" si="10"/>
        <v>153.15695616205909</v>
      </c>
      <c r="S7" s="7">
        <f t="shared" si="11"/>
        <v>0.35</v>
      </c>
      <c r="T7" s="7">
        <f t="shared" si="12"/>
        <v>0.14181199644635101</v>
      </c>
      <c r="U7" s="3">
        <v>0.215</v>
      </c>
      <c r="V7" s="3">
        <v>0.3</v>
      </c>
      <c r="W7" s="3">
        <f t="shared" si="0"/>
        <v>412.8</v>
      </c>
      <c r="X7" s="3">
        <f t="shared" si="1"/>
        <v>324</v>
      </c>
      <c r="Y7" s="3">
        <f t="shared" si="2"/>
        <v>412.8</v>
      </c>
      <c r="Z7" s="3">
        <f t="shared" si="3"/>
        <v>544.42152191897048</v>
      </c>
      <c r="AA7" s="7">
        <f t="shared" si="13"/>
        <v>0.215</v>
      </c>
      <c r="AB7" s="8">
        <f t="shared" si="14"/>
        <v>0.50409400177682451</v>
      </c>
    </row>
    <row r="8" spans="1:28" x14ac:dyDescent="0.25">
      <c r="A8" t="s">
        <v>34</v>
      </c>
      <c r="B8" t="s">
        <v>160</v>
      </c>
      <c r="C8" t="s">
        <v>167</v>
      </c>
      <c r="D8" s="6">
        <v>566.92399999999998</v>
      </c>
      <c r="E8" s="6">
        <v>121.752</v>
      </c>
      <c r="F8" s="6">
        <f t="shared" si="4"/>
        <v>672</v>
      </c>
      <c r="G8" s="6">
        <f t="shared" si="5"/>
        <v>594</v>
      </c>
      <c r="H8">
        <v>0.185</v>
      </c>
      <c r="I8">
        <v>0.3</v>
      </c>
      <c r="J8">
        <v>0.35</v>
      </c>
      <c r="K8">
        <v>0.55000000000000004</v>
      </c>
      <c r="L8">
        <v>1920</v>
      </c>
      <c r="M8">
        <v>1080</v>
      </c>
      <c r="N8" s="3">
        <f t="shared" si="6"/>
        <v>672</v>
      </c>
      <c r="O8" s="3">
        <f t="shared" si="7"/>
        <v>594</v>
      </c>
      <c r="P8" s="3" t="str">
        <f t="shared" si="8"/>
        <v>W</v>
      </c>
      <c r="Q8" s="9">
        <f t="shared" si="9"/>
        <v>672</v>
      </c>
      <c r="R8" s="9">
        <f t="shared" si="10"/>
        <v>144.31801087976521</v>
      </c>
      <c r="S8" s="7">
        <f t="shared" si="11"/>
        <v>0.35</v>
      </c>
      <c r="T8" s="7">
        <f t="shared" si="12"/>
        <v>0.13362778785163446</v>
      </c>
      <c r="U8" s="3">
        <v>0.215</v>
      </c>
      <c r="V8" s="3">
        <v>0.3</v>
      </c>
      <c r="W8" s="3">
        <f t="shared" si="0"/>
        <v>412.8</v>
      </c>
      <c r="X8" s="3">
        <f t="shared" si="1"/>
        <v>324</v>
      </c>
      <c r="Y8" s="3">
        <f>((N8-Q8)/2)+W8</f>
        <v>412.8</v>
      </c>
      <c r="Z8" s="3">
        <f>((O8-R8)/2)+X8</f>
        <v>548.84099456011745</v>
      </c>
      <c r="AA8" s="11">
        <f t="shared" si="13"/>
        <v>0.215</v>
      </c>
      <c r="AB8" s="12">
        <f t="shared" si="14"/>
        <v>0.5081861060741828</v>
      </c>
    </row>
    <row r="9" spans="1:28" x14ac:dyDescent="0.25">
      <c r="A9" t="s">
        <v>38</v>
      </c>
      <c r="B9" t="s">
        <v>160</v>
      </c>
      <c r="C9" t="s">
        <v>168</v>
      </c>
      <c r="D9" s="6">
        <v>362.65800000000002</v>
      </c>
      <c r="E9" s="6">
        <v>72.563000000000002</v>
      </c>
      <c r="F9" s="6">
        <f t="shared" si="4"/>
        <v>672</v>
      </c>
      <c r="G9" s="6">
        <f t="shared" si="5"/>
        <v>594</v>
      </c>
      <c r="H9">
        <v>0.185</v>
      </c>
      <c r="I9">
        <v>0.3</v>
      </c>
      <c r="J9">
        <v>0.35</v>
      </c>
      <c r="K9">
        <v>0.55000000000000004</v>
      </c>
      <c r="L9">
        <v>1920</v>
      </c>
      <c r="M9">
        <v>1080</v>
      </c>
      <c r="N9" s="3">
        <f t="shared" si="6"/>
        <v>672</v>
      </c>
      <c r="O9" s="3">
        <f t="shared" si="7"/>
        <v>594</v>
      </c>
      <c r="P9" s="3" t="str">
        <f t="shared" si="8"/>
        <v>W</v>
      </c>
      <c r="Q9" s="9">
        <f t="shared" si="9"/>
        <v>672</v>
      </c>
      <c r="R9" s="9">
        <f t="shared" si="10"/>
        <v>134.45818374336153</v>
      </c>
      <c r="S9" s="7">
        <f t="shared" si="11"/>
        <v>0.35</v>
      </c>
      <c r="T9" s="7">
        <f t="shared" si="12"/>
        <v>0.12449831828089031</v>
      </c>
      <c r="U9" s="3">
        <v>0.215</v>
      </c>
      <c r="V9" s="3">
        <v>0.3</v>
      </c>
      <c r="W9" s="3">
        <f t="shared" si="0"/>
        <v>412.8</v>
      </c>
      <c r="X9" s="3">
        <f t="shared" si="1"/>
        <v>324</v>
      </c>
      <c r="Y9" s="3">
        <f t="shared" ref="Y9:Y24" si="15">((N9-Q9)/2)+W9</f>
        <v>412.8</v>
      </c>
      <c r="Z9" s="3">
        <f t="shared" ref="Z9:Z24" si="16">((O9-R9)/2)+X9</f>
        <v>553.77090812831921</v>
      </c>
      <c r="AA9" s="7">
        <f t="shared" si="13"/>
        <v>0.215</v>
      </c>
      <c r="AB9" s="8">
        <f t="shared" si="14"/>
        <v>0.5127508408595548</v>
      </c>
    </row>
    <row r="10" spans="1:28" x14ac:dyDescent="0.25">
      <c r="A10" t="s">
        <v>40</v>
      </c>
      <c r="B10" t="s">
        <v>160</v>
      </c>
      <c r="C10" t="s">
        <v>169</v>
      </c>
      <c r="D10" s="6">
        <v>566.92899999999997</v>
      </c>
      <c r="E10" s="6">
        <v>79.218999999999994</v>
      </c>
      <c r="F10" s="6">
        <f t="shared" si="4"/>
        <v>672</v>
      </c>
      <c r="G10" s="6">
        <f t="shared" si="5"/>
        <v>594</v>
      </c>
      <c r="H10">
        <v>0.185</v>
      </c>
      <c r="I10">
        <v>0.3</v>
      </c>
      <c r="J10">
        <v>0.35</v>
      </c>
      <c r="K10">
        <v>0.55000000000000004</v>
      </c>
      <c r="L10">
        <v>1920</v>
      </c>
      <c r="M10">
        <v>1080</v>
      </c>
      <c r="N10" s="3">
        <f t="shared" si="6"/>
        <v>672</v>
      </c>
      <c r="O10" s="3">
        <f t="shared" si="7"/>
        <v>594</v>
      </c>
      <c r="P10" s="3" t="str">
        <f t="shared" si="8"/>
        <v>W</v>
      </c>
      <c r="Q10" s="9">
        <f t="shared" si="9"/>
        <v>672</v>
      </c>
      <c r="R10" s="9">
        <f t="shared" si="10"/>
        <v>93.900943504389431</v>
      </c>
      <c r="S10" s="7">
        <f t="shared" si="11"/>
        <v>0.35</v>
      </c>
      <c r="T10" s="7">
        <f t="shared" si="12"/>
        <v>8.6945318059619844E-2</v>
      </c>
      <c r="U10" s="3">
        <v>0.215</v>
      </c>
      <c r="V10" s="3">
        <v>0.3</v>
      </c>
      <c r="W10" s="3">
        <f t="shared" si="0"/>
        <v>412.8</v>
      </c>
      <c r="X10" s="3">
        <f t="shared" si="1"/>
        <v>324</v>
      </c>
      <c r="Y10" s="3">
        <f t="shared" si="15"/>
        <v>412.8</v>
      </c>
      <c r="Z10" s="3">
        <f t="shared" si="16"/>
        <v>574.04952824780526</v>
      </c>
      <c r="AA10" s="7">
        <f t="shared" si="13"/>
        <v>0.215</v>
      </c>
      <c r="AB10" s="8">
        <f t="shared" si="14"/>
        <v>0.53152734097019005</v>
      </c>
    </row>
    <row r="11" spans="1:28" x14ac:dyDescent="0.25">
      <c r="A11" t="s">
        <v>42</v>
      </c>
      <c r="B11" t="s">
        <v>160</v>
      </c>
      <c r="C11" t="s">
        <v>170</v>
      </c>
      <c r="D11" s="6">
        <v>567.17999999999995</v>
      </c>
      <c r="E11" s="6">
        <v>60.445</v>
      </c>
      <c r="F11" s="6">
        <f t="shared" si="4"/>
        <v>672</v>
      </c>
      <c r="G11" s="6">
        <f t="shared" si="5"/>
        <v>594</v>
      </c>
      <c r="H11">
        <v>0.185</v>
      </c>
      <c r="I11">
        <v>0.3</v>
      </c>
      <c r="J11">
        <v>0.35</v>
      </c>
      <c r="K11">
        <v>0.55000000000000004</v>
      </c>
      <c r="L11">
        <v>1920</v>
      </c>
      <c r="M11">
        <v>1080</v>
      </c>
      <c r="N11" s="3">
        <f t="shared" si="6"/>
        <v>672</v>
      </c>
      <c r="O11" s="3">
        <f t="shared" si="7"/>
        <v>594</v>
      </c>
      <c r="P11" s="3" t="str">
        <f t="shared" si="8"/>
        <v>W</v>
      </c>
      <c r="Q11" s="9">
        <f t="shared" si="9"/>
        <v>672</v>
      </c>
      <c r="R11" s="9">
        <f t="shared" si="10"/>
        <v>71.615783349201322</v>
      </c>
      <c r="S11" s="7">
        <f t="shared" si="11"/>
        <v>0.35</v>
      </c>
      <c r="T11" s="7">
        <f t="shared" si="12"/>
        <v>6.6310910508519741E-2</v>
      </c>
      <c r="U11" s="3">
        <v>0.215</v>
      </c>
      <c r="V11" s="3">
        <v>0.3</v>
      </c>
      <c r="W11" s="3">
        <f t="shared" si="0"/>
        <v>412.8</v>
      </c>
      <c r="X11" s="3">
        <f t="shared" si="1"/>
        <v>324</v>
      </c>
      <c r="Y11" s="3">
        <f t="shared" si="15"/>
        <v>412.8</v>
      </c>
      <c r="Z11" s="3">
        <f t="shared" si="16"/>
        <v>585.19210832539932</v>
      </c>
      <c r="AA11" s="7">
        <f t="shared" si="13"/>
        <v>0.215</v>
      </c>
      <c r="AB11" s="8">
        <f t="shared" si="14"/>
        <v>0.54184454474574006</v>
      </c>
    </row>
    <row r="12" spans="1:28" x14ac:dyDescent="0.25">
      <c r="A12" t="s">
        <v>48</v>
      </c>
      <c r="B12" t="s">
        <v>160</v>
      </c>
      <c r="C12" t="s">
        <v>171</v>
      </c>
      <c r="D12" s="6">
        <v>566.92899999999997</v>
      </c>
      <c r="E12" s="6">
        <v>104.51</v>
      </c>
      <c r="F12" s="6">
        <f t="shared" si="4"/>
        <v>672</v>
      </c>
      <c r="G12" s="6">
        <f t="shared" si="5"/>
        <v>594</v>
      </c>
      <c r="H12">
        <v>0.185</v>
      </c>
      <c r="I12">
        <v>0.3</v>
      </c>
      <c r="J12">
        <v>0.35</v>
      </c>
      <c r="K12">
        <v>0.55000000000000004</v>
      </c>
      <c r="L12">
        <v>1920</v>
      </c>
      <c r="M12">
        <v>1080</v>
      </c>
      <c r="N12" s="3">
        <f t="shared" si="6"/>
        <v>672</v>
      </c>
      <c r="O12" s="3">
        <f t="shared" si="7"/>
        <v>594</v>
      </c>
      <c r="P12" s="3" t="str">
        <f t="shared" si="8"/>
        <v>W</v>
      </c>
      <c r="Q12" s="9">
        <f t="shared" si="9"/>
        <v>672</v>
      </c>
      <c r="R12" s="9">
        <f t="shared" si="10"/>
        <v>123.87921591592598</v>
      </c>
      <c r="S12" s="7">
        <f t="shared" si="11"/>
        <v>0.35</v>
      </c>
      <c r="T12" s="7">
        <f t="shared" si="12"/>
        <v>0.11470297769993147</v>
      </c>
      <c r="U12" s="3">
        <v>0.215</v>
      </c>
      <c r="V12" s="3">
        <v>0.3</v>
      </c>
      <c r="W12" s="3">
        <f t="shared" si="0"/>
        <v>412.8</v>
      </c>
      <c r="X12" s="3">
        <f t="shared" si="1"/>
        <v>324</v>
      </c>
      <c r="Y12" s="3">
        <f t="shared" si="15"/>
        <v>412.8</v>
      </c>
      <c r="Z12" s="3">
        <f t="shared" si="16"/>
        <v>559.06039204203694</v>
      </c>
      <c r="AA12" s="7">
        <f t="shared" si="13"/>
        <v>0.215</v>
      </c>
      <c r="AB12" s="8">
        <f t="shared" si="14"/>
        <v>0.51764851115003419</v>
      </c>
    </row>
    <row r="13" spans="1:28" x14ac:dyDescent="0.25">
      <c r="A13" t="s">
        <v>50</v>
      </c>
      <c r="B13" t="s">
        <v>160</v>
      </c>
      <c r="C13" t="s">
        <v>172</v>
      </c>
      <c r="D13" s="6">
        <v>566.92899999999997</v>
      </c>
      <c r="E13" s="6">
        <v>92.933999999999997</v>
      </c>
      <c r="F13" s="6">
        <f t="shared" si="4"/>
        <v>672</v>
      </c>
      <c r="G13" s="6">
        <f t="shared" si="5"/>
        <v>594</v>
      </c>
      <c r="H13">
        <v>0.185</v>
      </c>
      <c r="I13">
        <v>0.3</v>
      </c>
      <c r="J13">
        <v>0.35</v>
      </c>
      <c r="K13">
        <v>0.55000000000000004</v>
      </c>
      <c r="L13">
        <v>1920</v>
      </c>
      <c r="M13">
        <v>1080</v>
      </c>
      <c r="N13" s="3">
        <f t="shared" si="6"/>
        <v>672</v>
      </c>
      <c r="O13" s="3">
        <f t="shared" si="7"/>
        <v>594</v>
      </c>
      <c r="P13" s="3" t="str">
        <f t="shared" si="8"/>
        <v>W</v>
      </c>
      <c r="Q13" s="9">
        <f t="shared" si="9"/>
        <v>672</v>
      </c>
      <c r="R13" s="9">
        <f t="shared" si="10"/>
        <v>110.15779400947913</v>
      </c>
      <c r="S13" s="7">
        <f t="shared" si="11"/>
        <v>0.35</v>
      </c>
      <c r="T13" s="7">
        <f t="shared" si="12"/>
        <v>0.10199795741618438</v>
      </c>
      <c r="U13" s="3">
        <v>0.215</v>
      </c>
      <c r="V13" s="3">
        <v>0.3</v>
      </c>
      <c r="W13" s="3">
        <f t="shared" si="0"/>
        <v>412.8</v>
      </c>
      <c r="X13" s="3">
        <f t="shared" si="1"/>
        <v>324</v>
      </c>
      <c r="Y13" s="3">
        <f t="shared" si="15"/>
        <v>412.8</v>
      </c>
      <c r="Z13" s="3">
        <f t="shared" si="16"/>
        <v>565.92110299526041</v>
      </c>
      <c r="AA13" s="7">
        <f t="shared" si="13"/>
        <v>0.215</v>
      </c>
      <c r="AB13" s="8">
        <f t="shared" si="14"/>
        <v>0.52400102129190784</v>
      </c>
    </row>
    <row r="14" spans="1:28" x14ac:dyDescent="0.25">
      <c r="A14" t="s">
        <v>52</v>
      </c>
      <c r="B14" t="s">
        <v>160</v>
      </c>
      <c r="C14" t="s">
        <v>173</v>
      </c>
      <c r="D14" s="6">
        <v>566.92200000000003</v>
      </c>
      <c r="E14" s="6">
        <v>168.614</v>
      </c>
      <c r="F14" s="6">
        <f t="shared" si="4"/>
        <v>672</v>
      </c>
      <c r="G14" s="6">
        <f t="shared" si="5"/>
        <v>594</v>
      </c>
      <c r="H14">
        <v>0.185</v>
      </c>
      <c r="I14">
        <v>0.3</v>
      </c>
      <c r="J14">
        <v>0.35</v>
      </c>
      <c r="K14">
        <v>0.55000000000000004</v>
      </c>
      <c r="L14">
        <v>1920</v>
      </c>
      <c r="M14">
        <v>1080</v>
      </c>
      <c r="N14" s="3">
        <f t="shared" si="6"/>
        <v>672</v>
      </c>
      <c r="O14" s="3">
        <f t="shared" si="7"/>
        <v>594</v>
      </c>
      <c r="P14" s="3" t="str">
        <f t="shared" si="8"/>
        <v>W</v>
      </c>
      <c r="Q14" s="9">
        <f t="shared" si="9"/>
        <v>672</v>
      </c>
      <c r="R14" s="9">
        <f t="shared" si="10"/>
        <v>199.86630965106309</v>
      </c>
      <c r="S14" s="7">
        <f t="shared" si="11"/>
        <v>0.35</v>
      </c>
      <c r="T14" s="7">
        <f t="shared" si="12"/>
        <v>0.18506139782505843</v>
      </c>
      <c r="U14" s="3">
        <v>0.215</v>
      </c>
      <c r="V14" s="3">
        <v>0.3</v>
      </c>
      <c r="W14" s="3">
        <f t="shared" si="0"/>
        <v>412.8</v>
      </c>
      <c r="X14" s="3">
        <f t="shared" si="1"/>
        <v>324</v>
      </c>
      <c r="Y14" s="3">
        <f t="shared" si="15"/>
        <v>412.8</v>
      </c>
      <c r="Z14" s="3">
        <f t="shared" si="16"/>
        <v>521.06684517446843</v>
      </c>
      <c r="AA14" s="7">
        <f t="shared" si="13"/>
        <v>0.215</v>
      </c>
      <c r="AB14" s="8">
        <f t="shared" si="14"/>
        <v>0.48246930108747077</v>
      </c>
    </row>
    <row r="15" spans="1:28" x14ac:dyDescent="0.25">
      <c r="A15" t="s">
        <v>54</v>
      </c>
      <c r="B15" t="s">
        <v>160</v>
      </c>
      <c r="C15" t="s">
        <v>174</v>
      </c>
      <c r="D15" s="6">
        <v>169.5</v>
      </c>
      <c r="E15" s="6">
        <v>7.609</v>
      </c>
      <c r="F15" s="6">
        <f t="shared" si="4"/>
        <v>672</v>
      </c>
      <c r="G15" s="6">
        <f t="shared" si="5"/>
        <v>594</v>
      </c>
      <c r="H15">
        <v>0.185</v>
      </c>
      <c r="I15">
        <v>0.3</v>
      </c>
      <c r="J15">
        <v>0.35</v>
      </c>
      <c r="K15">
        <v>0.55000000000000004</v>
      </c>
      <c r="L15">
        <v>1920</v>
      </c>
      <c r="M15">
        <v>1080</v>
      </c>
      <c r="N15" s="3">
        <f t="shared" si="6"/>
        <v>672</v>
      </c>
      <c r="O15" s="3">
        <f t="shared" si="7"/>
        <v>594</v>
      </c>
      <c r="P15" s="3" t="str">
        <f t="shared" si="8"/>
        <v>W</v>
      </c>
      <c r="Q15" s="9">
        <f t="shared" si="9"/>
        <v>672</v>
      </c>
      <c r="R15" s="9">
        <f t="shared" si="10"/>
        <v>30.166654867256636</v>
      </c>
      <c r="S15" s="7">
        <f t="shared" si="11"/>
        <v>0.35</v>
      </c>
      <c r="T15" s="7">
        <f t="shared" si="12"/>
        <v>2.7932087840052442E-2</v>
      </c>
      <c r="U15" s="3">
        <v>0.215</v>
      </c>
      <c r="V15" s="3">
        <v>0.3</v>
      </c>
      <c r="W15" s="3">
        <f t="shared" si="0"/>
        <v>412.8</v>
      </c>
      <c r="X15" s="3">
        <f t="shared" si="1"/>
        <v>324</v>
      </c>
      <c r="Y15" s="3">
        <f t="shared" si="15"/>
        <v>412.8</v>
      </c>
      <c r="Z15" s="3">
        <f t="shared" si="16"/>
        <v>605.91667256637174</v>
      </c>
      <c r="AA15" s="7">
        <f t="shared" si="13"/>
        <v>0.215</v>
      </c>
      <c r="AB15" s="8">
        <f t="shared" si="14"/>
        <v>0.56103395607997386</v>
      </c>
    </row>
    <row r="16" spans="1:28" x14ac:dyDescent="0.25">
      <c r="A16" t="s">
        <v>56</v>
      </c>
      <c r="B16" t="s">
        <v>160</v>
      </c>
      <c r="C16" t="s">
        <v>175</v>
      </c>
      <c r="D16" s="6">
        <v>352.67500000000001</v>
      </c>
      <c r="E16" s="6">
        <v>41.963000000000001</v>
      </c>
      <c r="F16" s="6">
        <f t="shared" si="4"/>
        <v>672</v>
      </c>
      <c r="G16" s="6">
        <f t="shared" si="5"/>
        <v>594</v>
      </c>
      <c r="H16">
        <v>0.185</v>
      </c>
      <c r="I16">
        <v>0.3</v>
      </c>
      <c r="J16">
        <v>0.35</v>
      </c>
      <c r="K16">
        <v>0.55000000000000004</v>
      </c>
      <c r="L16">
        <v>1920</v>
      </c>
      <c r="M16">
        <v>1080</v>
      </c>
      <c r="N16" s="3">
        <f t="shared" si="6"/>
        <v>672</v>
      </c>
      <c r="O16" s="3">
        <f t="shared" si="7"/>
        <v>594</v>
      </c>
      <c r="P16" s="3" t="str">
        <f t="shared" si="8"/>
        <v>W</v>
      </c>
      <c r="Q16" s="9">
        <f t="shared" si="9"/>
        <v>672</v>
      </c>
      <c r="R16" s="9">
        <f t="shared" si="10"/>
        <v>79.957853547884028</v>
      </c>
      <c r="S16" s="7">
        <f t="shared" si="11"/>
        <v>0.35</v>
      </c>
      <c r="T16" s="7">
        <f t="shared" si="12"/>
        <v>7.4035049581374093E-2</v>
      </c>
      <c r="U16" s="3">
        <v>0.215</v>
      </c>
      <c r="V16" s="3">
        <v>0.3</v>
      </c>
      <c r="W16" s="3">
        <f t="shared" si="0"/>
        <v>412.8</v>
      </c>
      <c r="X16" s="3">
        <f t="shared" si="1"/>
        <v>324</v>
      </c>
      <c r="Y16" s="3">
        <f t="shared" si="15"/>
        <v>412.8</v>
      </c>
      <c r="Z16" s="3">
        <f t="shared" si="16"/>
        <v>581.02107322605798</v>
      </c>
      <c r="AA16" s="7">
        <f t="shared" si="13"/>
        <v>0.215</v>
      </c>
      <c r="AB16" s="8">
        <f t="shared" si="14"/>
        <v>0.53798247520931297</v>
      </c>
    </row>
    <row r="17" spans="1:28" x14ac:dyDescent="0.25">
      <c r="A17" t="s">
        <v>58</v>
      </c>
      <c r="B17" t="s">
        <v>160</v>
      </c>
      <c r="C17" t="s">
        <v>176</v>
      </c>
      <c r="D17" s="6">
        <v>5592</v>
      </c>
      <c r="E17" s="6">
        <v>1024</v>
      </c>
      <c r="F17" s="6">
        <f t="shared" si="4"/>
        <v>672</v>
      </c>
      <c r="G17" s="6">
        <f t="shared" si="5"/>
        <v>594</v>
      </c>
      <c r="H17">
        <v>0.185</v>
      </c>
      <c r="I17">
        <v>0.3</v>
      </c>
      <c r="J17">
        <v>0.35</v>
      </c>
      <c r="K17">
        <v>0.55000000000000004</v>
      </c>
      <c r="L17">
        <v>1920</v>
      </c>
      <c r="M17">
        <v>1080</v>
      </c>
      <c r="N17" s="3">
        <f t="shared" si="6"/>
        <v>672</v>
      </c>
      <c r="O17" s="3">
        <f t="shared" si="7"/>
        <v>594</v>
      </c>
      <c r="P17" s="3" t="str">
        <f t="shared" si="8"/>
        <v>W</v>
      </c>
      <c r="Q17" s="9">
        <f t="shared" si="9"/>
        <v>672</v>
      </c>
      <c r="R17" s="9">
        <f t="shared" si="10"/>
        <v>123.05579399141631</v>
      </c>
      <c r="S17" s="7">
        <f t="shared" si="11"/>
        <v>0.35</v>
      </c>
      <c r="T17" s="7">
        <f t="shared" si="12"/>
        <v>0.11394054999205214</v>
      </c>
      <c r="U17" s="3">
        <v>0.215</v>
      </c>
      <c r="V17" s="3">
        <v>0.3</v>
      </c>
      <c r="W17" s="3">
        <f t="shared" si="0"/>
        <v>412.8</v>
      </c>
      <c r="X17" s="3">
        <f t="shared" si="1"/>
        <v>324</v>
      </c>
      <c r="Y17" s="3">
        <f t="shared" si="15"/>
        <v>412.8</v>
      </c>
      <c r="Z17" s="3">
        <f t="shared" si="16"/>
        <v>559.47210300429185</v>
      </c>
      <c r="AA17" s="7">
        <f t="shared" si="13"/>
        <v>0.215</v>
      </c>
      <c r="AB17" s="8">
        <f t="shared" si="14"/>
        <v>0.51802972500397393</v>
      </c>
    </row>
    <row r="18" spans="1:28" x14ac:dyDescent="0.25">
      <c r="A18" t="s">
        <v>60</v>
      </c>
      <c r="B18" t="s">
        <v>160</v>
      </c>
      <c r="C18" t="s">
        <v>162</v>
      </c>
      <c r="D18" s="6">
        <v>568.92899999999997</v>
      </c>
      <c r="E18" s="6">
        <v>116.145</v>
      </c>
      <c r="F18" s="6">
        <f t="shared" si="4"/>
        <v>672</v>
      </c>
      <c r="G18" s="6">
        <f t="shared" si="5"/>
        <v>594</v>
      </c>
      <c r="H18">
        <v>0.185</v>
      </c>
      <c r="I18">
        <v>0.3</v>
      </c>
      <c r="J18">
        <v>0.35</v>
      </c>
      <c r="K18">
        <v>0.55000000000000004</v>
      </c>
      <c r="L18">
        <v>1920</v>
      </c>
      <c r="M18">
        <v>1080</v>
      </c>
      <c r="N18" s="3">
        <f t="shared" si="6"/>
        <v>672</v>
      </c>
      <c r="O18" s="3">
        <f t="shared" si="7"/>
        <v>594</v>
      </c>
      <c r="P18" s="3" t="str">
        <f t="shared" si="8"/>
        <v>W</v>
      </c>
      <c r="Q18" s="9">
        <f t="shared" si="9"/>
        <v>672</v>
      </c>
      <c r="R18" s="9">
        <f t="shared" si="10"/>
        <v>137.18660852232881</v>
      </c>
      <c r="S18" s="7">
        <f t="shared" si="11"/>
        <v>0.35</v>
      </c>
      <c r="T18" s="7">
        <f t="shared" si="12"/>
        <v>0.12702463752067483</v>
      </c>
      <c r="U18" s="3">
        <v>0.215</v>
      </c>
      <c r="V18" s="3">
        <v>0.3</v>
      </c>
      <c r="W18" s="3">
        <f t="shared" si="0"/>
        <v>412.8</v>
      </c>
      <c r="X18" s="3">
        <f t="shared" si="1"/>
        <v>324</v>
      </c>
      <c r="Y18" s="3">
        <f t="shared" si="15"/>
        <v>412.8</v>
      </c>
      <c r="Z18" s="3">
        <f t="shared" si="16"/>
        <v>552.40669573883565</v>
      </c>
      <c r="AA18" s="7">
        <f t="shared" si="13"/>
        <v>0.215</v>
      </c>
      <c r="AB18" s="8">
        <f t="shared" si="14"/>
        <v>0.51148768123966259</v>
      </c>
    </row>
    <row r="19" spans="1:28" x14ac:dyDescent="0.25">
      <c r="A19" t="s">
        <v>62</v>
      </c>
      <c r="B19" t="s">
        <v>160</v>
      </c>
      <c r="C19" t="s">
        <v>177</v>
      </c>
      <c r="D19" s="6">
        <v>343.64</v>
      </c>
      <c r="E19" s="6">
        <v>70.468000000000004</v>
      </c>
      <c r="F19" s="6">
        <f t="shared" si="4"/>
        <v>672</v>
      </c>
      <c r="G19" s="6">
        <f t="shared" si="5"/>
        <v>594</v>
      </c>
      <c r="H19">
        <v>0.185</v>
      </c>
      <c r="I19">
        <v>0.3</v>
      </c>
      <c r="J19">
        <v>0.35</v>
      </c>
      <c r="K19">
        <v>0.55000000000000004</v>
      </c>
      <c r="L19">
        <v>1920</v>
      </c>
      <c r="M19">
        <v>1080</v>
      </c>
      <c r="N19" s="3">
        <f t="shared" si="6"/>
        <v>672</v>
      </c>
      <c r="O19" s="3">
        <f t="shared" si="7"/>
        <v>594</v>
      </c>
      <c r="P19" s="3" t="str">
        <f t="shared" si="8"/>
        <v>W</v>
      </c>
      <c r="Q19" s="9">
        <f t="shared" si="9"/>
        <v>672</v>
      </c>
      <c r="R19" s="9">
        <f t="shared" si="10"/>
        <v>137.80263065999301</v>
      </c>
      <c r="S19" s="7">
        <f t="shared" si="11"/>
        <v>0.35</v>
      </c>
      <c r="T19" s="7">
        <f t="shared" si="12"/>
        <v>0.12759502838888243</v>
      </c>
      <c r="U19" s="3">
        <v>0.215</v>
      </c>
      <c r="V19" s="3">
        <v>0.3</v>
      </c>
      <c r="W19" s="3">
        <f t="shared" si="0"/>
        <v>412.8</v>
      </c>
      <c r="X19" s="3">
        <f t="shared" si="1"/>
        <v>324</v>
      </c>
      <c r="Y19" s="3">
        <f t="shared" si="15"/>
        <v>412.8</v>
      </c>
      <c r="Z19" s="3">
        <f t="shared" si="16"/>
        <v>552.09868467000342</v>
      </c>
      <c r="AA19" s="7">
        <f t="shared" si="13"/>
        <v>0.215</v>
      </c>
      <c r="AB19" s="8">
        <f t="shared" si="14"/>
        <v>0.51120248580555872</v>
      </c>
    </row>
    <row r="20" spans="1:28" x14ac:dyDescent="0.25">
      <c r="A20" t="s">
        <v>63</v>
      </c>
      <c r="B20" t="s">
        <v>160</v>
      </c>
      <c r="C20" t="s">
        <v>178</v>
      </c>
      <c r="D20" s="6">
        <v>566.92899999999997</v>
      </c>
      <c r="E20" s="6">
        <v>178.654</v>
      </c>
      <c r="F20" s="6">
        <f t="shared" si="4"/>
        <v>672</v>
      </c>
      <c r="G20" s="6">
        <f t="shared" si="5"/>
        <v>594</v>
      </c>
      <c r="H20">
        <v>0.185</v>
      </c>
      <c r="I20">
        <v>0.3</v>
      </c>
      <c r="J20">
        <v>0.35</v>
      </c>
      <c r="K20">
        <v>0.55000000000000004</v>
      </c>
      <c r="L20">
        <v>1920</v>
      </c>
      <c r="M20">
        <v>1080</v>
      </c>
      <c r="N20" s="3">
        <f t="shared" si="6"/>
        <v>672</v>
      </c>
      <c r="O20" s="3">
        <f t="shared" si="7"/>
        <v>594</v>
      </c>
      <c r="P20" s="3" t="str">
        <f t="shared" si="8"/>
        <v>W</v>
      </c>
      <c r="Q20" s="9">
        <f t="shared" si="9"/>
        <v>672</v>
      </c>
      <c r="R20" s="9">
        <f t="shared" si="10"/>
        <v>211.76459133330627</v>
      </c>
      <c r="S20" s="7">
        <f t="shared" si="11"/>
        <v>0.35</v>
      </c>
      <c r="T20" s="7">
        <f t="shared" si="12"/>
        <v>0.19607832530861691</v>
      </c>
      <c r="U20" s="3">
        <v>0.215</v>
      </c>
      <c r="V20" s="3">
        <v>0.3</v>
      </c>
      <c r="W20" s="3">
        <f t="shared" si="0"/>
        <v>412.8</v>
      </c>
      <c r="X20" s="3">
        <f t="shared" si="1"/>
        <v>324</v>
      </c>
      <c r="Y20" s="3">
        <f t="shared" si="15"/>
        <v>412.8</v>
      </c>
      <c r="Z20" s="3">
        <f t="shared" si="16"/>
        <v>515.11770433334686</v>
      </c>
      <c r="AA20" s="7">
        <f t="shared" si="13"/>
        <v>0.215</v>
      </c>
      <c r="AB20" s="8">
        <f t="shared" si="14"/>
        <v>0.47696083734569156</v>
      </c>
    </row>
    <row r="21" spans="1:28" x14ac:dyDescent="0.25">
      <c r="A21" t="s">
        <v>65</v>
      </c>
      <c r="B21" t="s">
        <v>160</v>
      </c>
      <c r="C21" t="s">
        <v>166</v>
      </c>
      <c r="D21" s="6">
        <v>566.92899999999997</v>
      </c>
      <c r="E21" s="6">
        <v>129.21</v>
      </c>
      <c r="F21" s="6">
        <f t="shared" si="4"/>
        <v>672</v>
      </c>
      <c r="G21" s="6">
        <f t="shared" si="5"/>
        <v>594</v>
      </c>
      <c r="H21">
        <v>0.185</v>
      </c>
      <c r="I21">
        <v>0.3</v>
      </c>
      <c r="J21">
        <v>0.35</v>
      </c>
      <c r="K21">
        <v>0.55000000000000004</v>
      </c>
      <c r="L21">
        <v>1920</v>
      </c>
      <c r="M21">
        <v>1080</v>
      </c>
      <c r="N21" s="3">
        <f t="shared" si="6"/>
        <v>672</v>
      </c>
      <c r="O21" s="3">
        <f t="shared" si="7"/>
        <v>594</v>
      </c>
      <c r="P21" s="3" t="str">
        <f t="shared" si="8"/>
        <v>W</v>
      </c>
      <c r="Q21" s="9">
        <f t="shared" si="9"/>
        <v>672</v>
      </c>
      <c r="R21" s="9">
        <f t="shared" si="10"/>
        <v>153.15695616205909</v>
      </c>
      <c r="S21" s="7">
        <f t="shared" si="11"/>
        <v>0.35</v>
      </c>
      <c r="T21" s="7">
        <f t="shared" si="12"/>
        <v>0.14181199644635101</v>
      </c>
      <c r="U21" s="3">
        <v>0.215</v>
      </c>
      <c r="V21" s="3">
        <v>0.3</v>
      </c>
      <c r="W21" s="3">
        <f t="shared" si="0"/>
        <v>412.8</v>
      </c>
      <c r="X21" s="3">
        <f t="shared" si="1"/>
        <v>324</v>
      </c>
      <c r="Y21" s="3">
        <f t="shared" si="15"/>
        <v>412.8</v>
      </c>
      <c r="Z21" s="3">
        <f t="shared" si="16"/>
        <v>544.42152191897048</v>
      </c>
      <c r="AA21" s="7">
        <f t="shared" si="13"/>
        <v>0.215</v>
      </c>
      <c r="AB21" s="8">
        <f t="shared" si="14"/>
        <v>0.50409400177682451</v>
      </c>
    </row>
    <row r="22" spans="1:28" x14ac:dyDescent="0.25">
      <c r="A22" t="s">
        <v>68</v>
      </c>
      <c r="B22" t="s">
        <v>160</v>
      </c>
      <c r="C22" t="s">
        <v>179</v>
      </c>
      <c r="D22" s="6">
        <v>559.24860000000001</v>
      </c>
      <c r="E22" s="6">
        <v>81</v>
      </c>
      <c r="F22" s="6">
        <f t="shared" si="4"/>
        <v>672</v>
      </c>
      <c r="G22" s="6">
        <f t="shared" si="5"/>
        <v>594</v>
      </c>
      <c r="H22">
        <v>0.185</v>
      </c>
      <c r="I22">
        <v>0.3</v>
      </c>
      <c r="J22">
        <v>0.35</v>
      </c>
      <c r="K22">
        <v>0.55000000000000004</v>
      </c>
      <c r="L22">
        <v>1920</v>
      </c>
      <c r="M22">
        <v>1080</v>
      </c>
      <c r="N22" s="3">
        <f t="shared" si="6"/>
        <v>672</v>
      </c>
      <c r="O22" s="3">
        <f t="shared" si="7"/>
        <v>594</v>
      </c>
      <c r="P22" s="3" t="str">
        <f t="shared" si="8"/>
        <v>W</v>
      </c>
      <c r="Q22" s="9">
        <f t="shared" si="9"/>
        <v>672</v>
      </c>
      <c r="R22" s="9">
        <f t="shared" si="10"/>
        <v>97.330596804354983</v>
      </c>
      <c r="S22" s="7">
        <f t="shared" si="11"/>
        <v>0.35</v>
      </c>
      <c r="T22" s="7">
        <f t="shared" si="12"/>
        <v>9.0120922966995351E-2</v>
      </c>
      <c r="U22" s="3">
        <v>0.215</v>
      </c>
      <c r="V22" s="3">
        <v>0.3</v>
      </c>
      <c r="W22" s="3">
        <f t="shared" si="0"/>
        <v>412.8</v>
      </c>
      <c r="X22" s="3">
        <f t="shared" si="1"/>
        <v>324</v>
      </c>
      <c r="Y22" s="3">
        <f t="shared" si="15"/>
        <v>412.8</v>
      </c>
      <c r="Z22" s="3">
        <f t="shared" si="16"/>
        <v>572.33470159782246</v>
      </c>
      <c r="AA22" s="7">
        <f t="shared" si="13"/>
        <v>0.215</v>
      </c>
      <c r="AB22" s="8">
        <f t="shared" si="14"/>
        <v>0.52993953851650233</v>
      </c>
    </row>
    <row r="23" spans="1:28" x14ac:dyDescent="0.25">
      <c r="A23" t="s">
        <v>70</v>
      </c>
      <c r="B23" t="s">
        <v>160</v>
      </c>
      <c r="C23" t="s">
        <v>180</v>
      </c>
      <c r="D23" s="6">
        <v>566.92899999999997</v>
      </c>
      <c r="E23" s="6">
        <v>414.15800000000002</v>
      </c>
      <c r="F23" s="6">
        <f t="shared" si="4"/>
        <v>672</v>
      </c>
      <c r="G23" s="6">
        <f t="shared" si="5"/>
        <v>594</v>
      </c>
      <c r="H23">
        <v>0.185</v>
      </c>
      <c r="I23">
        <v>0.3</v>
      </c>
      <c r="J23">
        <v>0.35</v>
      </c>
      <c r="K23">
        <v>0.55000000000000004</v>
      </c>
      <c r="L23">
        <v>1920</v>
      </c>
      <c r="M23">
        <v>1080</v>
      </c>
      <c r="N23" s="3">
        <f t="shared" si="6"/>
        <v>672</v>
      </c>
      <c r="O23" s="3">
        <f t="shared" si="7"/>
        <v>594</v>
      </c>
      <c r="P23" s="3" t="str">
        <f t="shared" si="8"/>
        <v>W</v>
      </c>
      <c r="Q23" s="9">
        <f t="shared" si="9"/>
        <v>672</v>
      </c>
      <c r="R23" s="9">
        <f t="shared" si="10"/>
        <v>490.91539857724689</v>
      </c>
      <c r="S23" s="7">
        <f t="shared" si="11"/>
        <v>0.35</v>
      </c>
      <c r="T23" s="7">
        <f t="shared" si="12"/>
        <v>0.45455129497893232</v>
      </c>
      <c r="U23" s="3">
        <v>0.215</v>
      </c>
      <c r="V23" s="3">
        <v>0.3</v>
      </c>
      <c r="W23" s="3">
        <f t="shared" si="0"/>
        <v>412.8</v>
      </c>
      <c r="X23" s="3">
        <f t="shared" si="1"/>
        <v>324</v>
      </c>
      <c r="Y23" s="3">
        <f t="shared" si="15"/>
        <v>412.8</v>
      </c>
      <c r="Z23" s="3">
        <f t="shared" si="16"/>
        <v>375.54230071137658</v>
      </c>
      <c r="AA23" s="11">
        <f t="shared" si="13"/>
        <v>0.215</v>
      </c>
      <c r="AB23" s="12">
        <f t="shared" si="14"/>
        <v>0.34772435251053385</v>
      </c>
    </row>
    <row r="24" spans="1:28" x14ac:dyDescent="0.25">
      <c r="A24" t="s">
        <v>72</v>
      </c>
      <c r="B24" t="s">
        <v>160</v>
      </c>
      <c r="C24" t="s">
        <v>181</v>
      </c>
      <c r="D24" s="6">
        <v>566.92899999999997</v>
      </c>
      <c r="E24" s="6">
        <v>458.92899999999997</v>
      </c>
      <c r="F24" s="6">
        <f t="shared" si="4"/>
        <v>672</v>
      </c>
      <c r="G24" s="6">
        <f t="shared" si="5"/>
        <v>594</v>
      </c>
      <c r="H24">
        <v>0.185</v>
      </c>
      <c r="I24">
        <v>0.3</v>
      </c>
      <c r="J24">
        <v>0.35</v>
      </c>
      <c r="K24">
        <v>0.55000000000000004</v>
      </c>
      <c r="L24">
        <v>1920</v>
      </c>
      <c r="M24">
        <v>1080</v>
      </c>
      <c r="N24" s="3">
        <f t="shared" si="6"/>
        <v>672</v>
      </c>
      <c r="O24" s="3">
        <f t="shared" si="7"/>
        <v>594</v>
      </c>
      <c r="P24" s="3" t="str">
        <f t="shared" si="8"/>
        <v>W</v>
      </c>
      <c r="Q24" s="9">
        <f t="shared" si="9"/>
        <v>672</v>
      </c>
      <c r="R24" s="9">
        <f t="shared" si="10"/>
        <v>543.98396977399284</v>
      </c>
      <c r="S24" s="7">
        <f t="shared" si="11"/>
        <v>0.35</v>
      </c>
      <c r="T24" s="7">
        <f t="shared" si="12"/>
        <v>0.50368886090184517</v>
      </c>
      <c r="U24" s="3">
        <v>0.215</v>
      </c>
      <c r="V24" s="3">
        <v>0.3</v>
      </c>
      <c r="W24" s="3">
        <f t="shared" si="0"/>
        <v>412.8</v>
      </c>
      <c r="X24" s="3">
        <f t="shared" si="1"/>
        <v>324</v>
      </c>
      <c r="Y24" s="3">
        <f t="shared" si="15"/>
        <v>412.8</v>
      </c>
      <c r="Z24" s="3">
        <f t="shared" si="16"/>
        <v>349.00801511300358</v>
      </c>
      <c r="AA24" s="13">
        <f t="shared" si="13"/>
        <v>0.215</v>
      </c>
      <c r="AB24" s="14">
        <f t="shared" si="14"/>
        <v>0.32315556954907737</v>
      </c>
    </row>
    <row r="25" spans="1:28" x14ac:dyDescent="0.25">
      <c r="A25" t="s">
        <v>73</v>
      </c>
      <c r="B25" t="s">
        <v>160</v>
      </c>
      <c r="C25" t="s">
        <v>182</v>
      </c>
      <c r="D25" s="6">
        <v>567.154</v>
      </c>
      <c r="E25" s="6">
        <v>100.82599999999999</v>
      </c>
      <c r="F25" s="6">
        <f t="shared" si="4"/>
        <v>672</v>
      </c>
      <c r="G25" s="6">
        <f t="shared" si="5"/>
        <v>594</v>
      </c>
      <c r="H25">
        <v>0.185</v>
      </c>
      <c r="I25">
        <v>0.3</v>
      </c>
      <c r="J25">
        <v>0.35</v>
      </c>
      <c r="K25">
        <v>0.55000000000000004</v>
      </c>
      <c r="L25">
        <v>1920</v>
      </c>
      <c r="M25">
        <v>1080</v>
      </c>
      <c r="N25" s="3">
        <f t="shared" si="6"/>
        <v>672</v>
      </c>
      <c r="O25" s="3">
        <f t="shared" si="7"/>
        <v>594</v>
      </c>
      <c r="P25" s="3" t="str">
        <f t="shared" si="8"/>
        <v>W</v>
      </c>
      <c r="Q25" s="9">
        <f t="shared" si="9"/>
        <v>672</v>
      </c>
      <c r="R25" s="9">
        <f t="shared" si="10"/>
        <v>119.46503418824517</v>
      </c>
      <c r="S25" s="7">
        <f t="shared" si="11"/>
        <v>0.35</v>
      </c>
      <c r="T25" s="7">
        <f t="shared" si="12"/>
        <v>0.1106157723965233</v>
      </c>
      <c r="U25" s="3">
        <v>0.215</v>
      </c>
      <c r="V25" s="3">
        <v>0.3</v>
      </c>
      <c r="W25" s="3">
        <f t="shared" si="0"/>
        <v>412.8</v>
      </c>
      <c r="X25" s="3">
        <f t="shared" si="1"/>
        <v>324</v>
      </c>
      <c r="Y25" s="3">
        <f t="shared" ref="Y25:Y70" si="17">((N25-Q25)/2)+W25</f>
        <v>412.8</v>
      </c>
      <c r="Z25" s="3">
        <f t="shared" ref="Z25:Z70" si="18">((O25-R25)/2)+X25</f>
        <v>561.26748290587739</v>
      </c>
      <c r="AA25" s="7">
        <f t="shared" si="13"/>
        <v>0.215</v>
      </c>
      <c r="AB25" s="8">
        <f t="shared" si="14"/>
        <v>0.5196921138017383</v>
      </c>
    </row>
    <row r="26" spans="1:28" x14ac:dyDescent="0.25">
      <c r="A26" t="s">
        <v>75</v>
      </c>
      <c r="B26" t="s">
        <v>160</v>
      </c>
      <c r="C26" t="s">
        <v>166</v>
      </c>
      <c r="D26" s="6">
        <v>566.92899999999997</v>
      </c>
      <c r="E26" s="6">
        <v>129.21</v>
      </c>
      <c r="F26" s="6">
        <f t="shared" si="4"/>
        <v>672</v>
      </c>
      <c r="G26" s="6">
        <f t="shared" si="5"/>
        <v>594</v>
      </c>
      <c r="H26">
        <v>0.185</v>
      </c>
      <c r="I26">
        <v>0.3</v>
      </c>
      <c r="J26">
        <v>0.35</v>
      </c>
      <c r="K26">
        <v>0.55000000000000004</v>
      </c>
      <c r="L26">
        <v>1920</v>
      </c>
      <c r="M26">
        <v>1080</v>
      </c>
      <c r="N26" s="3">
        <f t="shared" si="6"/>
        <v>672</v>
      </c>
      <c r="O26" s="3">
        <f t="shared" si="7"/>
        <v>594</v>
      </c>
      <c r="P26" s="3" t="str">
        <f t="shared" si="8"/>
        <v>W</v>
      </c>
      <c r="Q26" s="9">
        <f t="shared" si="9"/>
        <v>672</v>
      </c>
      <c r="R26" s="9">
        <f t="shared" si="10"/>
        <v>153.15695616205909</v>
      </c>
      <c r="S26" s="7">
        <f t="shared" si="11"/>
        <v>0.35</v>
      </c>
      <c r="T26" s="7">
        <f t="shared" si="12"/>
        <v>0.14181199644635101</v>
      </c>
      <c r="U26" s="3">
        <v>0.215</v>
      </c>
      <c r="V26" s="3">
        <v>0.3</v>
      </c>
      <c r="W26" s="3">
        <f t="shared" si="0"/>
        <v>412.8</v>
      </c>
      <c r="X26" s="3">
        <f t="shared" si="1"/>
        <v>324</v>
      </c>
      <c r="Y26" s="3">
        <f t="shared" si="17"/>
        <v>412.8</v>
      </c>
      <c r="Z26" s="3">
        <f t="shared" si="18"/>
        <v>544.42152191897048</v>
      </c>
      <c r="AA26" s="7">
        <f t="shared" si="13"/>
        <v>0.215</v>
      </c>
      <c r="AB26" s="8">
        <f t="shared" si="14"/>
        <v>0.50409400177682451</v>
      </c>
    </row>
    <row r="27" spans="1:28" x14ac:dyDescent="0.25">
      <c r="A27" t="s">
        <v>77</v>
      </c>
      <c r="B27" t="s">
        <v>160</v>
      </c>
      <c r="C27" t="s">
        <v>183</v>
      </c>
      <c r="D27" s="6">
        <v>567.92999999999995</v>
      </c>
      <c r="E27" s="6">
        <v>69.41</v>
      </c>
      <c r="F27" s="6">
        <f t="shared" si="4"/>
        <v>672</v>
      </c>
      <c r="G27" s="6">
        <f t="shared" si="5"/>
        <v>594</v>
      </c>
      <c r="H27">
        <v>0.185</v>
      </c>
      <c r="I27">
        <v>0.3</v>
      </c>
      <c r="J27">
        <v>0.35</v>
      </c>
      <c r="K27">
        <v>0.55000000000000004</v>
      </c>
      <c r="L27">
        <v>1920</v>
      </c>
      <c r="M27">
        <v>1080</v>
      </c>
      <c r="N27" s="3">
        <f t="shared" si="6"/>
        <v>672</v>
      </c>
      <c r="O27" s="3">
        <f t="shared" si="7"/>
        <v>594</v>
      </c>
      <c r="P27" s="3" t="str">
        <f t="shared" si="8"/>
        <v>W</v>
      </c>
      <c r="Q27" s="9">
        <f t="shared" si="9"/>
        <v>672</v>
      </c>
      <c r="R27" s="9">
        <f t="shared" si="10"/>
        <v>82.128994770482279</v>
      </c>
      <c r="S27" s="7">
        <f t="shared" si="11"/>
        <v>0.35</v>
      </c>
      <c r="T27" s="7">
        <f t="shared" si="12"/>
        <v>7.6045365528224329E-2</v>
      </c>
      <c r="U27" s="3">
        <v>0.215</v>
      </c>
      <c r="V27" s="3">
        <v>0.3</v>
      </c>
      <c r="W27" s="3">
        <f t="shared" si="0"/>
        <v>412.8</v>
      </c>
      <c r="X27" s="3">
        <f t="shared" si="1"/>
        <v>324</v>
      </c>
      <c r="Y27" s="3">
        <f t="shared" si="17"/>
        <v>412.8</v>
      </c>
      <c r="Z27" s="3">
        <f t="shared" si="18"/>
        <v>579.93550261475889</v>
      </c>
      <c r="AA27" s="7">
        <f t="shared" si="13"/>
        <v>0.215</v>
      </c>
      <c r="AB27" s="8">
        <f t="shared" si="14"/>
        <v>0.53697731723588782</v>
      </c>
    </row>
    <row r="28" spans="1:28" x14ac:dyDescent="0.25">
      <c r="A28" t="s">
        <v>80</v>
      </c>
      <c r="B28" t="s">
        <v>160</v>
      </c>
      <c r="C28" t="s">
        <v>184</v>
      </c>
      <c r="D28" s="6">
        <v>566.92899999999997</v>
      </c>
      <c r="E28" s="6">
        <v>66.040999999999997</v>
      </c>
      <c r="F28" s="6">
        <f t="shared" si="4"/>
        <v>672</v>
      </c>
      <c r="G28" s="6">
        <f t="shared" si="5"/>
        <v>594</v>
      </c>
      <c r="H28">
        <v>0.185</v>
      </c>
      <c r="I28">
        <v>0.3</v>
      </c>
      <c r="J28">
        <v>0.35</v>
      </c>
      <c r="K28">
        <v>0.55000000000000004</v>
      </c>
      <c r="L28">
        <v>1920</v>
      </c>
      <c r="M28">
        <v>1080</v>
      </c>
      <c r="N28" s="3">
        <f t="shared" si="6"/>
        <v>672</v>
      </c>
      <c r="O28" s="3">
        <f t="shared" si="7"/>
        <v>594</v>
      </c>
      <c r="P28" s="3" t="str">
        <f t="shared" si="8"/>
        <v>W</v>
      </c>
      <c r="Q28" s="9">
        <f t="shared" si="9"/>
        <v>672</v>
      </c>
      <c r="R28" s="9">
        <f t="shared" si="10"/>
        <v>78.280617149590157</v>
      </c>
      <c r="S28" s="7">
        <f t="shared" si="11"/>
        <v>0.35</v>
      </c>
      <c r="T28" s="7">
        <f t="shared" si="12"/>
        <v>7.2482052916287176E-2</v>
      </c>
      <c r="U28" s="3">
        <v>0.215</v>
      </c>
      <c r="V28" s="3">
        <v>0.3</v>
      </c>
      <c r="W28" s="3">
        <f t="shared" si="0"/>
        <v>412.8</v>
      </c>
      <c r="X28" s="3">
        <f t="shared" si="1"/>
        <v>324</v>
      </c>
      <c r="Y28" s="3">
        <f t="shared" si="17"/>
        <v>412.8</v>
      </c>
      <c r="Z28" s="3">
        <f t="shared" si="18"/>
        <v>581.85969142520491</v>
      </c>
      <c r="AA28" s="7">
        <f t="shared" si="13"/>
        <v>0.215</v>
      </c>
      <c r="AB28" s="8">
        <f t="shared" si="14"/>
        <v>0.53875897354185642</v>
      </c>
    </row>
    <row r="29" spans="1:28" x14ac:dyDescent="0.25">
      <c r="A29" s="2" t="s">
        <v>79</v>
      </c>
      <c r="B29" t="s">
        <v>160</v>
      </c>
      <c r="C29" t="s">
        <v>244</v>
      </c>
      <c r="D29" s="6">
        <v>1186</v>
      </c>
      <c r="E29" s="6">
        <v>199</v>
      </c>
      <c r="F29" s="6">
        <f t="shared" ref="F29" si="19">J29*L29</f>
        <v>672</v>
      </c>
      <c r="G29" s="6">
        <f t="shared" ref="G29" si="20">K29*M29</f>
        <v>594</v>
      </c>
      <c r="H29">
        <v>0.185</v>
      </c>
      <c r="I29">
        <v>0.3</v>
      </c>
      <c r="J29">
        <v>0.35</v>
      </c>
      <c r="K29">
        <v>0.55000000000000004</v>
      </c>
      <c r="L29">
        <v>1920</v>
      </c>
      <c r="M29">
        <v>1080</v>
      </c>
      <c r="N29" s="3">
        <f t="shared" ref="N29" si="21">L29*J29</f>
        <v>672</v>
      </c>
      <c r="O29" s="3">
        <f t="shared" ref="O29" si="22">M29*K29</f>
        <v>594</v>
      </c>
      <c r="P29" s="3" t="str">
        <f t="shared" ref="P29" si="23">IF((D29/F29)&gt;(E29/G29),"W","H")</f>
        <v>W</v>
      </c>
      <c r="Q29" s="9">
        <f t="shared" ref="Q29" si="24">IF(P29="W",N29,D29*(O29/E29))</f>
        <v>672</v>
      </c>
      <c r="R29" s="9">
        <f t="shared" ref="R29" si="25">IF(P29="W",E29*(N29/D29),O29)</f>
        <v>112.75548060708265</v>
      </c>
      <c r="S29" s="7">
        <f t="shared" ref="S29" si="26">Q29/L29</f>
        <v>0.35</v>
      </c>
      <c r="T29" s="7">
        <f t="shared" ref="T29" si="27">R29/M29</f>
        <v>0.10440322278433578</v>
      </c>
      <c r="U29" s="3">
        <v>0.215</v>
      </c>
      <c r="V29" s="3">
        <v>0.3</v>
      </c>
      <c r="W29" s="3">
        <f t="shared" si="0"/>
        <v>412.8</v>
      </c>
      <c r="X29" s="3">
        <f t="shared" si="1"/>
        <v>324</v>
      </c>
      <c r="Y29" s="3">
        <f t="shared" ref="Y29" si="28">((N29-Q29)/2)+W29</f>
        <v>412.8</v>
      </c>
      <c r="Z29" s="3">
        <f t="shared" ref="Z29" si="29">((O29-R29)/2)+X29</f>
        <v>564.62225969645874</v>
      </c>
      <c r="AA29" s="7">
        <f t="shared" ref="AA29" si="30">Y29/L29</f>
        <v>0.215</v>
      </c>
      <c r="AB29" s="8">
        <f t="shared" ref="AB29" si="31">Z29/M29</f>
        <v>0.52279838860783212</v>
      </c>
    </row>
    <row r="30" spans="1:28" x14ac:dyDescent="0.25">
      <c r="A30" t="s">
        <v>82</v>
      </c>
      <c r="B30" t="s">
        <v>160</v>
      </c>
      <c r="C30" t="s">
        <v>185</v>
      </c>
      <c r="D30" s="6">
        <v>566.92999999999995</v>
      </c>
      <c r="E30" s="6">
        <v>65.438000000000002</v>
      </c>
      <c r="F30" s="6">
        <f t="shared" si="4"/>
        <v>672</v>
      </c>
      <c r="G30" s="6">
        <f t="shared" si="5"/>
        <v>594</v>
      </c>
      <c r="H30">
        <v>0.185</v>
      </c>
      <c r="I30">
        <v>0.3</v>
      </c>
      <c r="J30">
        <v>0.35</v>
      </c>
      <c r="K30">
        <v>0.55000000000000004</v>
      </c>
      <c r="L30">
        <v>1920</v>
      </c>
      <c r="M30">
        <v>1080</v>
      </c>
      <c r="N30" s="3">
        <f t="shared" si="6"/>
        <v>672</v>
      </c>
      <c r="O30" s="3">
        <f t="shared" si="7"/>
        <v>594</v>
      </c>
      <c r="P30" s="3" t="str">
        <f t="shared" si="8"/>
        <v>W</v>
      </c>
      <c r="Q30" s="9">
        <f t="shared" si="9"/>
        <v>672</v>
      </c>
      <c r="R30" s="9">
        <f t="shared" si="10"/>
        <v>77.565724163476972</v>
      </c>
      <c r="S30" s="7">
        <f t="shared" si="11"/>
        <v>0.35</v>
      </c>
      <c r="T30" s="7">
        <f t="shared" si="12"/>
        <v>7.1820114966182375E-2</v>
      </c>
      <c r="U30" s="3">
        <v>0.215</v>
      </c>
      <c r="V30" s="3">
        <v>0.3</v>
      </c>
      <c r="W30" s="3">
        <f t="shared" si="0"/>
        <v>412.8</v>
      </c>
      <c r="X30" s="3">
        <f t="shared" si="1"/>
        <v>324</v>
      </c>
      <c r="Y30" s="3">
        <f t="shared" si="17"/>
        <v>412.8</v>
      </c>
      <c r="Z30" s="3">
        <f t="shared" si="18"/>
        <v>582.21713791826153</v>
      </c>
      <c r="AA30" s="7">
        <f t="shared" si="13"/>
        <v>0.215</v>
      </c>
      <c r="AB30" s="8">
        <f t="shared" si="14"/>
        <v>0.53908994251690878</v>
      </c>
    </row>
    <row r="31" spans="1:28" x14ac:dyDescent="0.25">
      <c r="A31" t="s">
        <v>84</v>
      </c>
      <c r="B31" t="s">
        <v>160</v>
      </c>
      <c r="C31" t="s">
        <v>186</v>
      </c>
      <c r="D31" s="6">
        <v>566.92999999999995</v>
      </c>
      <c r="E31" s="6">
        <v>124.23</v>
      </c>
      <c r="F31" s="6">
        <f t="shared" si="4"/>
        <v>672</v>
      </c>
      <c r="G31" s="6">
        <f t="shared" si="5"/>
        <v>594</v>
      </c>
      <c r="H31">
        <v>0.185</v>
      </c>
      <c r="I31">
        <v>0.3</v>
      </c>
      <c r="J31">
        <v>0.35</v>
      </c>
      <c r="K31">
        <v>0.55000000000000004</v>
      </c>
      <c r="L31">
        <v>1920</v>
      </c>
      <c r="M31">
        <v>1080</v>
      </c>
      <c r="N31" s="3">
        <f t="shared" si="6"/>
        <v>672</v>
      </c>
      <c r="O31" s="3">
        <f t="shared" si="7"/>
        <v>594</v>
      </c>
      <c r="P31" s="3" t="str">
        <f t="shared" si="8"/>
        <v>W</v>
      </c>
      <c r="Q31" s="9">
        <f t="shared" si="9"/>
        <v>672</v>
      </c>
      <c r="R31" s="9">
        <f t="shared" si="10"/>
        <v>147.25373502901593</v>
      </c>
      <c r="S31" s="7">
        <f t="shared" si="11"/>
        <v>0.35</v>
      </c>
      <c r="T31" s="7">
        <f t="shared" si="12"/>
        <v>0.13634605095279254</v>
      </c>
      <c r="U31" s="3">
        <v>0.215</v>
      </c>
      <c r="V31" s="3">
        <v>0.3</v>
      </c>
      <c r="W31" s="3">
        <f t="shared" si="0"/>
        <v>412.8</v>
      </c>
      <c r="X31" s="3">
        <f t="shared" si="1"/>
        <v>324</v>
      </c>
      <c r="Y31" s="3">
        <f t="shared" si="17"/>
        <v>412.8</v>
      </c>
      <c r="Z31" s="3">
        <f t="shared" si="18"/>
        <v>547.37313248549208</v>
      </c>
      <c r="AA31" s="7">
        <f t="shared" si="13"/>
        <v>0.215</v>
      </c>
      <c r="AB31" s="8">
        <f t="shared" si="14"/>
        <v>0.50682697452360381</v>
      </c>
    </row>
    <row r="32" spans="1:28" x14ac:dyDescent="0.25">
      <c r="A32" t="s">
        <v>86</v>
      </c>
      <c r="B32" t="s">
        <v>160</v>
      </c>
      <c r="C32" t="s">
        <v>162</v>
      </c>
      <c r="D32" s="6">
        <v>568.92899999999997</v>
      </c>
      <c r="E32" s="6">
        <v>116.145</v>
      </c>
      <c r="F32" s="6">
        <f t="shared" si="4"/>
        <v>672</v>
      </c>
      <c r="G32" s="6">
        <f t="shared" si="5"/>
        <v>594</v>
      </c>
      <c r="H32">
        <v>0.185</v>
      </c>
      <c r="I32">
        <v>0.3</v>
      </c>
      <c r="J32">
        <v>0.35</v>
      </c>
      <c r="K32">
        <v>0.55000000000000004</v>
      </c>
      <c r="L32">
        <v>1920</v>
      </c>
      <c r="M32">
        <v>1080</v>
      </c>
      <c r="N32" s="3">
        <f t="shared" si="6"/>
        <v>672</v>
      </c>
      <c r="O32" s="3">
        <f t="shared" si="7"/>
        <v>594</v>
      </c>
      <c r="P32" s="3" t="str">
        <f t="shared" si="8"/>
        <v>W</v>
      </c>
      <c r="Q32" s="9">
        <f t="shared" si="9"/>
        <v>672</v>
      </c>
      <c r="R32" s="9">
        <f t="shared" si="10"/>
        <v>137.18660852232881</v>
      </c>
      <c r="S32" s="7">
        <f t="shared" si="11"/>
        <v>0.35</v>
      </c>
      <c r="T32" s="7">
        <f t="shared" si="12"/>
        <v>0.12702463752067483</v>
      </c>
      <c r="U32" s="3">
        <v>0.215</v>
      </c>
      <c r="V32" s="3">
        <v>0.3</v>
      </c>
      <c r="W32" s="3">
        <f t="shared" si="0"/>
        <v>412.8</v>
      </c>
      <c r="X32" s="3">
        <f t="shared" si="1"/>
        <v>324</v>
      </c>
      <c r="Y32" s="3">
        <f t="shared" si="17"/>
        <v>412.8</v>
      </c>
      <c r="Z32" s="3">
        <f t="shared" si="18"/>
        <v>552.40669573883565</v>
      </c>
      <c r="AA32" s="7">
        <f t="shared" si="13"/>
        <v>0.215</v>
      </c>
      <c r="AB32" s="8">
        <f t="shared" si="14"/>
        <v>0.51148768123966259</v>
      </c>
    </row>
    <row r="33" spans="1:28" x14ac:dyDescent="0.25">
      <c r="A33" t="s">
        <v>87</v>
      </c>
      <c r="B33" t="s">
        <v>160</v>
      </c>
      <c r="C33" t="s">
        <v>187</v>
      </c>
      <c r="D33" s="6">
        <v>566.92999999999995</v>
      </c>
      <c r="E33" s="6">
        <v>89.334000000000003</v>
      </c>
      <c r="F33" s="6">
        <f t="shared" si="4"/>
        <v>672</v>
      </c>
      <c r="G33" s="6">
        <f t="shared" si="5"/>
        <v>594</v>
      </c>
      <c r="H33">
        <v>0.185</v>
      </c>
      <c r="I33">
        <v>0.3</v>
      </c>
      <c r="J33">
        <v>0.35</v>
      </c>
      <c r="K33">
        <v>0.55000000000000004</v>
      </c>
      <c r="L33">
        <v>1920</v>
      </c>
      <c r="M33">
        <v>1080</v>
      </c>
      <c r="N33" s="3">
        <f t="shared" si="6"/>
        <v>672</v>
      </c>
      <c r="O33" s="3">
        <f t="shared" si="7"/>
        <v>594</v>
      </c>
      <c r="P33" s="3" t="str">
        <f t="shared" si="8"/>
        <v>W</v>
      </c>
      <c r="Q33" s="9">
        <f t="shared" si="9"/>
        <v>672</v>
      </c>
      <c r="R33" s="9">
        <f t="shared" si="10"/>
        <v>105.89040622299051</v>
      </c>
      <c r="S33" s="7">
        <f t="shared" si="11"/>
        <v>0.35</v>
      </c>
      <c r="T33" s="7">
        <f t="shared" si="12"/>
        <v>9.8046672428694914E-2</v>
      </c>
      <c r="U33" s="3">
        <v>0.215</v>
      </c>
      <c r="V33" s="3">
        <v>0.3</v>
      </c>
      <c r="W33" s="3">
        <f t="shared" si="0"/>
        <v>412.8</v>
      </c>
      <c r="X33" s="3">
        <f t="shared" si="1"/>
        <v>324</v>
      </c>
      <c r="Y33" s="3">
        <f t="shared" si="17"/>
        <v>412.8</v>
      </c>
      <c r="Z33" s="3">
        <f t="shared" si="18"/>
        <v>568.05479688850471</v>
      </c>
      <c r="AA33" s="7">
        <f t="shared" si="13"/>
        <v>0.215</v>
      </c>
      <c r="AB33" s="8">
        <f t="shared" si="14"/>
        <v>0.52597666378565255</v>
      </c>
    </row>
    <row r="34" spans="1:28" x14ac:dyDescent="0.25">
      <c r="A34" t="s">
        <v>89</v>
      </c>
      <c r="B34" t="s">
        <v>160</v>
      </c>
      <c r="C34" t="s">
        <v>188</v>
      </c>
      <c r="D34" s="6">
        <v>566.92999999999995</v>
      </c>
      <c r="E34" s="6">
        <v>18.864999999999998</v>
      </c>
      <c r="F34" s="6">
        <f t="shared" si="4"/>
        <v>672</v>
      </c>
      <c r="G34" s="6">
        <f t="shared" si="5"/>
        <v>594</v>
      </c>
      <c r="H34">
        <v>0.185</v>
      </c>
      <c r="I34">
        <v>0.3</v>
      </c>
      <c r="J34">
        <v>0.35</v>
      </c>
      <c r="K34">
        <v>0.55000000000000004</v>
      </c>
      <c r="L34">
        <v>1920</v>
      </c>
      <c r="M34">
        <v>1080</v>
      </c>
      <c r="N34" s="3">
        <f t="shared" si="6"/>
        <v>672</v>
      </c>
      <c r="O34" s="3">
        <f t="shared" si="7"/>
        <v>594</v>
      </c>
      <c r="P34" s="3" t="str">
        <f t="shared" si="8"/>
        <v>W</v>
      </c>
      <c r="Q34" s="9">
        <f t="shared" si="9"/>
        <v>672</v>
      </c>
      <c r="R34" s="9">
        <f t="shared" si="10"/>
        <v>22.361279170267935</v>
      </c>
      <c r="S34" s="7">
        <f t="shared" si="11"/>
        <v>0.35</v>
      </c>
      <c r="T34" s="7">
        <f t="shared" si="12"/>
        <v>2.0704888120618457E-2</v>
      </c>
      <c r="U34" s="3">
        <v>0.215</v>
      </c>
      <c r="V34" s="3">
        <v>0.3</v>
      </c>
      <c r="W34" s="3">
        <f t="shared" ref="W34:W70" si="32">U34*L34</f>
        <v>412.8</v>
      </c>
      <c r="X34" s="3">
        <f t="shared" ref="X34:X70" si="33">V34*M34</f>
        <v>324</v>
      </c>
      <c r="Y34" s="3">
        <f t="shared" si="17"/>
        <v>412.8</v>
      </c>
      <c r="Z34" s="3">
        <f t="shared" si="18"/>
        <v>609.81936041486597</v>
      </c>
      <c r="AA34" s="7">
        <f t="shared" si="13"/>
        <v>0.215</v>
      </c>
      <c r="AB34" s="8">
        <f t="shared" si="14"/>
        <v>0.56464755593969074</v>
      </c>
    </row>
    <row r="35" spans="1:28" x14ac:dyDescent="0.25">
      <c r="A35" t="s">
        <v>91</v>
      </c>
      <c r="B35" t="s">
        <v>160</v>
      </c>
      <c r="C35" t="s">
        <v>189</v>
      </c>
      <c r="D35" s="6">
        <v>566.92899999999997</v>
      </c>
      <c r="E35" s="6">
        <v>157.78</v>
      </c>
      <c r="F35" s="6">
        <f t="shared" si="4"/>
        <v>672</v>
      </c>
      <c r="G35" s="6">
        <f t="shared" si="5"/>
        <v>594</v>
      </c>
      <c r="H35">
        <v>0.185</v>
      </c>
      <c r="I35">
        <v>0.3</v>
      </c>
      <c r="J35">
        <v>0.35</v>
      </c>
      <c r="K35">
        <v>0.55000000000000004</v>
      </c>
      <c r="L35">
        <v>1920</v>
      </c>
      <c r="M35">
        <v>1080</v>
      </c>
      <c r="N35" s="3">
        <f t="shared" si="6"/>
        <v>672</v>
      </c>
      <c r="O35" s="3">
        <f t="shared" si="7"/>
        <v>594</v>
      </c>
      <c r="P35" s="3" t="str">
        <f t="shared" si="8"/>
        <v>W</v>
      </c>
      <c r="Q35" s="9">
        <f t="shared" si="9"/>
        <v>672</v>
      </c>
      <c r="R35" s="9">
        <f t="shared" si="10"/>
        <v>187.0219374912908</v>
      </c>
      <c r="S35" s="7">
        <f t="shared" si="11"/>
        <v>0.35</v>
      </c>
      <c r="T35" s="7">
        <f t="shared" si="12"/>
        <v>0.17316846064008407</v>
      </c>
      <c r="U35" s="3">
        <v>0.215</v>
      </c>
      <c r="V35" s="3">
        <v>0.3</v>
      </c>
      <c r="W35" s="3">
        <f t="shared" si="32"/>
        <v>412.8</v>
      </c>
      <c r="X35" s="3">
        <f t="shared" si="33"/>
        <v>324</v>
      </c>
      <c r="Y35" s="3">
        <f t="shared" si="17"/>
        <v>412.8</v>
      </c>
      <c r="Z35" s="3">
        <f t="shared" si="18"/>
        <v>527.48903125435459</v>
      </c>
      <c r="AA35" s="7">
        <f t="shared" si="13"/>
        <v>0.215</v>
      </c>
      <c r="AB35" s="8">
        <f t="shared" si="14"/>
        <v>0.48841576967995792</v>
      </c>
    </row>
    <row r="36" spans="1:28" x14ac:dyDescent="0.25">
      <c r="A36" t="s">
        <v>93</v>
      </c>
      <c r="B36" t="s">
        <v>160</v>
      </c>
      <c r="C36" t="s">
        <v>190</v>
      </c>
      <c r="D36" s="6">
        <v>566.92899999999997</v>
      </c>
      <c r="E36" s="6">
        <v>202.38200000000001</v>
      </c>
      <c r="F36" s="6">
        <f t="shared" si="4"/>
        <v>672</v>
      </c>
      <c r="G36" s="6">
        <f t="shared" si="5"/>
        <v>594</v>
      </c>
      <c r="H36">
        <v>0.185</v>
      </c>
      <c r="I36">
        <v>0.3</v>
      </c>
      <c r="J36">
        <v>0.35</v>
      </c>
      <c r="K36">
        <v>0.55000000000000004</v>
      </c>
      <c r="L36">
        <v>1920</v>
      </c>
      <c r="M36">
        <v>1080</v>
      </c>
      <c r="N36" s="3">
        <f t="shared" si="6"/>
        <v>672</v>
      </c>
      <c r="O36" s="3">
        <f t="shared" si="7"/>
        <v>594</v>
      </c>
      <c r="P36" s="3" t="str">
        <f t="shared" si="8"/>
        <v>W</v>
      </c>
      <c r="Q36" s="9">
        <f t="shared" si="9"/>
        <v>672</v>
      </c>
      <c r="R36" s="9">
        <f t="shared" si="10"/>
        <v>239.89018730740534</v>
      </c>
      <c r="S36" s="7">
        <f t="shared" si="11"/>
        <v>0.35</v>
      </c>
      <c r="T36" s="7">
        <f t="shared" si="12"/>
        <v>0.2221205438031531</v>
      </c>
      <c r="U36" s="3">
        <v>0.215</v>
      </c>
      <c r="V36" s="3">
        <v>0.3</v>
      </c>
      <c r="W36" s="3">
        <f t="shared" si="32"/>
        <v>412.8</v>
      </c>
      <c r="X36" s="3">
        <f t="shared" si="33"/>
        <v>324</v>
      </c>
      <c r="Y36" s="3">
        <f t="shared" si="17"/>
        <v>412.8</v>
      </c>
      <c r="Z36" s="3">
        <f t="shared" si="18"/>
        <v>501.05490634629734</v>
      </c>
      <c r="AA36" s="7">
        <f t="shared" si="13"/>
        <v>0.215</v>
      </c>
      <c r="AB36" s="8">
        <f t="shared" si="14"/>
        <v>0.46393972809842349</v>
      </c>
    </row>
    <row r="37" spans="1:28" x14ac:dyDescent="0.25">
      <c r="A37" t="s">
        <v>95</v>
      </c>
      <c r="B37" t="s">
        <v>160</v>
      </c>
      <c r="C37" t="s">
        <v>191</v>
      </c>
      <c r="D37" s="6">
        <v>566.93200000000002</v>
      </c>
      <c r="E37" s="6">
        <v>90.32</v>
      </c>
      <c r="F37" s="6">
        <f t="shared" si="4"/>
        <v>672</v>
      </c>
      <c r="G37" s="6">
        <f t="shared" si="5"/>
        <v>594</v>
      </c>
      <c r="H37">
        <v>0.185</v>
      </c>
      <c r="I37">
        <v>0.3</v>
      </c>
      <c r="J37">
        <v>0.35</v>
      </c>
      <c r="K37">
        <v>0.55000000000000004</v>
      </c>
      <c r="L37">
        <v>1920</v>
      </c>
      <c r="M37">
        <v>1080</v>
      </c>
      <c r="N37" s="3">
        <f t="shared" si="6"/>
        <v>672</v>
      </c>
      <c r="O37" s="3">
        <f t="shared" si="7"/>
        <v>594</v>
      </c>
      <c r="P37" s="3" t="str">
        <f t="shared" si="8"/>
        <v>W</v>
      </c>
      <c r="Q37" s="9">
        <f t="shared" si="9"/>
        <v>672</v>
      </c>
      <c r="R37" s="9">
        <f t="shared" si="10"/>
        <v>107.05876542513035</v>
      </c>
      <c r="S37" s="7">
        <f t="shared" si="11"/>
        <v>0.35</v>
      </c>
      <c r="T37" s="7">
        <f t="shared" si="12"/>
        <v>9.9128486504750327E-2</v>
      </c>
      <c r="U37" s="3">
        <v>0.215</v>
      </c>
      <c r="V37" s="3">
        <v>0.3</v>
      </c>
      <c r="W37" s="3">
        <f t="shared" si="32"/>
        <v>412.8</v>
      </c>
      <c r="X37" s="3">
        <f t="shared" si="33"/>
        <v>324</v>
      </c>
      <c r="Y37" s="3">
        <f t="shared" si="17"/>
        <v>412.8</v>
      </c>
      <c r="Z37" s="3">
        <f t="shared" si="18"/>
        <v>567.47061728743483</v>
      </c>
      <c r="AA37" s="7">
        <f t="shared" si="13"/>
        <v>0.215</v>
      </c>
      <c r="AB37" s="8">
        <f t="shared" si="14"/>
        <v>0.52543575674762488</v>
      </c>
    </row>
    <row r="38" spans="1:28" x14ac:dyDescent="0.25">
      <c r="A38" t="s">
        <v>97</v>
      </c>
      <c r="B38" t="s">
        <v>160</v>
      </c>
      <c r="C38" t="s">
        <v>192</v>
      </c>
      <c r="D38" s="6">
        <v>566.928</v>
      </c>
      <c r="E38" s="6">
        <v>234.744</v>
      </c>
      <c r="F38" s="6">
        <f t="shared" si="4"/>
        <v>672</v>
      </c>
      <c r="G38" s="6">
        <f t="shared" si="5"/>
        <v>594</v>
      </c>
      <c r="H38">
        <v>0.185</v>
      </c>
      <c r="I38">
        <v>0.3</v>
      </c>
      <c r="J38">
        <v>0.35</v>
      </c>
      <c r="K38">
        <v>0.55000000000000004</v>
      </c>
      <c r="L38">
        <v>1920</v>
      </c>
      <c r="M38">
        <v>1080</v>
      </c>
      <c r="N38" s="3">
        <f t="shared" si="6"/>
        <v>672</v>
      </c>
      <c r="O38" s="3">
        <f t="shared" si="7"/>
        <v>594</v>
      </c>
      <c r="P38" s="3" t="str">
        <f t="shared" si="8"/>
        <v>W</v>
      </c>
      <c r="Q38" s="9">
        <f t="shared" si="9"/>
        <v>672</v>
      </c>
      <c r="R38" s="9">
        <f t="shared" si="10"/>
        <v>278.25044450088905</v>
      </c>
      <c r="S38" s="7">
        <f t="shared" si="11"/>
        <v>0.35</v>
      </c>
      <c r="T38" s="7">
        <f t="shared" si="12"/>
        <v>0.25763930046378614</v>
      </c>
      <c r="U38" s="3">
        <v>0.215</v>
      </c>
      <c r="V38" s="3">
        <v>0.3</v>
      </c>
      <c r="W38" s="3">
        <f t="shared" si="32"/>
        <v>412.8</v>
      </c>
      <c r="X38" s="3">
        <f t="shared" si="33"/>
        <v>324</v>
      </c>
      <c r="Y38" s="3">
        <f t="shared" si="17"/>
        <v>412.8</v>
      </c>
      <c r="Z38" s="3">
        <f t="shared" si="18"/>
        <v>481.87477774955551</v>
      </c>
      <c r="AA38" s="7">
        <f t="shared" si="13"/>
        <v>0.215</v>
      </c>
      <c r="AB38" s="8">
        <f t="shared" si="14"/>
        <v>0.44618034976810694</v>
      </c>
    </row>
    <row r="39" spans="1:28" x14ac:dyDescent="0.25">
      <c r="A39" t="s">
        <v>99</v>
      </c>
      <c r="B39" t="s">
        <v>160</v>
      </c>
      <c r="C39" t="s">
        <v>193</v>
      </c>
      <c r="D39" s="6">
        <v>566.92899999999997</v>
      </c>
      <c r="E39" s="6">
        <v>102.84</v>
      </c>
      <c r="F39" s="6">
        <f t="shared" si="4"/>
        <v>672</v>
      </c>
      <c r="G39" s="6">
        <f t="shared" si="5"/>
        <v>594</v>
      </c>
      <c r="H39">
        <v>0.185</v>
      </c>
      <c r="I39">
        <v>0.3</v>
      </c>
      <c r="J39">
        <v>0.35</v>
      </c>
      <c r="K39">
        <v>0.55000000000000004</v>
      </c>
      <c r="L39">
        <v>1920</v>
      </c>
      <c r="M39">
        <v>1080</v>
      </c>
      <c r="N39" s="3">
        <f t="shared" si="6"/>
        <v>672</v>
      </c>
      <c r="O39" s="3">
        <f t="shared" si="7"/>
        <v>594</v>
      </c>
      <c r="P39" s="3" t="str">
        <f t="shared" si="8"/>
        <v>W</v>
      </c>
      <c r="Q39" s="9">
        <f t="shared" si="9"/>
        <v>672</v>
      </c>
      <c r="R39" s="9">
        <f t="shared" si="10"/>
        <v>121.89970878187569</v>
      </c>
      <c r="S39" s="7">
        <f t="shared" si="11"/>
        <v>0.35</v>
      </c>
      <c r="T39" s="7">
        <f t="shared" si="12"/>
        <v>0.11287010072395898</v>
      </c>
      <c r="U39" s="3">
        <v>0.215</v>
      </c>
      <c r="V39" s="3">
        <v>0.3</v>
      </c>
      <c r="W39" s="3">
        <f t="shared" si="32"/>
        <v>412.8</v>
      </c>
      <c r="X39" s="3">
        <f t="shared" si="33"/>
        <v>324</v>
      </c>
      <c r="Y39" s="3">
        <f t="shared" si="17"/>
        <v>412.8</v>
      </c>
      <c r="Z39" s="3">
        <f t="shared" si="18"/>
        <v>560.05014560906216</v>
      </c>
      <c r="AA39" s="7">
        <f t="shared" si="13"/>
        <v>0.215</v>
      </c>
      <c r="AB39" s="8">
        <f t="shared" si="14"/>
        <v>0.51856494963802047</v>
      </c>
    </row>
    <row r="40" spans="1:28" x14ac:dyDescent="0.25">
      <c r="A40" t="s">
        <v>101</v>
      </c>
      <c r="B40" t="s">
        <v>160</v>
      </c>
      <c r="C40" t="s">
        <v>194</v>
      </c>
      <c r="D40" s="6">
        <v>566.92899999999997</v>
      </c>
      <c r="E40" s="6">
        <v>78.275000000000006</v>
      </c>
      <c r="F40" s="6">
        <f t="shared" si="4"/>
        <v>672</v>
      </c>
      <c r="G40" s="6">
        <f t="shared" si="5"/>
        <v>594</v>
      </c>
      <c r="H40">
        <v>0.185</v>
      </c>
      <c r="I40">
        <v>0.3</v>
      </c>
      <c r="J40">
        <v>0.35</v>
      </c>
      <c r="K40">
        <v>0.55000000000000004</v>
      </c>
      <c r="L40">
        <v>1920</v>
      </c>
      <c r="M40">
        <v>1080</v>
      </c>
      <c r="N40" s="3">
        <f t="shared" si="6"/>
        <v>672</v>
      </c>
      <c r="O40" s="3">
        <f t="shared" si="7"/>
        <v>594</v>
      </c>
      <c r="P40" s="3" t="str">
        <f t="shared" si="8"/>
        <v>W</v>
      </c>
      <c r="Q40" s="9">
        <f t="shared" si="9"/>
        <v>672</v>
      </c>
      <c r="R40" s="9">
        <f t="shared" si="10"/>
        <v>92.781988573525084</v>
      </c>
      <c r="S40" s="7">
        <f t="shared" si="11"/>
        <v>0.35</v>
      </c>
      <c r="T40" s="7">
        <f t="shared" si="12"/>
        <v>8.5909248679189892E-2</v>
      </c>
      <c r="U40" s="3">
        <v>0.215</v>
      </c>
      <c r="V40" s="3">
        <v>0.3</v>
      </c>
      <c r="W40" s="3">
        <f t="shared" si="32"/>
        <v>412.8</v>
      </c>
      <c r="X40" s="3">
        <f t="shared" si="33"/>
        <v>324</v>
      </c>
      <c r="Y40" s="3">
        <f t="shared" si="17"/>
        <v>412.8</v>
      </c>
      <c r="Z40" s="3">
        <f t="shared" si="18"/>
        <v>574.60900571323748</v>
      </c>
      <c r="AA40" s="7">
        <f t="shared" si="13"/>
        <v>0.215</v>
      </c>
      <c r="AB40" s="8">
        <f t="shared" si="14"/>
        <v>0.53204537566040511</v>
      </c>
    </row>
    <row r="41" spans="1:28" x14ac:dyDescent="0.25">
      <c r="A41" t="s">
        <v>103</v>
      </c>
      <c r="B41" t="s">
        <v>160</v>
      </c>
      <c r="C41" t="s">
        <v>195</v>
      </c>
      <c r="D41" s="6">
        <v>323.38854752700001</v>
      </c>
      <c r="E41" s="6">
        <v>309.22554544600001</v>
      </c>
      <c r="F41" s="6">
        <f t="shared" si="4"/>
        <v>672</v>
      </c>
      <c r="G41" s="6">
        <f t="shared" si="5"/>
        <v>594</v>
      </c>
      <c r="H41">
        <v>0.185</v>
      </c>
      <c r="I41">
        <v>0.3</v>
      </c>
      <c r="J41">
        <v>0.35</v>
      </c>
      <c r="K41">
        <v>0.55000000000000004</v>
      </c>
      <c r="L41">
        <v>1920</v>
      </c>
      <c r="M41">
        <v>1080</v>
      </c>
      <c r="N41" s="3">
        <f t="shared" si="6"/>
        <v>672</v>
      </c>
      <c r="O41" s="3">
        <f t="shared" si="7"/>
        <v>594</v>
      </c>
      <c r="P41" s="3" t="str">
        <f t="shared" si="8"/>
        <v>H</v>
      </c>
      <c r="Q41" s="9">
        <f t="shared" si="9"/>
        <v>621.20610686927591</v>
      </c>
      <c r="R41" s="9">
        <f t="shared" si="10"/>
        <v>594</v>
      </c>
      <c r="S41" s="7">
        <f t="shared" si="11"/>
        <v>0.32354484732774785</v>
      </c>
      <c r="T41" s="7">
        <f t="shared" si="12"/>
        <v>0.55000000000000004</v>
      </c>
      <c r="U41" s="3">
        <v>0.215</v>
      </c>
      <c r="V41" s="3">
        <v>0.3</v>
      </c>
      <c r="W41" s="3">
        <f t="shared" si="32"/>
        <v>412.8</v>
      </c>
      <c r="X41" s="3">
        <f t="shared" si="33"/>
        <v>324</v>
      </c>
      <c r="Y41" s="3">
        <f t="shared" si="17"/>
        <v>438.19694656536205</v>
      </c>
      <c r="Z41" s="3">
        <f t="shared" si="18"/>
        <v>324</v>
      </c>
      <c r="AA41" s="7">
        <f t="shared" si="13"/>
        <v>0.22822757633612606</v>
      </c>
      <c r="AB41" s="8">
        <f t="shared" si="14"/>
        <v>0.3</v>
      </c>
    </row>
    <row r="42" spans="1:28" x14ac:dyDescent="0.25">
      <c r="A42" t="s">
        <v>105</v>
      </c>
      <c r="B42" t="s">
        <v>160</v>
      </c>
      <c r="C42" t="s">
        <v>196</v>
      </c>
      <c r="D42" s="6">
        <v>566.92899999999997</v>
      </c>
      <c r="E42" s="6">
        <v>70.521000000000001</v>
      </c>
      <c r="F42" s="6">
        <f t="shared" si="4"/>
        <v>672</v>
      </c>
      <c r="G42" s="6">
        <f t="shared" si="5"/>
        <v>594</v>
      </c>
      <c r="H42">
        <v>0.185</v>
      </c>
      <c r="I42">
        <v>0.3</v>
      </c>
      <c r="J42">
        <v>0.35</v>
      </c>
      <c r="K42">
        <v>0.55000000000000004</v>
      </c>
      <c r="L42">
        <v>1920</v>
      </c>
      <c r="M42">
        <v>1080</v>
      </c>
      <c r="N42" s="3">
        <f t="shared" si="6"/>
        <v>672</v>
      </c>
      <c r="O42" s="3">
        <f t="shared" si="7"/>
        <v>594</v>
      </c>
      <c r="P42" s="3" t="str">
        <f t="shared" si="8"/>
        <v>W</v>
      </c>
      <c r="Q42" s="9">
        <f t="shared" si="9"/>
        <v>672</v>
      </c>
      <c r="R42" s="9">
        <f t="shared" si="10"/>
        <v>83.590911736743053</v>
      </c>
      <c r="S42" s="7">
        <f t="shared" si="11"/>
        <v>0.35</v>
      </c>
      <c r="T42" s="7">
        <f t="shared" si="12"/>
        <v>7.7398992348836154E-2</v>
      </c>
      <c r="U42" s="3">
        <v>0.215</v>
      </c>
      <c r="V42" s="3">
        <v>0.3</v>
      </c>
      <c r="W42" s="3">
        <f t="shared" si="32"/>
        <v>412.8</v>
      </c>
      <c r="X42" s="3">
        <f t="shared" si="33"/>
        <v>324</v>
      </c>
      <c r="Y42" s="3">
        <f t="shared" si="17"/>
        <v>412.8</v>
      </c>
      <c r="Z42" s="3">
        <f t="shared" si="18"/>
        <v>579.2045441316285</v>
      </c>
      <c r="AA42" s="7">
        <f t="shared" si="13"/>
        <v>0.215</v>
      </c>
      <c r="AB42" s="8">
        <f t="shared" si="14"/>
        <v>0.53630050382558192</v>
      </c>
    </row>
    <row r="43" spans="1:28" x14ac:dyDescent="0.25">
      <c r="A43" t="s">
        <v>107</v>
      </c>
      <c r="B43" t="s">
        <v>160</v>
      </c>
      <c r="C43" t="s">
        <v>197</v>
      </c>
      <c r="D43" s="6">
        <v>340.154</v>
      </c>
      <c r="E43" s="6">
        <v>126.123</v>
      </c>
      <c r="F43" s="6">
        <f t="shared" si="4"/>
        <v>672</v>
      </c>
      <c r="G43" s="6">
        <f t="shared" si="5"/>
        <v>594</v>
      </c>
      <c r="H43">
        <v>0.185</v>
      </c>
      <c r="I43">
        <v>0.3</v>
      </c>
      <c r="J43">
        <v>0.35</v>
      </c>
      <c r="K43">
        <v>0.55000000000000004</v>
      </c>
      <c r="L43">
        <v>1920</v>
      </c>
      <c r="M43">
        <v>1080</v>
      </c>
      <c r="N43" s="3">
        <f t="shared" si="6"/>
        <v>672</v>
      </c>
      <c r="O43" s="3">
        <f t="shared" si="7"/>
        <v>594</v>
      </c>
      <c r="P43" s="3" t="str">
        <f t="shared" si="8"/>
        <v>W</v>
      </c>
      <c r="Q43" s="9">
        <f t="shared" si="9"/>
        <v>672</v>
      </c>
      <c r="R43" s="9">
        <f t="shared" si="10"/>
        <v>249.16554266596896</v>
      </c>
      <c r="S43" s="7">
        <f t="shared" si="11"/>
        <v>0.35</v>
      </c>
      <c r="T43" s="7">
        <f t="shared" si="12"/>
        <v>0.23070883580182311</v>
      </c>
      <c r="U43" s="3">
        <v>0.215</v>
      </c>
      <c r="V43" s="3">
        <v>0.3</v>
      </c>
      <c r="W43" s="3">
        <f t="shared" si="32"/>
        <v>412.8</v>
      </c>
      <c r="X43" s="3">
        <f t="shared" si="33"/>
        <v>324</v>
      </c>
      <c r="Y43" s="3">
        <f t="shared" si="17"/>
        <v>412.8</v>
      </c>
      <c r="Z43" s="3">
        <f t="shared" si="18"/>
        <v>496.41722866701554</v>
      </c>
      <c r="AA43" s="7">
        <f t="shared" si="13"/>
        <v>0.215</v>
      </c>
      <c r="AB43" s="8">
        <f t="shared" si="14"/>
        <v>0.45964558209908846</v>
      </c>
    </row>
    <row r="44" spans="1:28" x14ac:dyDescent="0.25">
      <c r="A44" t="s">
        <v>109</v>
      </c>
      <c r="B44" t="s">
        <v>160</v>
      </c>
      <c r="C44" t="s">
        <v>198</v>
      </c>
      <c r="D44" s="6">
        <v>566.92700000000002</v>
      </c>
      <c r="E44" s="6">
        <v>124.854</v>
      </c>
      <c r="F44" s="6">
        <f t="shared" si="4"/>
        <v>672</v>
      </c>
      <c r="G44" s="6">
        <f t="shared" si="5"/>
        <v>594</v>
      </c>
      <c r="H44">
        <v>0.185</v>
      </c>
      <c r="I44">
        <v>0.3</v>
      </c>
      <c r="J44">
        <v>0.35</v>
      </c>
      <c r="K44">
        <v>0.55000000000000004</v>
      </c>
      <c r="L44">
        <v>1920</v>
      </c>
      <c r="M44">
        <v>1080</v>
      </c>
      <c r="N44" s="3">
        <f t="shared" si="6"/>
        <v>672</v>
      </c>
      <c r="O44" s="3">
        <f t="shared" si="7"/>
        <v>594</v>
      </c>
      <c r="P44" s="3" t="str">
        <f t="shared" si="8"/>
        <v>W</v>
      </c>
      <c r="Q44" s="9">
        <f t="shared" si="9"/>
        <v>672</v>
      </c>
      <c r="R44" s="9">
        <f t="shared" si="10"/>
        <v>147.99416503359339</v>
      </c>
      <c r="S44" s="7">
        <f t="shared" si="11"/>
        <v>0.35</v>
      </c>
      <c r="T44" s="7">
        <f t="shared" si="12"/>
        <v>0.13703163429036425</v>
      </c>
      <c r="U44" s="3">
        <v>0.215</v>
      </c>
      <c r="V44" s="3">
        <v>0.3</v>
      </c>
      <c r="W44" s="3">
        <f t="shared" si="32"/>
        <v>412.8</v>
      </c>
      <c r="X44" s="3">
        <f t="shared" si="33"/>
        <v>324</v>
      </c>
      <c r="Y44" s="3">
        <f t="shared" si="17"/>
        <v>412.8</v>
      </c>
      <c r="Z44" s="3">
        <f t="shared" si="18"/>
        <v>547.0029174832033</v>
      </c>
      <c r="AA44" s="7">
        <f t="shared" si="13"/>
        <v>0.215</v>
      </c>
      <c r="AB44" s="8">
        <f t="shared" si="14"/>
        <v>0.50648418285481789</v>
      </c>
    </row>
    <row r="45" spans="1:28" x14ac:dyDescent="0.25">
      <c r="A45" t="s">
        <v>110</v>
      </c>
      <c r="B45" t="s">
        <v>160</v>
      </c>
      <c r="C45" t="s">
        <v>199</v>
      </c>
      <c r="D45" s="6">
        <v>566.92700000000002</v>
      </c>
      <c r="E45" s="6">
        <v>167.46799999999999</v>
      </c>
      <c r="F45" s="6">
        <f t="shared" si="4"/>
        <v>672</v>
      </c>
      <c r="G45" s="6">
        <f t="shared" si="5"/>
        <v>594</v>
      </c>
      <c r="H45">
        <v>0.185</v>
      </c>
      <c r="I45">
        <v>0.3</v>
      </c>
      <c r="J45">
        <v>0.35</v>
      </c>
      <c r="K45">
        <v>0.55000000000000004</v>
      </c>
      <c r="L45">
        <v>1920</v>
      </c>
      <c r="M45">
        <v>1080</v>
      </c>
      <c r="N45" s="3">
        <f t="shared" si="6"/>
        <v>672</v>
      </c>
      <c r="O45" s="3">
        <f t="shared" si="7"/>
        <v>594</v>
      </c>
      <c r="P45" s="3" t="str">
        <f t="shared" si="8"/>
        <v>W</v>
      </c>
      <c r="Q45" s="9">
        <f t="shared" si="9"/>
        <v>672</v>
      </c>
      <c r="R45" s="9">
        <f t="shared" si="10"/>
        <v>198.50614982175833</v>
      </c>
      <c r="S45" s="7">
        <f t="shared" si="11"/>
        <v>0.35</v>
      </c>
      <c r="T45" s="7">
        <f t="shared" si="12"/>
        <v>0.18380199057570215</v>
      </c>
      <c r="U45" s="3">
        <v>0.215</v>
      </c>
      <c r="V45" s="3">
        <v>0.3</v>
      </c>
      <c r="W45" s="3">
        <f t="shared" si="32"/>
        <v>412.8</v>
      </c>
      <c r="X45" s="3">
        <f t="shared" si="33"/>
        <v>324</v>
      </c>
      <c r="Y45" s="3">
        <f t="shared" si="17"/>
        <v>412.8</v>
      </c>
      <c r="Z45" s="3">
        <f t="shared" si="18"/>
        <v>521.74692508912085</v>
      </c>
      <c r="AA45" s="7">
        <f t="shared" si="13"/>
        <v>0.215</v>
      </c>
      <c r="AB45" s="8">
        <f t="shared" si="14"/>
        <v>0.48309900471214895</v>
      </c>
    </row>
    <row r="46" spans="1:28" x14ac:dyDescent="0.25">
      <c r="A46" t="s">
        <v>111</v>
      </c>
      <c r="B46" t="s">
        <v>160</v>
      </c>
      <c r="C46" t="s">
        <v>200</v>
      </c>
      <c r="D46" s="6">
        <v>566.92899999999997</v>
      </c>
      <c r="E46" s="6">
        <v>86.813000000000002</v>
      </c>
      <c r="F46" s="6">
        <f t="shared" si="4"/>
        <v>672</v>
      </c>
      <c r="G46" s="6">
        <f t="shared" si="5"/>
        <v>594</v>
      </c>
      <c r="H46">
        <v>0.185</v>
      </c>
      <c r="I46">
        <v>0.3</v>
      </c>
      <c r="J46">
        <v>0.35</v>
      </c>
      <c r="K46">
        <v>0.55000000000000004</v>
      </c>
      <c r="L46">
        <v>1920</v>
      </c>
      <c r="M46">
        <v>1080</v>
      </c>
      <c r="N46" s="3">
        <f t="shared" si="6"/>
        <v>672</v>
      </c>
      <c r="O46" s="3">
        <f t="shared" si="7"/>
        <v>594</v>
      </c>
      <c r="P46" s="3" t="str">
        <f t="shared" si="8"/>
        <v>W</v>
      </c>
      <c r="Q46" s="9">
        <f t="shared" si="9"/>
        <v>672</v>
      </c>
      <c r="R46" s="9">
        <f t="shared" si="10"/>
        <v>102.90236696305887</v>
      </c>
      <c r="S46" s="7">
        <f t="shared" si="11"/>
        <v>0.35</v>
      </c>
      <c r="T46" s="7">
        <f t="shared" si="12"/>
        <v>9.5279969410239695E-2</v>
      </c>
      <c r="U46" s="3">
        <v>0.215</v>
      </c>
      <c r="V46" s="3">
        <v>0.3</v>
      </c>
      <c r="W46" s="3">
        <f t="shared" si="32"/>
        <v>412.8</v>
      </c>
      <c r="X46" s="3">
        <f t="shared" si="33"/>
        <v>324</v>
      </c>
      <c r="Y46" s="3">
        <f t="shared" si="17"/>
        <v>412.8</v>
      </c>
      <c r="Z46" s="3">
        <f t="shared" si="18"/>
        <v>569.54881651847063</v>
      </c>
      <c r="AA46" s="7">
        <f t="shared" si="13"/>
        <v>0.215</v>
      </c>
      <c r="AB46" s="8">
        <f t="shared" si="14"/>
        <v>0.52736001529488019</v>
      </c>
    </row>
    <row r="47" spans="1:28" x14ac:dyDescent="0.25">
      <c r="A47" t="s">
        <v>112</v>
      </c>
      <c r="B47" t="s">
        <v>160</v>
      </c>
      <c r="C47" t="s">
        <v>201</v>
      </c>
      <c r="D47" s="6">
        <v>566.92899999999997</v>
      </c>
      <c r="E47" s="6">
        <v>180.92099999999999</v>
      </c>
      <c r="F47" s="6">
        <f t="shared" si="4"/>
        <v>672</v>
      </c>
      <c r="G47" s="6">
        <f t="shared" si="5"/>
        <v>594</v>
      </c>
      <c r="H47">
        <v>0.185</v>
      </c>
      <c r="I47">
        <v>0.3</v>
      </c>
      <c r="J47">
        <v>0.35</v>
      </c>
      <c r="K47">
        <v>0.55000000000000004</v>
      </c>
      <c r="L47">
        <v>1920</v>
      </c>
      <c r="M47">
        <v>1080</v>
      </c>
      <c r="N47" s="3">
        <f t="shared" si="6"/>
        <v>672</v>
      </c>
      <c r="O47" s="3">
        <f t="shared" si="7"/>
        <v>594</v>
      </c>
      <c r="P47" s="3" t="str">
        <f t="shared" si="8"/>
        <v>W</v>
      </c>
      <c r="Q47" s="9">
        <f t="shared" si="9"/>
        <v>672</v>
      </c>
      <c r="R47" s="9">
        <f t="shared" si="10"/>
        <v>214.45174263443923</v>
      </c>
      <c r="S47" s="7">
        <f t="shared" si="11"/>
        <v>0.35</v>
      </c>
      <c r="T47" s="7">
        <f t="shared" si="12"/>
        <v>0.19856642836522151</v>
      </c>
      <c r="U47" s="3">
        <v>0.215</v>
      </c>
      <c r="V47" s="3">
        <v>0.3</v>
      </c>
      <c r="W47" s="3">
        <f t="shared" si="32"/>
        <v>412.8</v>
      </c>
      <c r="X47" s="3">
        <f t="shared" si="33"/>
        <v>324</v>
      </c>
      <c r="Y47" s="3">
        <f t="shared" si="17"/>
        <v>412.8</v>
      </c>
      <c r="Z47" s="3">
        <f t="shared" si="18"/>
        <v>513.77412868278043</v>
      </c>
      <c r="AA47" s="7">
        <f t="shared" si="13"/>
        <v>0.215</v>
      </c>
      <c r="AB47" s="8">
        <f t="shared" si="14"/>
        <v>0.4757167858173893</v>
      </c>
    </row>
    <row r="48" spans="1:28" x14ac:dyDescent="0.25">
      <c r="A48" t="s">
        <v>114</v>
      </c>
      <c r="B48" t="s">
        <v>160</v>
      </c>
      <c r="C48" t="s">
        <v>202</v>
      </c>
      <c r="D48" s="6">
        <v>566.92899999999997</v>
      </c>
      <c r="E48" s="6">
        <v>226.773</v>
      </c>
      <c r="F48" s="6">
        <f t="shared" si="4"/>
        <v>672</v>
      </c>
      <c r="G48" s="6">
        <f t="shared" si="5"/>
        <v>594</v>
      </c>
      <c r="H48">
        <v>0.185</v>
      </c>
      <c r="I48">
        <v>0.3</v>
      </c>
      <c r="J48">
        <v>0.35</v>
      </c>
      <c r="K48">
        <v>0.55000000000000004</v>
      </c>
      <c r="L48">
        <v>1920</v>
      </c>
      <c r="M48">
        <v>1080</v>
      </c>
      <c r="N48" s="3">
        <f t="shared" si="6"/>
        <v>672</v>
      </c>
      <c r="O48" s="3">
        <f t="shared" si="7"/>
        <v>594</v>
      </c>
      <c r="P48" s="3" t="str">
        <f t="shared" si="8"/>
        <v>W</v>
      </c>
      <c r="Q48" s="9">
        <f t="shared" si="9"/>
        <v>672</v>
      </c>
      <c r="R48" s="9">
        <f t="shared" si="10"/>
        <v>268.80165946705847</v>
      </c>
      <c r="S48" s="7">
        <f t="shared" si="11"/>
        <v>0.35</v>
      </c>
      <c r="T48" s="7">
        <f t="shared" si="12"/>
        <v>0.24889042543246154</v>
      </c>
      <c r="U48" s="3">
        <v>0.215</v>
      </c>
      <c r="V48" s="3">
        <v>0.3</v>
      </c>
      <c r="W48" s="3">
        <f t="shared" si="32"/>
        <v>412.8</v>
      </c>
      <c r="X48" s="3">
        <f t="shared" si="33"/>
        <v>324</v>
      </c>
      <c r="Y48" s="3">
        <f t="shared" si="17"/>
        <v>412.8</v>
      </c>
      <c r="Z48" s="3">
        <f t="shared" si="18"/>
        <v>486.59917026647076</v>
      </c>
      <c r="AA48" s="7">
        <f t="shared" si="13"/>
        <v>0.215</v>
      </c>
      <c r="AB48" s="8">
        <f t="shared" si="14"/>
        <v>0.45055478728376924</v>
      </c>
    </row>
    <row r="49" spans="1:28" x14ac:dyDescent="0.25">
      <c r="A49" t="s">
        <v>116</v>
      </c>
      <c r="B49" t="s">
        <v>160</v>
      </c>
      <c r="C49" t="s">
        <v>203</v>
      </c>
      <c r="D49" s="6">
        <v>566.93600000000004</v>
      </c>
      <c r="E49" s="6">
        <v>274.33199999999999</v>
      </c>
      <c r="F49" s="6">
        <f t="shared" si="4"/>
        <v>672</v>
      </c>
      <c r="G49" s="6">
        <f t="shared" si="5"/>
        <v>594</v>
      </c>
      <c r="H49">
        <v>0.185</v>
      </c>
      <c r="I49">
        <v>0.3</v>
      </c>
      <c r="J49">
        <v>0.35</v>
      </c>
      <c r="K49">
        <v>0.55000000000000004</v>
      </c>
      <c r="L49">
        <v>1920</v>
      </c>
      <c r="M49">
        <v>1080</v>
      </c>
      <c r="N49" s="3">
        <f t="shared" si="6"/>
        <v>672</v>
      </c>
      <c r="O49" s="3">
        <f t="shared" si="7"/>
        <v>594</v>
      </c>
      <c r="P49" s="3" t="str">
        <f t="shared" si="8"/>
        <v>W</v>
      </c>
      <c r="Q49" s="9">
        <f t="shared" si="9"/>
        <v>672</v>
      </c>
      <c r="R49" s="9">
        <f t="shared" si="10"/>
        <v>325.17092581878728</v>
      </c>
      <c r="S49" s="7">
        <f t="shared" si="11"/>
        <v>0.35</v>
      </c>
      <c r="T49" s="7">
        <f t="shared" si="12"/>
        <v>0.30108419057295116</v>
      </c>
      <c r="U49" s="3">
        <v>0.215</v>
      </c>
      <c r="V49" s="3">
        <v>0.3</v>
      </c>
      <c r="W49" s="3">
        <f t="shared" si="32"/>
        <v>412.8</v>
      </c>
      <c r="X49" s="3">
        <f t="shared" si="33"/>
        <v>324</v>
      </c>
      <c r="Y49" s="3">
        <f t="shared" si="17"/>
        <v>412.8</v>
      </c>
      <c r="Z49" s="3">
        <f t="shared" si="18"/>
        <v>458.41453709060636</v>
      </c>
      <c r="AA49" s="7">
        <f t="shared" si="13"/>
        <v>0.215</v>
      </c>
      <c r="AB49" s="8">
        <f t="shared" si="14"/>
        <v>0.4244579047135244</v>
      </c>
    </row>
    <row r="50" spans="1:28" x14ac:dyDescent="0.25">
      <c r="A50" t="s">
        <v>119</v>
      </c>
      <c r="B50" t="s">
        <v>160</v>
      </c>
      <c r="C50" t="s">
        <v>204</v>
      </c>
      <c r="D50" s="6">
        <v>354.74599999999998</v>
      </c>
      <c r="E50" s="6">
        <v>129.10400000000001</v>
      </c>
      <c r="F50" s="6">
        <f t="shared" si="4"/>
        <v>672</v>
      </c>
      <c r="G50" s="6">
        <f t="shared" si="5"/>
        <v>594</v>
      </c>
      <c r="H50">
        <v>0.185</v>
      </c>
      <c r="I50">
        <v>0.3</v>
      </c>
      <c r="J50">
        <v>0.35</v>
      </c>
      <c r="K50">
        <v>0.55000000000000004</v>
      </c>
      <c r="L50">
        <v>1920</v>
      </c>
      <c r="M50">
        <v>1080</v>
      </c>
      <c r="N50" s="3">
        <f t="shared" si="6"/>
        <v>672</v>
      </c>
      <c r="O50" s="3">
        <f t="shared" si="7"/>
        <v>594</v>
      </c>
      <c r="P50" s="3" t="str">
        <f t="shared" si="8"/>
        <v>W</v>
      </c>
      <c r="Q50" s="9">
        <f t="shared" si="9"/>
        <v>672</v>
      </c>
      <c r="R50" s="9">
        <f t="shared" si="10"/>
        <v>244.56340029203997</v>
      </c>
      <c r="S50" s="7">
        <f t="shared" si="11"/>
        <v>0.35</v>
      </c>
      <c r="T50" s="7">
        <f t="shared" si="12"/>
        <v>0.22644759286299998</v>
      </c>
      <c r="U50" s="3">
        <v>0.215</v>
      </c>
      <c r="V50" s="3">
        <v>0.3</v>
      </c>
      <c r="W50" s="3">
        <f t="shared" si="32"/>
        <v>412.8</v>
      </c>
      <c r="X50" s="3">
        <f t="shared" si="33"/>
        <v>324</v>
      </c>
      <c r="Y50" s="3">
        <f t="shared" si="17"/>
        <v>412.8</v>
      </c>
      <c r="Z50" s="3">
        <f t="shared" si="18"/>
        <v>498.71829985398</v>
      </c>
      <c r="AA50" s="7">
        <f t="shared" si="13"/>
        <v>0.215</v>
      </c>
      <c r="AB50" s="8">
        <f t="shared" si="14"/>
        <v>0.46177620356850002</v>
      </c>
    </row>
    <row r="51" spans="1:28" x14ac:dyDescent="0.25">
      <c r="A51" t="s">
        <v>120</v>
      </c>
      <c r="B51" t="s">
        <v>160</v>
      </c>
      <c r="C51" t="s">
        <v>205</v>
      </c>
      <c r="D51" s="6">
        <v>566.92899999999997</v>
      </c>
      <c r="E51" s="6">
        <v>185.059</v>
      </c>
      <c r="F51" s="6">
        <f t="shared" si="4"/>
        <v>672</v>
      </c>
      <c r="G51" s="6">
        <f t="shared" si="5"/>
        <v>594</v>
      </c>
      <c r="H51">
        <v>0.185</v>
      </c>
      <c r="I51">
        <v>0.3</v>
      </c>
      <c r="J51">
        <v>0.35</v>
      </c>
      <c r="K51">
        <v>0.55000000000000004</v>
      </c>
      <c r="L51">
        <v>1920</v>
      </c>
      <c r="M51">
        <v>1080</v>
      </c>
      <c r="N51" s="3">
        <f t="shared" si="6"/>
        <v>672</v>
      </c>
      <c r="O51" s="3">
        <f t="shared" si="7"/>
        <v>594</v>
      </c>
      <c r="P51" s="3" t="str">
        <f t="shared" si="8"/>
        <v>W</v>
      </c>
      <c r="Q51" s="9">
        <f t="shared" si="9"/>
        <v>672</v>
      </c>
      <c r="R51" s="9">
        <f t="shared" si="10"/>
        <v>219.35665312587642</v>
      </c>
      <c r="S51" s="7">
        <f t="shared" si="11"/>
        <v>0.35</v>
      </c>
      <c r="T51" s="7">
        <f t="shared" si="12"/>
        <v>0.20310801215358928</v>
      </c>
      <c r="U51" s="3">
        <v>0.215</v>
      </c>
      <c r="V51" s="3">
        <v>0.3</v>
      </c>
      <c r="W51" s="3">
        <f t="shared" si="32"/>
        <v>412.8</v>
      </c>
      <c r="X51" s="3">
        <f t="shared" si="33"/>
        <v>324</v>
      </c>
      <c r="Y51" s="3">
        <f t="shared" si="17"/>
        <v>412.8</v>
      </c>
      <c r="Z51" s="3">
        <f t="shared" si="18"/>
        <v>511.3216734370618</v>
      </c>
      <c r="AA51" s="7">
        <f t="shared" si="13"/>
        <v>0.215</v>
      </c>
      <c r="AB51" s="8">
        <f t="shared" si="14"/>
        <v>0.47344599392320535</v>
      </c>
    </row>
    <row r="52" spans="1:28" x14ac:dyDescent="0.25">
      <c r="A52" t="s">
        <v>122</v>
      </c>
      <c r="B52" t="s">
        <v>160</v>
      </c>
      <c r="C52" t="s">
        <v>206</v>
      </c>
      <c r="D52" s="6">
        <v>567.42899999999997</v>
      </c>
      <c r="E52" s="6">
        <v>113.032</v>
      </c>
      <c r="F52" s="6">
        <f t="shared" si="4"/>
        <v>672</v>
      </c>
      <c r="G52" s="6">
        <f t="shared" si="5"/>
        <v>594</v>
      </c>
      <c r="H52">
        <v>0.185</v>
      </c>
      <c r="I52">
        <v>0.3</v>
      </c>
      <c r="J52">
        <v>0.35</v>
      </c>
      <c r="K52">
        <v>0.55000000000000004</v>
      </c>
      <c r="L52">
        <v>1920</v>
      </c>
      <c r="M52">
        <v>1080</v>
      </c>
      <c r="N52" s="3">
        <f t="shared" si="6"/>
        <v>672</v>
      </c>
      <c r="O52" s="3">
        <f t="shared" si="7"/>
        <v>594</v>
      </c>
      <c r="P52" s="3" t="str">
        <f t="shared" si="8"/>
        <v>W</v>
      </c>
      <c r="Q52" s="9">
        <f t="shared" si="9"/>
        <v>672</v>
      </c>
      <c r="R52" s="9">
        <f t="shared" si="10"/>
        <v>133.86256959020423</v>
      </c>
      <c r="S52" s="7">
        <f t="shared" si="11"/>
        <v>0.35</v>
      </c>
      <c r="T52" s="7">
        <f t="shared" si="12"/>
        <v>0.12394682369463354</v>
      </c>
      <c r="U52" s="3">
        <v>0.215</v>
      </c>
      <c r="V52" s="3">
        <v>0.3</v>
      </c>
      <c r="W52" s="3">
        <f t="shared" si="32"/>
        <v>412.8</v>
      </c>
      <c r="X52" s="3">
        <f t="shared" si="33"/>
        <v>324</v>
      </c>
      <c r="Y52" s="3">
        <f t="shared" si="17"/>
        <v>412.8</v>
      </c>
      <c r="Z52" s="3">
        <f t="shared" si="18"/>
        <v>554.0687152048979</v>
      </c>
      <c r="AA52" s="7">
        <f t="shared" si="13"/>
        <v>0.215</v>
      </c>
      <c r="AB52" s="8">
        <f t="shared" si="14"/>
        <v>0.51302658815268321</v>
      </c>
    </row>
    <row r="53" spans="1:28" x14ac:dyDescent="0.25">
      <c r="A53" t="s">
        <v>124</v>
      </c>
      <c r="B53" t="s">
        <v>160</v>
      </c>
      <c r="C53" t="s">
        <v>207</v>
      </c>
      <c r="D53" s="6">
        <v>566.93100000000004</v>
      </c>
      <c r="E53" s="6">
        <v>154.09299999999999</v>
      </c>
      <c r="F53" s="6">
        <f t="shared" si="4"/>
        <v>672</v>
      </c>
      <c r="G53" s="6">
        <f t="shared" si="5"/>
        <v>594</v>
      </c>
      <c r="H53">
        <v>0.185</v>
      </c>
      <c r="I53">
        <v>0.3</v>
      </c>
      <c r="J53">
        <v>0.35</v>
      </c>
      <c r="K53">
        <v>0.55000000000000004</v>
      </c>
      <c r="L53">
        <v>1920</v>
      </c>
      <c r="M53">
        <v>1080</v>
      </c>
      <c r="N53" s="3">
        <f t="shared" si="6"/>
        <v>672</v>
      </c>
      <c r="O53" s="3">
        <f t="shared" si="7"/>
        <v>594</v>
      </c>
      <c r="P53" s="3" t="str">
        <f t="shared" si="8"/>
        <v>W</v>
      </c>
      <c r="Q53" s="9">
        <f t="shared" si="9"/>
        <v>672</v>
      </c>
      <c r="R53" s="9">
        <f t="shared" si="10"/>
        <v>182.65096810722997</v>
      </c>
      <c r="S53" s="7">
        <f t="shared" si="11"/>
        <v>0.35</v>
      </c>
      <c r="T53" s="7">
        <f t="shared" si="12"/>
        <v>0.16912126676595368</v>
      </c>
      <c r="U53" s="3">
        <v>0.215</v>
      </c>
      <c r="V53" s="3">
        <v>0.3</v>
      </c>
      <c r="W53" s="3">
        <f t="shared" si="32"/>
        <v>412.8</v>
      </c>
      <c r="X53" s="3">
        <f t="shared" si="33"/>
        <v>324</v>
      </c>
      <c r="Y53" s="3">
        <f t="shared" si="17"/>
        <v>412.8</v>
      </c>
      <c r="Z53" s="3">
        <f t="shared" si="18"/>
        <v>529.67451594638499</v>
      </c>
      <c r="AA53" s="7">
        <f t="shared" si="13"/>
        <v>0.215</v>
      </c>
      <c r="AB53" s="8">
        <f t="shared" si="14"/>
        <v>0.49043936661702314</v>
      </c>
    </row>
    <row r="54" spans="1:28" x14ac:dyDescent="0.25">
      <c r="A54" t="s">
        <v>125</v>
      </c>
      <c r="B54" t="s">
        <v>160</v>
      </c>
      <c r="C54" t="s">
        <v>208</v>
      </c>
      <c r="D54" s="6">
        <v>1897.3</v>
      </c>
      <c r="E54" s="6">
        <v>456.5</v>
      </c>
      <c r="F54" s="6">
        <f t="shared" si="4"/>
        <v>672</v>
      </c>
      <c r="G54" s="6">
        <f t="shared" si="5"/>
        <v>594</v>
      </c>
      <c r="H54">
        <v>0.185</v>
      </c>
      <c r="I54">
        <v>0.3</v>
      </c>
      <c r="J54">
        <v>0.35</v>
      </c>
      <c r="K54">
        <v>0.55000000000000004</v>
      </c>
      <c r="L54">
        <v>1920</v>
      </c>
      <c r="M54">
        <v>1080</v>
      </c>
      <c r="N54" s="3">
        <f t="shared" si="6"/>
        <v>672</v>
      </c>
      <c r="O54" s="3">
        <f t="shared" si="7"/>
        <v>594</v>
      </c>
      <c r="P54" s="3" t="str">
        <f t="shared" si="8"/>
        <v>W</v>
      </c>
      <c r="Q54" s="9">
        <f t="shared" si="9"/>
        <v>672</v>
      </c>
      <c r="R54" s="9">
        <f t="shared" si="10"/>
        <v>161.68660728403523</v>
      </c>
      <c r="S54" s="7">
        <f t="shared" si="11"/>
        <v>0.35</v>
      </c>
      <c r="T54" s="7">
        <f t="shared" si="12"/>
        <v>0.14970982155929188</v>
      </c>
      <c r="U54" s="3">
        <v>0.215</v>
      </c>
      <c r="V54" s="3">
        <v>0.3</v>
      </c>
      <c r="W54" s="3">
        <f t="shared" si="32"/>
        <v>412.8</v>
      </c>
      <c r="X54" s="3">
        <f t="shared" si="33"/>
        <v>324</v>
      </c>
      <c r="Y54" s="3">
        <f t="shared" si="17"/>
        <v>412.8</v>
      </c>
      <c r="Z54" s="3">
        <f t="shared" si="18"/>
        <v>540.15669635798236</v>
      </c>
      <c r="AA54" s="7">
        <f t="shared" si="13"/>
        <v>0.215</v>
      </c>
      <c r="AB54" s="8">
        <f t="shared" si="14"/>
        <v>0.50014508922035406</v>
      </c>
    </row>
    <row r="55" spans="1:28" x14ac:dyDescent="0.25">
      <c r="A55" t="s">
        <v>127</v>
      </c>
      <c r="B55" t="s">
        <v>160</v>
      </c>
      <c r="C55" t="s">
        <v>209</v>
      </c>
      <c r="D55" s="6">
        <v>210</v>
      </c>
      <c r="E55" s="6">
        <v>200</v>
      </c>
      <c r="F55" s="6">
        <f t="shared" si="4"/>
        <v>672</v>
      </c>
      <c r="G55" s="6">
        <f t="shared" si="5"/>
        <v>594</v>
      </c>
      <c r="H55">
        <v>0.185</v>
      </c>
      <c r="I55">
        <v>0.3</v>
      </c>
      <c r="J55">
        <v>0.35</v>
      </c>
      <c r="K55">
        <v>0.55000000000000004</v>
      </c>
      <c r="L55">
        <v>1920</v>
      </c>
      <c r="M55">
        <v>1080</v>
      </c>
      <c r="N55" s="3">
        <f t="shared" si="6"/>
        <v>672</v>
      </c>
      <c r="O55" s="3">
        <f t="shared" si="7"/>
        <v>594</v>
      </c>
      <c r="P55" s="3" t="str">
        <f t="shared" si="8"/>
        <v>H</v>
      </c>
      <c r="Q55" s="9">
        <f t="shared" si="9"/>
        <v>623.70000000000005</v>
      </c>
      <c r="R55" s="9">
        <f t="shared" si="10"/>
        <v>594</v>
      </c>
      <c r="S55" s="7">
        <f t="shared" si="11"/>
        <v>0.32484375000000004</v>
      </c>
      <c r="T55" s="7">
        <f t="shared" si="12"/>
        <v>0.55000000000000004</v>
      </c>
      <c r="U55" s="3">
        <v>0.215</v>
      </c>
      <c r="V55" s="3">
        <v>0.3</v>
      </c>
      <c r="W55" s="3">
        <f t="shared" si="32"/>
        <v>412.8</v>
      </c>
      <c r="X55" s="3">
        <f t="shared" si="33"/>
        <v>324</v>
      </c>
      <c r="Y55" s="3">
        <f t="shared" si="17"/>
        <v>436.95</v>
      </c>
      <c r="Z55" s="3">
        <f t="shared" si="18"/>
        <v>324</v>
      </c>
      <c r="AA55" s="7">
        <f t="shared" si="13"/>
        <v>0.22757812499999999</v>
      </c>
      <c r="AB55" s="8">
        <f t="shared" si="14"/>
        <v>0.3</v>
      </c>
    </row>
    <row r="56" spans="1:28" x14ac:dyDescent="0.25">
      <c r="A56" t="s">
        <v>129</v>
      </c>
      <c r="B56" t="s">
        <v>160</v>
      </c>
      <c r="C56" t="s">
        <v>207</v>
      </c>
      <c r="D56" s="6">
        <v>566.93100000000004</v>
      </c>
      <c r="E56" s="6">
        <v>154.09299999999999</v>
      </c>
      <c r="F56" s="6">
        <f t="shared" si="4"/>
        <v>672</v>
      </c>
      <c r="G56" s="6">
        <f t="shared" si="5"/>
        <v>594</v>
      </c>
      <c r="H56">
        <v>0.185</v>
      </c>
      <c r="I56">
        <v>0.3</v>
      </c>
      <c r="J56">
        <v>0.35</v>
      </c>
      <c r="K56">
        <v>0.55000000000000004</v>
      </c>
      <c r="L56">
        <v>1920</v>
      </c>
      <c r="M56">
        <v>1080</v>
      </c>
      <c r="N56" s="3">
        <f t="shared" si="6"/>
        <v>672</v>
      </c>
      <c r="O56" s="3">
        <f t="shared" si="7"/>
        <v>594</v>
      </c>
      <c r="P56" s="3" t="str">
        <f t="shared" si="8"/>
        <v>W</v>
      </c>
      <c r="Q56" s="9">
        <f t="shared" si="9"/>
        <v>672</v>
      </c>
      <c r="R56" s="9">
        <f t="shared" si="10"/>
        <v>182.65096810722997</v>
      </c>
      <c r="S56" s="7">
        <f t="shared" si="11"/>
        <v>0.35</v>
      </c>
      <c r="T56" s="7">
        <f t="shared" si="12"/>
        <v>0.16912126676595368</v>
      </c>
      <c r="U56" s="3">
        <v>0.215</v>
      </c>
      <c r="V56" s="3">
        <v>0.3</v>
      </c>
      <c r="W56" s="3">
        <f t="shared" si="32"/>
        <v>412.8</v>
      </c>
      <c r="X56" s="3">
        <f t="shared" si="33"/>
        <v>324</v>
      </c>
      <c r="Y56" s="3">
        <f t="shared" si="17"/>
        <v>412.8</v>
      </c>
      <c r="Z56" s="3">
        <f t="shared" si="18"/>
        <v>529.67451594638499</v>
      </c>
      <c r="AA56" s="7">
        <f t="shared" si="13"/>
        <v>0.215</v>
      </c>
      <c r="AB56" s="8">
        <f t="shared" si="14"/>
        <v>0.49043936661702314</v>
      </c>
    </row>
    <row r="57" spans="1:28" x14ac:dyDescent="0.25">
      <c r="A57" t="s">
        <v>130</v>
      </c>
      <c r="B57" t="s">
        <v>160</v>
      </c>
      <c r="C57" t="s">
        <v>210</v>
      </c>
      <c r="D57" s="6">
        <v>477.94799999999998</v>
      </c>
      <c r="E57" s="6">
        <v>205.53700000000001</v>
      </c>
      <c r="F57" s="6">
        <f t="shared" si="4"/>
        <v>672</v>
      </c>
      <c r="G57" s="6">
        <f t="shared" si="5"/>
        <v>594</v>
      </c>
      <c r="H57">
        <v>0.185</v>
      </c>
      <c r="I57">
        <v>0.3</v>
      </c>
      <c r="J57">
        <v>0.35</v>
      </c>
      <c r="K57">
        <v>0.55000000000000004</v>
      </c>
      <c r="L57">
        <v>1920</v>
      </c>
      <c r="M57">
        <v>1080</v>
      </c>
      <c r="N57" s="3">
        <f t="shared" si="6"/>
        <v>672</v>
      </c>
      <c r="O57" s="3">
        <f t="shared" si="7"/>
        <v>594</v>
      </c>
      <c r="P57" s="3" t="str">
        <f t="shared" si="8"/>
        <v>W</v>
      </c>
      <c r="Q57" s="9">
        <f t="shared" si="9"/>
        <v>672</v>
      </c>
      <c r="R57" s="9">
        <f t="shared" si="10"/>
        <v>288.98722036706926</v>
      </c>
      <c r="S57" s="7">
        <f t="shared" si="11"/>
        <v>0.35</v>
      </c>
      <c r="T57" s="7">
        <f t="shared" si="12"/>
        <v>0.26758075959913818</v>
      </c>
      <c r="U57" s="3">
        <v>0.215</v>
      </c>
      <c r="V57" s="3">
        <v>0.3</v>
      </c>
      <c r="W57" s="3">
        <f t="shared" si="32"/>
        <v>412.8</v>
      </c>
      <c r="X57" s="3">
        <f t="shared" si="33"/>
        <v>324</v>
      </c>
      <c r="Y57" s="3">
        <f t="shared" si="17"/>
        <v>412.8</v>
      </c>
      <c r="Z57" s="3">
        <f t="shared" si="18"/>
        <v>476.50638981646534</v>
      </c>
      <c r="AA57" s="7">
        <f t="shared" si="13"/>
        <v>0.215</v>
      </c>
      <c r="AB57" s="8">
        <f t="shared" si="14"/>
        <v>0.44120962020043086</v>
      </c>
    </row>
    <row r="58" spans="1:28" x14ac:dyDescent="0.25">
      <c r="A58" t="s">
        <v>132</v>
      </c>
      <c r="B58" t="s">
        <v>160</v>
      </c>
      <c r="C58" t="s">
        <v>211</v>
      </c>
      <c r="D58" s="6">
        <v>574.78499999999997</v>
      </c>
      <c r="E58" s="6">
        <v>83.5</v>
      </c>
      <c r="F58" s="6">
        <f t="shared" si="4"/>
        <v>672</v>
      </c>
      <c r="G58" s="6">
        <f t="shared" si="5"/>
        <v>594</v>
      </c>
      <c r="H58">
        <v>0.185</v>
      </c>
      <c r="I58">
        <v>0.3</v>
      </c>
      <c r="J58">
        <v>0.35</v>
      </c>
      <c r="K58">
        <v>0.55000000000000004</v>
      </c>
      <c r="L58">
        <v>1920</v>
      </c>
      <c r="M58">
        <v>1080</v>
      </c>
      <c r="N58" s="3">
        <f t="shared" si="6"/>
        <v>672</v>
      </c>
      <c r="O58" s="3">
        <f t="shared" si="7"/>
        <v>594</v>
      </c>
      <c r="P58" s="3" t="str">
        <f t="shared" si="8"/>
        <v>W</v>
      </c>
      <c r="Q58" s="9">
        <f t="shared" si="9"/>
        <v>672</v>
      </c>
      <c r="R58" s="9">
        <f t="shared" si="10"/>
        <v>97.622589316005119</v>
      </c>
      <c r="S58" s="7">
        <f t="shared" si="11"/>
        <v>0.35</v>
      </c>
      <c r="T58" s="7">
        <f t="shared" si="12"/>
        <v>9.0391286403708443E-2</v>
      </c>
      <c r="U58" s="3">
        <v>0.215</v>
      </c>
      <c r="V58" s="3">
        <v>0.3</v>
      </c>
      <c r="W58" s="3">
        <f t="shared" si="32"/>
        <v>412.8</v>
      </c>
      <c r="X58" s="3">
        <f t="shared" si="33"/>
        <v>324</v>
      </c>
      <c r="Y58" s="3">
        <f t="shared" si="17"/>
        <v>412.8</v>
      </c>
      <c r="Z58" s="3">
        <f t="shared" si="18"/>
        <v>572.18870534199743</v>
      </c>
      <c r="AA58" s="7">
        <f t="shared" si="13"/>
        <v>0.215</v>
      </c>
      <c r="AB58" s="8">
        <f t="shared" si="14"/>
        <v>0.52980435679814575</v>
      </c>
    </row>
    <row r="59" spans="1:28" x14ac:dyDescent="0.25">
      <c r="A59" t="s">
        <v>134</v>
      </c>
      <c r="B59" t="s">
        <v>160</v>
      </c>
      <c r="C59" t="s">
        <v>212</v>
      </c>
      <c r="D59" s="6">
        <v>1924.6993</v>
      </c>
      <c r="E59" s="6">
        <v>277.25567999999998</v>
      </c>
      <c r="F59" s="6">
        <f t="shared" si="4"/>
        <v>672</v>
      </c>
      <c r="G59" s="6">
        <f t="shared" si="5"/>
        <v>594</v>
      </c>
      <c r="H59">
        <v>0.185</v>
      </c>
      <c r="I59">
        <v>0.3</v>
      </c>
      <c r="J59">
        <v>0.35</v>
      </c>
      <c r="K59">
        <v>0.55000000000000004</v>
      </c>
      <c r="L59">
        <v>1920</v>
      </c>
      <c r="M59">
        <v>1080</v>
      </c>
      <c r="N59" s="3">
        <f t="shared" si="6"/>
        <v>672</v>
      </c>
      <c r="O59" s="3">
        <f t="shared" si="7"/>
        <v>594</v>
      </c>
      <c r="P59" s="3" t="str">
        <f t="shared" si="8"/>
        <v>W</v>
      </c>
      <c r="Q59" s="9">
        <f t="shared" si="9"/>
        <v>672</v>
      </c>
      <c r="R59" s="9">
        <f t="shared" si="10"/>
        <v>96.802558695792115</v>
      </c>
      <c r="S59" s="7">
        <f t="shared" si="11"/>
        <v>0.35</v>
      </c>
      <c r="T59" s="7">
        <f t="shared" si="12"/>
        <v>8.9631998792400108E-2</v>
      </c>
      <c r="U59" s="3">
        <v>0.215</v>
      </c>
      <c r="V59" s="3">
        <v>0.3</v>
      </c>
      <c r="W59" s="3">
        <f t="shared" si="32"/>
        <v>412.8</v>
      </c>
      <c r="X59" s="3">
        <f t="shared" si="33"/>
        <v>324</v>
      </c>
      <c r="Y59" s="3">
        <f t="shared" si="17"/>
        <v>412.8</v>
      </c>
      <c r="Z59" s="3">
        <f t="shared" si="18"/>
        <v>572.59872065210391</v>
      </c>
      <c r="AA59" s="7">
        <f t="shared" si="13"/>
        <v>0.215</v>
      </c>
      <c r="AB59" s="8">
        <f t="shared" si="14"/>
        <v>0.53018400060379989</v>
      </c>
    </row>
    <row r="60" spans="1:28" x14ac:dyDescent="0.25">
      <c r="A60" t="s">
        <v>136</v>
      </c>
      <c r="B60" t="s">
        <v>160</v>
      </c>
      <c r="C60" t="s">
        <v>213</v>
      </c>
      <c r="D60" s="6">
        <v>399.49</v>
      </c>
      <c r="E60" s="6">
        <v>98.438000000000002</v>
      </c>
      <c r="F60" s="6">
        <f t="shared" si="4"/>
        <v>672</v>
      </c>
      <c r="G60" s="6">
        <f t="shared" si="5"/>
        <v>594</v>
      </c>
      <c r="H60">
        <v>0.185</v>
      </c>
      <c r="I60">
        <v>0.3</v>
      </c>
      <c r="J60">
        <v>0.35</v>
      </c>
      <c r="K60">
        <v>0.55000000000000004</v>
      </c>
      <c r="L60">
        <v>1920</v>
      </c>
      <c r="M60">
        <v>1080</v>
      </c>
      <c r="N60" s="3">
        <f t="shared" si="6"/>
        <v>672</v>
      </c>
      <c r="O60" s="3">
        <f t="shared" si="7"/>
        <v>594</v>
      </c>
      <c r="P60" s="3" t="str">
        <f t="shared" si="8"/>
        <v>W</v>
      </c>
      <c r="Q60" s="9">
        <f t="shared" si="9"/>
        <v>672</v>
      </c>
      <c r="R60" s="9">
        <f t="shared" si="10"/>
        <v>165.58696337830736</v>
      </c>
      <c r="S60" s="7">
        <f t="shared" si="11"/>
        <v>0.35</v>
      </c>
      <c r="T60" s="7">
        <f t="shared" si="12"/>
        <v>0.15332126238732163</v>
      </c>
      <c r="U60" s="3">
        <v>0.215</v>
      </c>
      <c r="V60" s="3">
        <v>0.3</v>
      </c>
      <c r="W60" s="3">
        <f t="shared" si="32"/>
        <v>412.8</v>
      </c>
      <c r="X60" s="3">
        <f t="shared" si="33"/>
        <v>324</v>
      </c>
      <c r="Y60" s="3">
        <f t="shared" si="17"/>
        <v>412.8</v>
      </c>
      <c r="Z60" s="3">
        <f t="shared" si="18"/>
        <v>538.20651831084638</v>
      </c>
      <c r="AA60" s="7">
        <f t="shared" si="13"/>
        <v>0.215</v>
      </c>
      <c r="AB60" s="8">
        <f t="shared" si="14"/>
        <v>0.49833936880633922</v>
      </c>
    </row>
    <row r="61" spans="1:28" x14ac:dyDescent="0.25">
      <c r="A61" t="s">
        <v>138</v>
      </c>
      <c r="B61" t="s">
        <v>160</v>
      </c>
      <c r="C61" t="s">
        <v>207</v>
      </c>
      <c r="D61" s="6">
        <v>566.93100000000004</v>
      </c>
      <c r="E61" s="6">
        <v>154.09299999999999</v>
      </c>
      <c r="F61" s="6">
        <f t="shared" si="4"/>
        <v>672</v>
      </c>
      <c r="G61" s="6">
        <f t="shared" si="5"/>
        <v>594</v>
      </c>
      <c r="H61">
        <v>0.185</v>
      </c>
      <c r="I61">
        <v>0.3</v>
      </c>
      <c r="J61">
        <v>0.35</v>
      </c>
      <c r="K61">
        <v>0.55000000000000004</v>
      </c>
      <c r="L61">
        <v>1920</v>
      </c>
      <c r="M61">
        <v>1080</v>
      </c>
      <c r="N61" s="3">
        <f t="shared" si="6"/>
        <v>672</v>
      </c>
      <c r="O61" s="3">
        <f t="shared" si="7"/>
        <v>594</v>
      </c>
      <c r="P61" s="3" t="str">
        <f t="shared" si="8"/>
        <v>W</v>
      </c>
      <c r="Q61" s="9">
        <f t="shared" si="9"/>
        <v>672</v>
      </c>
      <c r="R61" s="9">
        <f t="shared" si="10"/>
        <v>182.65096810722997</v>
      </c>
      <c r="S61" s="7">
        <f t="shared" si="11"/>
        <v>0.35</v>
      </c>
      <c r="T61" s="7">
        <f t="shared" si="12"/>
        <v>0.16912126676595368</v>
      </c>
      <c r="U61" s="3">
        <v>0.215</v>
      </c>
      <c r="V61" s="3">
        <v>0.3</v>
      </c>
      <c r="W61" s="3">
        <f t="shared" si="32"/>
        <v>412.8</v>
      </c>
      <c r="X61" s="3">
        <f t="shared" si="33"/>
        <v>324</v>
      </c>
      <c r="Y61" s="3">
        <f t="shared" si="17"/>
        <v>412.8</v>
      </c>
      <c r="Z61" s="3">
        <f t="shared" si="18"/>
        <v>529.67451594638499</v>
      </c>
      <c r="AA61" s="7">
        <f t="shared" si="13"/>
        <v>0.215</v>
      </c>
      <c r="AB61" s="8">
        <f t="shared" si="14"/>
        <v>0.49043936661702314</v>
      </c>
    </row>
    <row r="62" spans="1:28" x14ac:dyDescent="0.25">
      <c r="A62" t="s">
        <v>140</v>
      </c>
      <c r="B62" t="s">
        <v>160</v>
      </c>
      <c r="C62" t="s">
        <v>214</v>
      </c>
      <c r="D62" s="6">
        <v>566.92600000000004</v>
      </c>
      <c r="E62" s="6">
        <v>121.783</v>
      </c>
      <c r="F62" s="6">
        <f t="shared" si="4"/>
        <v>672</v>
      </c>
      <c r="G62" s="6">
        <f t="shared" si="5"/>
        <v>594</v>
      </c>
      <c r="H62">
        <v>0.185</v>
      </c>
      <c r="I62">
        <v>0.3</v>
      </c>
      <c r="J62">
        <v>0.35</v>
      </c>
      <c r="K62">
        <v>0.55000000000000004</v>
      </c>
      <c r="L62">
        <v>1920</v>
      </c>
      <c r="M62">
        <v>1080</v>
      </c>
      <c r="N62" s="3">
        <f t="shared" si="6"/>
        <v>672</v>
      </c>
      <c r="O62" s="3">
        <f t="shared" si="7"/>
        <v>594</v>
      </c>
      <c r="P62" s="3" t="str">
        <f t="shared" si="8"/>
        <v>W</v>
      </c>
      <c r="Q62" s="9">
        <f t="shared" si="9"/>
        <v>672</v>
      </c>
      <c r="R62" s="9">
        <f t="shared" si="10"/>
        <v>144.35424729153362</v>
      </c>
      <c r="S62" s="7">
        <f t="shared" si="11"/>
        <v>0.35</v>
      </c>
      <c r="T62" s="7">
        <f t="shared" si="12"/>
        <v>0.13366134008475336</v>
      </c>
      <c r="U62" s="3">
        <v>0.215</v>
      </c>
      <c r="V62" s="3">
        <v>0.3</v>
      </c>
      <c r="W62" s="3">
        <f t="shared" si="32"/>
        <v>412.8</v>
      </c>
      <c r="X62" s="3">
        <f t="shared" si="33"/>
        <v>324</v>
      </c>
      <c r="Y62" s="3">
        <f t="shared" si="17"/>
        <v>412.8</v>
      </c>
      <c r="Z62" s="3">
        <f t="shared" si="18"/>
        <v>548.82287635423313</v>
      </c>
      <c r="AA62" s="7">
        <f t="shared" si="13"/>
        <v>0.215</v>
      </c>
      <c r="AB62" s="8">
        <f t="shared" si="14"/>
        <v>0.50816932995762332</v>
      </c>
    </row>
    <row r="63" spans="1:28" x14ac:dyDescent="0.25">
      <c r="A63" t="s">
        <v>142</v>
      </c>
      <c r="B63" t="s">
        <v>160</v>
      </c>
      <c r="C63" t="s">
        <v>215</v>
      </c>
      <c r="D63" s="6">
        <v>580</v>
      </c>
      <c r="E63" s="6">
        <v>130</v>
      </c>
      <c r="F63" s="6">
        <f t="shared" si="4"/>
        <v>672</v>
      </c>
      <c r="G63" s="6">
        <f t="shared" si="5"/>
        <v>594</v>
      </c>
      <c r="H63">
        <v>0.185</v>
      </c>
      <c r="I63">
        <v>0.3</v>
      </c>
      <c r="J63">
        <v>0.35</v>
      </c>
      <c r="K63">
        <v>0.55000000000000004</v>
      </c>
      <c r="L63">
        <v>1920</v>
      </c>
      <c r="M63">
        <v>1080</v>
      </c>
      <c r="N63" s="3">
        <f t="shared" si="6"/>
        <v>672</v>
      </c>
      <c r="O63" s="3">
        <f t="shared" si="7"/>
        <v>594</v>
      </c>
      <c r="P63" s="3" t="str">
        <f t="shared" si="8"/>
        <v>W</v>
      </c>
      <c r="Q63" s="9">
        <f t="shared" si="9"/>
        <v>672</v>
      </c>
      <c r="R63" s="9">
        <f t="shared" si="10"/>
        <v>150.62068965517241</v>
      </c>
      <c r="S63" s="7">
        <f t="shared" si="11"/>
        <v>0.35</v>
      </c>
      <c r="T63" s="7">
        <f t="shared" si="12"/>
        <v>0.13946360153256704</v>
      </c>
      <c r="U63" s="3">
        <v>0.215</v>
      </c>
      <c r="V63" s="3">
        <v>0.3</v>
      </c>
      <c r="W63" s="3">
        <f t="shared" si="32"/>
        <v>412.8</v>
      </c>
      <c r="X63" s="3">
        <f t="shared" si="33"/>
        <v>324</v>
      </c>
      <c r="Y63" s="3">
        <f t="shared" si="17"/>
        <v>412.8</v>
      </c>
      <c r="Z63" s="3">
        <f t="shared" si="18"/>
        <v>545.68965517241372</v>
      </c>
      <c r="AA63" s="7">
        <f t="shared" si="13"/>
        <v>0.215</v>
      </c>
      <c r="AB63" s="8">
        <f t="shared" si="14"/>
        <v>0.50526819923371646</v>
      </c>
    </row>
    <row r="64" spans="1:28" x14ac:dyDescent="0.25">
      <c r="A64" t="s">
        <v>144</v>
      </c>
      <c r="B64" t="s">
        <v>160</v>
      </c>
      <c r="C64" t="s">
        <v>216</v>
      </c>
      <c r="D64" s="6">
        <v>566.92899999999997</v>
      </c>
      <c r="E64" s="6">
        <v>170.07900000000001</v>
      </c>
      <c r="F64" s="6">
        <f t="shared" si="4"/>
        <v>672</v>
      </c>
      <c r="G64" s="6">
        <f t="shared" si="5"/>
        <v>594</v>
      </c>
      <c r="H64">
        <v>0.185</v>
      </c>
      <c r="I64">
        <v>0.3</v>
      </c>
      <c r="J64">
        <v>0.35</v>
      </c>
      <c r="K64">
        <v>0.55000000000000004</v>
      </c>
      <c r="L64">
        <v>1920</v>
      </c>
      <c r="M64">
        <v>1080</v>
      </c>
      <c r="N64" s="3">
        <f t="shared" si="6"/>
        <v>672</v>
      </c>
      <c r="O64" s="3">
        <f t="shared" si="7"/>
        <v>594</v>
      </c>
      <c r="P64" s="3" t="str">
        <f t="shared" si="8"/>
        <v>W</v>
      </c>
      <c r="Q64" s="9">
        <f t="shared" si="9"/>
        <v>672</v>
      </c>
      <c r="R64" s="9">
        <f t="shared" si="10"/>
        <v>201.60035560008396</v>
      </c>
      <c r="S64" s="7">
        <f t="shared" si="11"/>
        <v>0.35</v>
      </c>
      <c r="T64" s="7">
        <f t="shared" si="12"/>
        <v>0.18666699592600366</v>
      </c>
      <c r="U64" s="3">
        <v>0.215</v>
      </c>
      <c r="V64" s="3">
        <v>0.3</v>
      </c>
      <c r="W64" s="3">
        <f t="shared" si="32"/>
        <v>412.8</v>
      </c>
      <c r="X64" s="3">
        <f t="shared" si="33"/>
        <v>324</v>
      </c>
      <c r="Y64" s="3">
        <f t="shared" si="17"/>
        <v>412.8</v>
      </c>
      <c r="Z64" s="3">
        <f t="shared" si="18"/>
        <v>520.19982219995802</v>
      </c>
      <c r="AA64" s="7">
        <f t="shared" si="13"/>
        <v>0.215</v>
      </c>
      <c r="AB64" s="8">
        <f t="shared" si="14"/>
        <v>0.48166650203699818</v>
      </c>
    </row>
    <row r="65" spans="1:28" x14ac:dyDescent="0.25">
      <c r="A65" t="s">
        <v>146</v>
      </c>
      <c r="B65" t="s">
        <v>160</v>
      </c>
      <c r="C65" t="s">
        <v>217</v>
      </c>
      <c r="D65" s="6">
        <v>576.38699999999994</v>
      </c>
      <c r="E65" s="6">
        <v>79.262</v>
      </c>
      <c r="F65" s="6">
        <f t="shared" si="4"/>
        <v>672</v>
      </c>
      <c r="G65" s="6">
        <f t="shared" si="5"/>
        <v>594</v>
      </c>
      <c r="H65">
        <v>0.185</v>
      </c>
      <c r="I65">
        <v>0.3</v>
      </c>
      <c r="J65">
        <v>0.35</v>
      </c>
      <c r="K65">
        <v>0.55000000000000004</v>
      </c>
      <c r="L65">
        <v>1920</v>
      </c>
      <c r="M65">
        <v>1080</v>
      </c>
      <c r="N65" s="3">
        <f t="shared" si="6"/>
        <v>672</v>
      </c>
      <c r="O65" s="3">
        <f t="shared" si="7"/>
        <v>594</v>
      </c>
      <c r="P65" s="3" t="str">
        <f t="shared" si="8"/>
        <v>W</v>
      </c>
      <c r="Q65" s="9">
        <f t="shared" si="9"/>
        <v>672</v>
      </c>
      <c r="R65" s="9">
        <f t="shared" si="10"/>
        <v>92.410245199839693</v>
      </c>
      <c r="S65" s="7">
        <f t="shared" si="11"/>
        <v>0.35</v>
      </c>
      <c r="T65" s="7">
        <f t="shared" si="12"/>
        <v>8.5565041851703424E-2</v>
      </c>
      <c r="U65" s="3">
        <v>0.215</v>
      </c>
      <c r="V65" s="3">
        <v>0.3</v>
      </c>
      <c r="W65" s="3">
        <f t="shared" si="32"/>
        <v>412.8</v>
      </c>
      <c r="X65" s="3">
        <f t="shared" si="33"/>
        <v>324</v>
      </c>
      <c r="Y65" s="3">
        <f t="shared" si="17"/>
        <v>412.8</v>
      </c>
      <c r="Z65" s="3">
        <f t="shared" si="18"/>
        <v>574.79487740008017</v>
      </c>
      <c r="AA65" s="7">
        <f t="shared" si="13"/>
        <v>0.215</v>
      </c>
      <c r="AB65" s="8">
        <f t="shared" si="14"/>
        <v>0.53221747907414829</v>
      </c>
    </row>
    <row r="66" spans="1:28" x14ac:dyDescent="0.25">
      <c r="A66" t="s">
        <v>147</v>
      </c>
      <c r="B66" t="s">
        <v>160</v>
      </c>
      <c r="C66" t="s">
        <v>218</v>
      </c>
      <c r="D66" s="6">
        <v>354.07321000000002</v>
      </c>
      <c r="E66" s="6">
        <v>89.038544000000002</v>
      </c>
      <c r="F66" s="6">
        <f t="shared" si="4"/>
        <v>672</v>
      </c>
      <c r="G66" s="6">
        <f t="shared" si="5"/>
        <v>594</v>
      </c>
      <c r="H66">
        <v>0.185</v>
      </c>
      <c r="I66">
        <v>0.3</v>
      </c>
      <c r="J66">
        <v>0.35</v>
      </c>
      <c r="K66">
        <v>0.55000000000000004</v>
      </c>
      <c r="L66">
        <v>1920</v>
      </c>
      <c r="M66">
        <v>1080</v>
      </c>
      <c r="N66" s="3">
        <f t="shared" si="6"/>
        <v>672</v>
      </c>
      <c r="O66" s="3">
        <f t="shared" si="7"/>
        <v>594</v>
      </c>
      <c r="P66" s="3" t="str">
        <f t="shared" si="8"/>
        <v>W</v>
      </c>
      <c r="Q66" s="9">
        <f t="shared" si="9"/>
        <v>672</v>
      </c>
      <c r="R66" s="9">
        <f t="shared" si="10"/>
        <v>168.98737288822275</v>
      </c>
      <c r="S66" s="7">
        <f t="shared" si="11"/>
        <v>0.35</v>
      </c>
      <c r="T66" s="7">
        <f t="shared" si="12"/>
        <v>0.15646978971131736</v>
      </c>
      <c r="U66" s="3">
        <v>0.215</v>
      </c>
      <c r="V66" s="3">
        <v>0.3</v>
      </c>
      <c r="W66" s="3">
        <f t="shared" si="32"/>
        <v>412.8</v>
      </c>
      <c r="X66" s="3">
        <f t="shared" si="33"/>
        <v>324</v>
      </c>
      <c r="Y66" s="3">
        <f t="shared" si="17"/>
        <v>412.8</v>
      </c>
      <c r="Z66" s="3">
        <f t="shared" si="18"/>
        <v>536.5063135558886</v>
      </c>
      <c r="AA66" s="7">
        <f t="shared" si="13"/>
        <v>0.215</v>
      </c>
      <c r="AB66" s="8">
        <f t="shared" si="14"/>
        <v>0.4967651051443413</v>
      </c>
    </row>
    <row r="67" spans="1:28" x14ac:dyDescent="0.25">
      <c r="A67" t="s">
        <v>149</v>
      </c>
      <c r="B67" t="s">
        <v>160</v>
      </c>
      <c r="C67" t="s">
        <v>219</v>
      </c>
      <c r="D67" s="6">
        <v>566.93600000000004</v>
      </c>
      <c r="E67" s="6">
        <v>85.117000000000004</v>
      </c>
      <c r="F67" s="6">
        <f t="shared" si="4"/>
        <v>672</v>
      </c>
      <c r="G67" s="6">
        <f t="shared" si="5"/>
        <v>594</v>
      </c>
      <c r="H67">
        <v>0.185</v>
      </c>
      <c r="I67">
        <v>0.3</v>
      </c>
      <c r="J67">
        <v>0.35</v>
      </c>
      <c r="K67">
        <v>0.55000000000000004</v>
      </c>
      <c r="L67">
        <v>1920</v>
      </c>
      <c r="M67">
        <v>1080</v>
      </c>
      <c r="N67" s="3">
        <f t="shared" si="6"/>
        <v>672</v>
      </c>
      <c r="O67" s="3">
        <f t="shared" si="7"/>
        <v>594</v>
      </c>
      <c r="P67" s="3" t="str">
        <f t="shared" si="8"/>
        <v>W</v>
      </c>
      <c r="Q67" s="9">
        <f t="shared" si="9"/>
        <v>672</v>
      </c>
      <c r="R67" s="9">
        <f t="shared" si="10"/>
        <v>100.89079543369974</v>
      </c>
      <c r="S67" s="7">
        <f t="shared" si="11"/>
        <v>0.35</v>
      </c>
      <c r="T67" s="7">
        <f t="shared" si="12"/>
        <v>9.3417403179351613E-2</v>
      </c>
      <c r="U67" s="3">
        <v>0.215</v>
      </c>
      <c r="V67" s="3">
        <v>0.3</v>
      </c>
      <c r="W67" s="3">
        <f t="shared" si="32"/>
        <v>412.8</v>
      </c>
      <c r="X67" s="3">
        <f t="shared" si="33"/>
        <v>324</v>
      </c>
      <c r="Y67" s="3">
        <f t="shared" si="17"/>
        <v>412.8</v>
      </c>
      <c r="Z67" s="3">
        <f t="shared" si="18"/>
        <v>570.55460228315019</v>
      </c>
      <c r="AA67" s="7">
        <f t="shared" si="13"/>
        <v>0.215</v>
      </c>
      <c r="AB67" s="8">
        <f t="shared" si="14"/>
        <v>0.52829129841032429</v>
      </c>
    </row>
    <row r="68" spans="1:28" x14ac:dyDescent="0.25">
      <c r="A68" t="s">
        <v>151</v>
      </c>
      <c r="B68" t="s">
        <v>160</v>
      </c>
      <c r="C68" t="s">
        <v>220</v>
      </c>
      <c r="D68" s="6">
        <v>759.60400000000004</v>
      </c>
      <c r="E68" s="6">
        <v>159.30199999999999</v>
      </c>
      <c r="F68" s="6">
        <f t="shared" ref="F68:F70" si="34">J68*L68</f>
        <v>672</v>
      </c>
      <c r="G68" s="6">
        <f t="shared" ref="G68:G70" si="35">K68*M68</f>
        <v>594</v>
      </c>
      <c r="H68">
        <v>0.185</v>
      </c>
      <c r="I68">
        <v>0.3</v>
      </c>
      <c r="J68">
        <v>0.35</v>
      </c>
      <c r="K68">
        <v>0.55000000000000004</v>
      </c>
      <c r="L68">
        <v>1920</v>
      </c>
      <c r="M68">
        <v>1080</v>
      </c>
      <c r="N68" s="3">
        <f t="shared" ref="N68:N70" si="36">L68*J68</f>
        <v>672</v>
      </c>
      <c r="O68" s="3">
        <f t="shared" ref="O68:O70" si="37">M68*K68</f>
        <v>594</v>
      </c>
      <c r="P68" s="3" t="str">
        <f t="shared" ref="P68:P70" si="38">IF((D68/F68)&gt;(E68/G68),"W","H")</f>
        <v>W</v>
      </c>
      <c r="Q68" s="9">
        <f t="shared" ref="Q68:Q70" si="39">IF(P68="W",N68,D68*(O68/E68))</f>
        <v>672</v>
      </c>
      <c r="R68" s="9">
        <f t="shared" ref="R68:R70" si="40">IF(P68="W",E68*(N68/D68),O68)</f>
        <v>140.92993717779262</v>
      </c>
      <c r="S68" s="7">
        <f t="shared" ref="S68:S70" si="41">Q68/L68</f>
        <v>0.35</v>
      </c>
      <c r="T68" s="7">
        <f t="shared" ref="T68:T70" si="42">R68/M68</f>
        <v>0.1304906825720302</v>
      </c>
      <c r="U68" s="3">
        <v>0.215</v>
      </c>
      <c r="V68" s="3">
        <v>0.3</v>
      </c>
      <c r="W68" s="3">
        <f t="shared" si="32"/>
        <v>412.8</v>
      </c>
      <c r="X68" s="3">
        <f t="shared" si="33"/>
        <v>324</v>
      </c>
      <c r="Y68" s="3">
        <f t="shared" si="17"/>
        <v>412.8</v>
      </c>
      <c r="Z68" s="3">
        <f t="shared" si="18"/>
        <v>550.53503141110366</v>
      </c>
      <c r="AA68" s="7">
        <f t="shared" ref="AA68:AA70" si="43">Y68/L68</f>
        <v>0.215</v>
      </c>
      <c r="AB68" s="8">
        <f t="shared" ref="AB68:AB70" si="44">Z68/M68</f>
        <v>0.50975465871398484</v>
      </c>
    </row>
    <row r="69" spans="1:28" x14ac:dyDescent="0.25">
      <c r="A69" t="s">
        <v>153</v>
      </c>
      <c r="B69" t="s">
        <v>160</v>
      </c>
      <c r="C69" t="s">
        <v>221</v>
      </c>
      <c r="D69" s="6">
        <v>566.92899999999997</v>
      </c>
      <c r="E69" s="6">
        <v>98.441000000000003</v>
      </c>
      <c r="F69" s="6">
        <f t="shared" si="34"/>
        <v>672</v>
      </c>
      <c r="G69" s="6">
        <f t="shared" si="35"/>
        <v>594</v>
      </c>
      <c r="H69">
        <v>0.185</v>
      </c>
      <c r="I69">
        <v>0.3</v>
      </c>
      <c r="J69">
        <v>0.35</v>
      </c>
      <c r="K69">
        <v>0.55000000000000004</v>
      </c>
      <c r="L69">
        <v>1920</v>
      </c>
      <c r="M69">
        <v>1080</v>
      </c>
      <c r="N69" s="3">
        <f t="shared" si="36"/>
        <v>672</v>
      </c>
      <c r="O69" s="3">
        <f t="shared" si="37"/>
        <v>594</v>
      </c>
      <c r="P69" s="3" t="str">
        <f t="shared" si="38"/>
        <v>W</v>
      </c>
      <c r="Q69" s="9">
        <f t="shared" si="39"/>
        <v>672</v>
      </c>
      <c r="R69" s="9">
        <f t="shared" si="40"/>
        <v>116.6854262173923</v>
      </c>
      <c r="S69" s="7">
        <f t="shared" si="41"/>
        <v>0.35</v>
      </c>
      <c r="T69" s="7">
        <f t="shared" si="42"/>
        <v>0.10804206131240028</v>
      </c>
      <c r="U69" s="3">
        <v>0.215</v>
      </c>
      <c r="V69" s="3">
        <v>0.3</v>
      </c>
      <c r="W69" s="3">
        <f t="shared" si="32"/>
        <v>412.8</v>
      </c>
      <c r="X69" s="3">
        <f t="shared" si="33"/>
        <v>324</v>
      </c>
      <c r="Y69" s="3">
        <f t="shared" si="17"/>
        <v>412.8</v>
      </c>
      <c r="Z69" s="3">
        <f t="shared" si="18"/>
        <v>562.65728689130378</v>
      </c>
      <c r="AA69" s="7">
        <f t="shared" si="43"/>
        <v>0.215</v>
      </c>
      <c r="AB69" s="8">
        <f t="shared" si="44"/>
        <v>0.52097896934379984</v>
      </c>
    </row>
    <row r="70" spans="1:28" x14ac:dyDescent="0.25">
      <c r="A70" t="s">
        <v>154</v>
      </c>
      <c r="B70" t="s">
        <v>160</v>
      </c>
      <c r="C70" t="s">
        <v>222</v>
      </c>
      <c r="D70" s="6">
        <v>566.92899999999997</v>
      </c>
      <c r="E70" s="6">
        <v>87.963999999999999</v>
      </c>
      <c r="F70" s="6">
        <f t="shared" si="34"/>
        <v>672</v>
      </c>
      <c r="G70" s="6">
        <f t="shared" si="35"/>
        <v>594</v>
      </c>
      <c r="H70">
        <v>0.185</v>
      </c>
      <c r="I70">
        <v>0.3</v>
      </c>
      <c r="J70">
        <v>0.35</v>
      </c>
      <c r="K70">
        <v>0.55000000000000004</v>
      </c>
      <c r="L70">
        <v>1920</v>
      </c>
      <c r="M70">
        <v>1080</v>
      </c>
      <c r="N70" s="3">
        <f t="shared" si="36"/>
        <v>672</v>
      </c>
      <c r="O70" s="3">
        <f t="shared" si="37"/>
        <v>594</v>
      </c>
      <c r="P70" s="3" t="str">
        <f t="shared" si="38"/>
        <v>W</v>
      </c>
      <c r="Q70" s="9">
        <f t="shared" si="39"/>
        <v>672</v>
      </c>
      <c r="R70" s="9">
        <f t="shared" si="40"/>
        <v>104.2666859518564</v>
      </c>
      <c r="S70" s="7">
        <f t="shared" si="41"/>
        <v>0.35</v>
      </c>
      <c r="T70" s="7">
        <f t="shared" si="42"/>
        <v>9.6543227733200371E-2</v>
      </c>
      <c r="U70" s="3">
        <v>0.215</v>
      </c>
      <c r="V70" s="3">
        <v>0.3</v>
      </c>
      <c r="W70" s="3">
        <f t="shared" si="32"/>
        <v>412.8</v>
      </c>
      <c r="X70" s="3">
        <f t="shared" si="33"/>
        <v>324</v>
      </c>
      <c r="Y70" s="3">
        <f t="shared" si="17"/>
        <v>412.8</v>
      </c>
      <c r="Z70" s="3">
        <f t="shared" si="18"/>
        <v>568.86665702407186</v>
      </c>
      <c r="AA70" s="7">
        <f t="shared" si="43"/>
        <v>0.215</v>
      </c>
      <c r="AB70" s="8">
        <f t="shared" si="44"/>
        <v>0.5267283861333999</v>
      </c>
    </row>
    <row r="71" spans="1:28" x14ac:dyDescent="0.25">
      <c r="A71" t="s">
        <v>246</v>
      </c>
      <c r="B71" t="s">
        <v>160</v>
      </c>
      <c r="C71" t="s">
        <v>222</v>
      </c>
      <c r="D71" s="6">
        <v>1444</v>
      </c>
      <c r="E71" s="6">
        <v>424</v>
      </c>
      <c r="F71" s="6">
        <f t="shared" ref="F71" si="45">J71*L71</f>
        <v>672</v>
      </c>
      <c r="G71" s="6">
        <f t="shared" ref="G71" si="46">K71*M71</f>
        <v>594</v>
      </c>
      <c r="H71">
        <v>0.185</v>
      </c>
      <c r="I71">
        <v>0.3</v>
      </c>
      <c r="J71">
        <v>0.35</v>
      </c>
      <c r="K71">
        <v>0.55000000000000004</v>
      </c>
      <c r="L71">
        <v>1920</v>
      </c>
      <c r="M71">
        <v>1080</v>
      </c>
      <c r="N71" s="3">
        <f t="shared" ref="N71" si="47">L71*J71</f>
        <v>672</v>
      </c>
      <c r="O71" s="3">
        <f t="shared" ref="O71" si="48">M71*K71</f>
        <v>594</v>
      </c>
      <c r="P71" s="3" t="str">
        <f t="shared" ref="P71" si="49">IF((D71/F71)&gt;(E71/G71),"W","H")</f>
        <v>W</v>
      </c>
      <c r="Q71" s="9">
        <f t="shared" ref="Q71" si="50">IF(P71="W",N71,D71*(O71/E71))</f>
        <v>672</v>
      </c>
      <c r="R71" s="9">
        <f t="shared" ref="R71" si="51">IF(P71="W",E71*(N71/D71),O71)</f>
        <v>197.31855955678671</v>
      </c>
      <c r="S71" s="7">
        <f t="shared" ref="S71" si="52">Q71/L71</f>
        <v>0.35</v>
      </c>
      <c r="T71" s="7">
        <f t="shared" ref="T71" si="53">R71/M71</f>
        <v>0.1827023699599877</v>
      </c>
      <c r="U71" s="3">
        <v>0.215</v>
      </c>
      <c r="V71" s="3">
        <v>0.3</v>
      </c>
      <c r="W71" s="3">
        <f t="shared" ref="W71" si="54">U71*L71</f>
        <v>412.8</v>
      </c>
      <c r="X71" s="3">
        <f t="shared" ref="X71" si="55">V71*M71</f>
        <v>324</v>
      </c>
      <c r="Y71" s="3">
        <f t="shared" ref="Y71" si="56">((N71-Q71)/2)+W71</f>
        <v>412.8</v>
      </c>
      <c r="Z71" s="3">
        <f t="shared" ref="Z71" si="57">((O71-R71)/2)+X71</f>
        <v>522.34072022160672</v>
      </c>
      <c r="AA71" s="7">
        <f t="shared" ref="AA71" si="58">Y71/L71</f>
        <v>0.215</v>
      </c>
      <c r="AB71" s="8">
        <f t="shared" ref="AB71" si="59">Z71/M71</f>
        <v>0.48364881502000623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EC89-B041-4FB0-B650-95E2119CA57C}">
  <dimension ref="A1:L71"/>
  <sheetViews>
    <sheetView topLeftCell="A38" workbookViewId="0">
      <selection activeCell="I71" sqref="I71"/>
    </sheetView>
  </sheetViews>
  <sheetFormatPr defaultRowHeight="15" x14ac:dyDescent="0.25"/>
  <cols>
    <col min="1" max="1" width="23.140625" bestFit="1" customWidth="1"/>
    <col min="2" max="2" width="23.140625" customWidth="1"/>
    <col min="3" max="3" width="44.85546875" customWidth="1"/>
    <col min="4" max="4" width="23.140625" style="15" customWidth="1"/>
    <col min="5" max="5" width="9.140625" style="1"/>
    <col min="7" max="7" width="9.140625" style="1"/>
    <col min="9" max="9" width="9.140625" style="1"/>
    <col min="11" max="11" width="9.140625" style="1"/>
  </cols>
  <sheetData>
    <row r="1" spans="1:12" x14ac:dyDescent="0.25">
      <c r="A1" t="s">
        <v>236</v>
      </c>
      <c r="B1" t="s">
        <v>235</v>
      </c>
      <c r="D1" s="15" t="s">
        <v>237</v>
      </c>
      <c r="E1" s="1" t="s">
        <v>231</v>
      </c>
      <c r="F1" t="s">
        <v>238</v>
      </c>
      <c r="G1" s="1" t="s">
        <v>232</v>
      </c>
      <c r="H1" t="s">
        <v>239</v>
      </c>
      <c r="I1" s="1" t="s">
        <v>233</v>
      </c>
      <c r="J1" t="s">
        <v>238</v>
      </c>
      <c r="K1" s="1" t="s">
        <v>234</v>
      </c>
      <c r="L1" t="s">
        <v>241</v>
      </c>
    </row>
    <row r="2" spans="1:12" x14ac:dyDescent="0.25">
      <c r="A2" t="s">
        <v>21</v>
      </c>
      <c r="B2" t="str">
        <f>LEFT(A2,LEN(A2)-4)</f>
        <v>./3do/</v>
      </c>
      <c r="C2" t="str">
        <f>"mkdir "&amp;B2&amp;"; "&amp;D2&amp;E2&amp;F2&amp;G2&amp;H2&amp;I2&amp;J2&amp;K2&amp;L2&amp;" | add-content -path "&amp;B2&amp;"theme.xml"</f>
        <v>mkdir ./3do/;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0.521301094728499&lt;/pos&gt;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0.372685185185185&lt;/pos&gt;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./3do/theme.xml</v>
      </c>
      <c r="D2" s="16" t="s">
        <v>243</v>
      </c>
      <c r="E2" s="1">
        <f>VLOOKUP($A2,Logo!$A$2:$AB$70,27,FALSE)</f>
        <v>0.215</v>
      </c>
      <c r="F2" s="1" t="str">
        <f>" "</f>
        <v xml:space="preserve"> </v>
      </c>
      <c r="G2" s="1">
        <f>VLOOKUP($A2,Logo!$A$2:$AB$70,28,FALSE)</f>
        <v>0.52130109472849917</v>
      </c>
      <c r="H2" s="17" t="s">
        <v>240</v>
      </c>
      <c r="I2" s="1">
        <f>VLOOKUP($A2,Table1[#All],25,FALSE)</f>
        <v>0.65</v>
      </c>
      <c r="J2" s="1" t="str">
        <f>" "</f>
        <v xml:space="preserve"> </v>
      </c>
      <c r="K2" s="1">
        <f>IF(ISNA(VLOOKUP($A2,Table1[#All],26,FALSE)),0.125,VLOOKUP($A2,Table1[#All],26,FALSE))</f>
        <v>0.37268518518518517</v>
      </c>
      <c r="L2" s="16" t="s">
        <v>242</v>
      </c>
    </row>
    <row r="3" spans="1:12" x14ac:dyDescent="0.25">
      <c r="A3" t="s">
        <v>24</v>
      </c>
      <c r="B3" t="str">
        <f t="shared" ref="B3:B66" si="0">LEFT(A3,LEN(A3)-4)</f>
        <v>./ags/</v>
      </c>
      <c r="C3" t="str">
        <f t="shared" ref="C3:C66" si="1">"mkdir "&amp;B3&amp;"; "&amp;D3&amp;E3&amp;F3&amp;G3&amp;H3&amp;I3&amp;J3&amp;K3&amp;L3&amp;" | add-content -path "&amp;B3&amp;"theme.xml"</f>
        <v>mkdir ./ags/;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0.331018518518519&lt;/pos&gt;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./ags/theme.xml</v>
      </c>
      <c r="D3" s="16" t="s">
        <v>243</v>
      </c>
      <c r="E3" s="1">
        <f>VLOOKUP($A3,Logo!$A$2:$AB$70,27,FALSE)</f>
        <v>0.215</v>
      </c>
      <c r="F3" s="1" t="str">
        <f t="shared" ref="F3:F66" si="2">" "</f>
        <v xml:space="preserve"> </v>
      </c>
      <c r="G3" s="1">
        <f>VLOOKUP($A3,Logo!$A$2:$AB$70,28,FALSE)</f>
        <v>0.51148768123966259</v>
      </c>
      <c r="H3" s="17" t="s">
        <v>240</v>
      </c>
      <c r="I3" s="1">
        <f>VLOOKUP($A3,Table1[#All],25,FALSE)</f>
        <v>0.65</v>
      </c>
      <c r="J3" s="1" t="str">
        <f t="shared" ref="J3:J66" si="3">" "</f>
        <v xml:space="preserve"> </v>
      </c>
      <c r="K3" s="1">
        <f>IF(ISNA(VLOOKUP($A3,Table1[#All],26,FALSE)),0.125,VLOOKUP($A3,Table1[#All],26,FALSE))</f>
        <v>0.33101851851851855</v>
      </c>
      <c r="L3" s="16" t="s">
        <v>242</v>
      </c>
    </row>
    <row r="4" spans="1:12" x14ac:dyDescent="0.25">
      <c r="A4" t="s">
        <v>26</v>
      </c>
      <c r="B4" t="str">
        <f t="shared" si="0"/>
        <v>./amiga/</v>
      </c>
      <c r="C4" t="str">
        <f t="shared" si="1"/>
        <v>mkdir ./amiga/;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0.504642218572931&lt;/pos&gt;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0.290277777777778&lt;/pos&gt;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./amiga/theme.xml</v>
      </c>
      <c r="D4" s="16" t="s">
        <v>243</v>
      </c>
      <c r="E4" s="1">
        <f>VLOOKUP($A4,Logo!$A$2:$AB$70,27,FALSE)</f>
        <v>0.215</v>
      </c>
      <c r="F4" s="1" t="str">
        <f t="shared" si="2"/>
        <v xml:space="preserve"> </v>
      </c>
      <c r="G4" s="1">
        <f>VLOOKUP($A4,Logo!$A$2:$AB$70,28,FALSE)</f>
        <v>0.50464221857293123</v>
      </c>
      <c r="H4" s="17" t="s">
        <v>240</v>
      </c>
      <c r="I4" s="1">
        <f>VLOOKUP($A4,Table1[#All],25,FALSE)</f>
        <v>0.65</v>
      </c>
      <c r="J4" s="1" t="str">
        <f t="shared" si="3"/>
        <v xml:space="preserve"> </v>
      </c>
      <c r="K4" s="1">
        <f>IF(ISNA(VLOOKUP($A4,Table1[#All],26,FALSE)),0.125,VLOOKUP($A4,Table1[#All],26,FALSE))</f>
        <v>0.2902777777777778</v>
      </c>
      <c r="L4" s="16" t="s">
        <v>242</v>
      </c>
    </row>
    <row r="5" spans="1:12" x14ac:dyDescent="0.25">
      <c r="A5" t="s">
        <v>28</v>
      </c>
      <c r="B5" t="str">
        <f t="shared" si="0"/>
        <v>./amstradcpc/</v>
      </c>
      <c r="C5" t="str">
        <f t="shared" si="1"/>
        <v>mkdir ./amstradcpc/;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0.485622639778427&lt;/pos&gt;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./amstradcpc/theme.xml</v>
      </c>
      <c r="D5" s="16" t="s">
        <v>243</v>
      </c>
      <c r="E5" s="1">
        <f>VLOOKUP($A5,Logo!$A$2:$AB$70,27,FALSE)</f>
        <v>0.215</v>
      </c>
      <c r="F5" s="1" t="str">
        <f t="shared" si="2"/>
        <v xml:space="preserve"> </v>
      </c>
      <c r="G5" s="1">
        <f>VLOOKUP($A5,Logo!$A$2:$AB$70,28,FALSE)</f>
        <v>0.4856226397784274</v>
      </c>
      <c r="H5" s="17" t="s">
        <v>240</v>
      </c>
      <c r="I5" s="1">
        <f>VLOOKUP($A5,Table1[#All],25,FALSE)</f>
        <v>0.65</v>
      </c>
      <c r="J5" s="1" t="str">
        <f t="shared" si="3"/>
        <v xml:space="preserve"> </v>
      </c>
      <c r="K5" s="1">
        <f>IF(ISNA(VLOOKUP($A5,Table1[#All],26,FALSE)),0.125,VLOOKUP($A5,Table1[#All],26,FALSE))</f>
        <v>0.19953703703703704</v>
      </c>
      <c r="L5" s="16" t="s">
        <v>242</v>
      </c>
    </row>
    <row r="6" spans="1:12" x14ac:dyDescent="0.25">
      <c r="A6" t="s">
        <v>30</v>
      </c>
      <c r="B6" t="str">
        <f t="shared" si="0"/>
        <v>./apple2/</v>
      </c>
      <c r="C6" t="str">
        <f t="shared" si="1"/>
        <v>mkdir ./apple2/;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0.466111111111111&lt;/pos&gt;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./apple2/theme.xml</v>
      </c>
      <c r="D6" s="16" t="s">
        <v>243</v>
      </c>
      <c r="E6" s="1">
        <f>VLOOKUP($A6,Logo!$A$2:$AB$70,27,FALSE)</f>
        <v>0.215</v>
      </c>
      <c r="F6" s="1" t="str">
        <f t="shared" si="2"/>
        <v xml:space="preserve"> </v>
      </c>
      <c r="G6" s="1">
        <f>VLOOKUP($A6,Logo!$A$2:$AB$70,28,FALSE)</f>
        <v>0.46611111111111109</v>
      </c>
      <c r="H6" s="17" t="s">
        <v>240</v>
      </c>
      <c r="I6" s="1">
        <f>VLOOKUP($A6,Table1[#All],25,FALSE)</f>
        <v>0.65</v>
      </c>
      <c r="J6" s="1" t="str">
        <f t="shared" si="3"/>
        <v xml:space="preserve"> </v>
      </c>
      <c r="K6" s="1">
        <f>IF(ISNA(VLOOKUP($A6,Table1[#All],26,FALSE)),0.125,VLOOKUP($A6,Table1[#All],26,FALSE))</f>
        <v>0.25138888888888888</v>
      </c>
      <c r="L6" s="16" t="s">
        <v>242</v>
      </c>
    </row>
    <row r="7" spans="1:12" x14ac:dyDescent="0.25">
      <c r="A7" t="s">
        <v>32</v>
      </c>
      <c r="B7" t="str">
        <f t="shared" si="0"/>
        <v>./arcade/</v>
      </c>
      <c r="C7" t="str">
        <f t="shared" si="1"/>
        <v>mkdir ./arcade/;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&lt;pos&gt;0.658854166666667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./arcade/theme.xml</v>
      </c>
      <c r="D7" s="16" t="s">
        <v>243</v>
      </c>
      <c r="E7" s="1">
        <f>VLOOKUP($A7,Logo!$A$2:$AB$70,27,FALSE)</f>
        <v>0.215</v>
      </c>
      <c r="F7" s="1" t="str">
        <f t="shared" si="2"/>
        <v xml:space="preserve"> </v>
      </c>
      <c r="G7" s="1">
        <f>VLOOKUP($A7,Logo!$A$2:$AB$70,28,FALSE)</f>
        <v>0.50409400177682451</v>
      </c>
      <c r="H7" s="17" t="s">
        <v>240</v>
      </c>
      <c r="I7" s="1">
        <f>VLOOKUP($A7,Table1[#All],25,FALSE)</f>
        <v>0.65885416666666663</v>
      </c>
      <c r="J7" s="1" t="str">
        <f t="shared" si="3"/>
        <v xml:space="preserve"> </v>
      </c>
      <c r="K7" s="1">
        <f>IF(ISNA(VLOOKUP($A7,Table1[#All],26,FALSE)),0.125,VLOOKUP($A7,Table1[#All],26,FALSE))</f>
        <v>0.13750000000000001</v>
      </c>
      <c r="L7" s="16" t="s">
        <v>242</v>
      </c>
    </row>
    <row r="8" spans="1:12" x14ac:dyDescent="0.25">
      <c r="A8" t="s">
        <v>34</v>
      </c>
      <c r="B8" t="str">
        <f t="shared" si="0"/>
        <v>./atari2600/</v>
      </c>
      <c r="C8" t="str">
        <f t="shared" si="1"/>
        <v>mkdir ./atari2600/;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0.508186106074183&lt;/pos&gt;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0.334259259259259&lt;/pos&gt;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./atari2600/theme.xml</v>
      </c>
      <c r="D8" s="16" t="s">
        <v>243</v>
      </c>
      <c r="E8" s="1">
        <f>VLOOKUP($A8,Logo!$A$2:$AB$70,27,FALSE)</f>
        <v>0.215</v>
      </c>
      <c r="F8" s="1" t="str">
        <f t="shared" si="2"/>
        <v xml:space="preserve"> </v>
      </c>
      <c r="G8" s="1">
        <f>VLOOKUP($A8,Logo!$A$2:$AB$70,28,FALSE)</f>
        <v>0.5081861060741828</v>
      </c>
      <c r="H8" s="17" t="s">
        <v>240</v>
      </c>
      <c r="I8" s="1">
        <f>VLOOKUP($A8,Table1[#All],25,FALSE)</f>
        <v>0.65</v>
      </c>
      <c r="J8" s="1" t="str">
        <f t="shared" si="3"/>
        <v xml:space="preserve"> </v>
      </c>
      <c r="K8" s="1">
        <f>IF(ISNA(VLOOKUP($A8,Table1[#All],26,FALSE)),0.125,VLOOKUP($A8,Table1[#All],26,FALSE))</f>
        <v>0.33425925925925926</v>
      </c>
      <c r="L8" s="16" t="s">
        <v>242</v>
      </c>
    </row>
    <row r="9" spans="1:12" x14ac:dyDescent="0.25">
      <c r="A9" t="s">
        <v>38</v>
      </c>
      <c r="B9" t="str">
        <f t="shared" si="0"/>
        <v>./atari7800/</v>
      </c>
      <c r="C9" t="str">
        <f t="shared" si="1"/>
        <v>mkdir ./atari7800/;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0.512750840859555&lt;/pos&gt;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0.224537037037037&lt;/pos&gt;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./atari7800/theme.xml</v>
      </c>
      <c r="D9" s="16" t="s">
        <v>243</v>
      </c>
      <c r="E9" s="1">
        <f>VLOOKUP($A9,Logo!$A$2:$AB$70,27,FALSE)</f>
        <v>0.215</v>
      </c>
      <c r="F9" s="1" t="str">
        <f t="shared" si="2"/>
        <v xml:space="preserve"> </v>
      </c>
      <c r="G9" s="1">
        <f>VLOOKUP($A9,Logo!$A$2:$AB$70,28,FALSE)</f>
        <v>0.5127508408595548</v>
      </c>
      <c r="H9" s="17" t="s">
        <v>240</v>
      </c>
      <c r="I9" s="1">
        <f>VLOOKUP($A9,Table1[#All],25,FALSE)</f>
        <v>0.65</v>
      </c>
      <c r="J9" s="1" t="str">
        <f t="shared" si="3"/>
        <v xml:space="preserve"> </v>
      </c>
      <c r="K9" s="1">
        <f>IF(ISNA(VLOOKUP($A9,Table1[#All],26,FALSE)),0.125,VLOOKUP($A9,Table1[#All],26,FALSE))</f>
        <v>0.22453703703703703</v>
      </c>
      <c r="L9" s="16" t="s">
        <v>242</v>
      </c>
    </row>
    <row r="10" spans="1:12" x14ac:dyDescent="0.25">
      <c r="A10" t="s">
        <v>40</v>
      </c>
      <c r="B10" t="str">
        <f t="shared" si="0"/>
        <v>./atari800/</v>
      </c>
      <c r="C10" t="str">
        <f t="shared" si="1"/>
        <v>mkdir ./atari800/;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0.53152734097019&lt;/pos&gt;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0.346759259259259&lt;/pos&gt;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./atari800/theme.xml</v>
      </c>
      <c r="D10" s="16" t="s">
        <v>243</v>
      </c>
      <c r="E10" s="1">
        <f>VLOOKUP($A10,Logo!$A$2:$AB$70,27,FALSE)</f>
        <v>0.215</v>
      </c>
      <c r="F10" s="1" t="str">
        <f t="shared" si="2"/>
        <v xml:space="preserve"> </v>
      </c>
      <c r="G10" s="1">
        <f>VLOOKUP($A10,Logo!$A$2:$AB$70,28,FALSE)</f>
        <v>0.53152734097019005</v>
      </c>
      <c r="H10" s="17" t="s">
        <v>240</v>
      </c>
      <c r="I10" s="1">
        <f>VLOOKUP($A10,Table1[#All],25,FALSE)</f>
        <v>0.65</v>
      </c>
      <c r="J10" s="1" t="str">
        <f t="shared" si="3"/>
        <v xml:space="preserve"> </v>
      </c>
      <c r="K10" s="1">
        <f>IF(ISNA(VLOOKUP($A10,Table1[#All],26,FALSE)),0.125,VLOOKUP($A10,Table1[#All],26,FALSE))</f>
        <v>0.34675925925925927</v>
      </c>
      <c r="L10" s="16" t="s">
        <v>242</v>
      </c>
    </row>
    <row r="11" spans="1:12" x14ac:dyDescent="0.25">
      <c r="A11" t="s">
        <v>42</v>
      </c>
      <c r="B11" t="str">
        <f t="shared" si="0"/>
        <v>./atarifalcon/</v>
      </c>
      <c r="C11" t="str">
        <f t="shared" si="1"/>
        <v>mkdir ./atarifalcon/;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0.54184454474574&lt;/pos&gt;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./atarifalcon/theme.xml</v>
      </c>
      <c r="D11" s="16" t="s">
        <v>243</v>
      </c>
      <c r="E11" s="1">
        <f>VLOOKUP($A11,Logo!$A$2:$AB$70,27,FALSE)</f>
        <v>0.215</v>
      </c>
      <c r="F11" s="1" t="str">
        <f t="shared" si="2"/>
        <v xml:space="preserve"> </v>
      </c>
      <c r="G11" s="1">
        <f>VLOOKUP($A11,Logo!$A$2:$AB$70,28,FALSE)</f>
        <v>0.54184454474574006</v>
      </c>
      <c r="H11" s="17" t="s">
        <v>240</v>
      </c>
      <c r="I11" s="1">
        <f>VLOOKUP($A11,Table1[#All],25,FALSE)</f>
        <v>0.65</v>
      </c>
      <c r="J11" s="1" t="str">
        <f t="shared" si="3"/>
        <v xml:space="preserve"> </v>
      </c>
      <c r="K11" s="1">
        <f>IF(ISNA(VLOOKUP($A11,Table1[#All],26,FALSE)),0.125,VLOOKUP($A11,Table1[#All],26,FALSE))</f>
        <v>0.32777777777777778</v>
      </c>
      <c r="L11" s="16" t="s">
        <v>242</v>
      </c>
    </row>
    <row r="12" spans="1:12" x14ac:dyDescent="0.25">
      <c r="A12" t="s">
        <v>48</v>
      </c>
      <c r="B12" t="str">
        <f t="shared" si="0"/>
        <v>./atarilynx/</v>
      </c>
      <c r="C12" t="str">
        <f t="shared" si="1"/>
        <v>mkdir ./atarilynx/;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0.517648511150034&lt;/pos&gt;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0.339351851851852&lt;/pos&gt;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./atarilynx/theme.xml</v>
      </c>
      <c r="D12" s="16" t="s">
        <v>243</v>
      </c>
      <c r="E12" s="1">
        <f>VLOOKUP($A12,Logo!$A$2:$AB$70,27,FALSE)</f>
        <v>0.215</v>
      </c>
      <c r="F12" s="1" t="str">
        <f t="shared" si="2"/>
        <v xml:space="preserve"> </v>
      </c>
      <c r="G12" s="1">
        <f>VLOOKUP($A12,Logo!$A$2:$AB$70,28,FALSE)</f>
        <v>0.51764851115003419</v>
      </c>
      <c r="H12" s="17" t="s">
        <v>240</v>
      </c>
      <c r="I12" s="1">
        <f>VLOOKUP($A12,Table1[#All],25,FALSE)</f>
        <v>0.65</v>
      </c>
      <c r="J12" s="1" t="str">
        <f t="shared" si="3"/>
        <v xml:space="preserve"> </v>
      </c>
      <c r="K12" s="1">
        <f>IF(ISNA(VLOOKUP($A12,Table1[#All],26,FALSE)),0.125,VLOOKUP($A12,Table1[#All],26,FALSE))</f>
        <v>0.33935185185185185</v>
      </c>
      <c r="L12" s="16" t="s">
        <v>242</v>
      </c>
    </row>
    <row r="13" spans="1:12" x14ac:dyDescent="0.25">
      <c r="A13" t="s">
        <v>50</v>
      </c>
      <c r="B13" t="str">
        <f t="shared" si="0"/>
        <v>./atarist/</v>
      </c>
      <c r="C13" t="str">
        <f t="shared" si="1"/>
        <v>mkdir ./atarist/;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0.524001021291908&lt;/pos&gt;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0.233796296296296&lt;/pos&gt;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./atarist/theme.xml</v>
      </c>
      <c r="D13" s="16" t="s">
        <v>243</v>
      </c>
      <c r="E13" s="1">
        <f>VLOOKUP($A13,Logo!$A$2:$AB$70,27,FALSE)</f>
        <v>0.215</v>
      </c>
      <c r="F13" s="1" t="str">
        <f t="shared" si="2"/>
        <v xml:space="preserve"> </v>
      </c>
      <c r="G13" s="1">
        <f>VLOOKUP($A13,Logo!$A$2:$AB$70,28,FALSE)</f>
        <v>0.52400102129190784</v>
      </c>
      <c r="H13" s="17" t="s">
        <v>240</v>
      </c>
      <c r="I13" s="1">
        <f>VLOOKUP($A13,Table1[#All],25,FALSE)</f>
        <v>0.65</v>
      </c>
      <c r="J13" s="1" t="str">
        <f t="shared" si="3"/>
        <v xml:space="preserve"> </v>
      </c>
      <c r="K13" s="1">
        <f>IF(ISNA(VLOOKUP($A13,Table1[#All],26,FALSE)),0.125,VLOOKUP($A13,Table1[#All],26,FALSE))</f>
        <v>0.23379629629629631</v>
      </c>
      <c r="L13" s="16" t="s">
        <v>242</v>
      </c>
    </row>
    <row r="14" spans="1:12" x14ac:dyDescent="0.25">
      <c r="A14" t="s">
        <v>52</v>
      </c>
      <c r="B14" t="str">
        <f t="shared" si="0"/>
        <v>./atarixe/</v>
      </c>
      <c r="C14" t="str">
        <f t="shared" si="1"/>
        <v>mkdir ./atarixe/;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0.482469301087471&lt;/pos&gt;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0.381481481481481&lt;/pos&gt;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./atarixe/theme.xml</v>
      </c>
      <c r="D14" s="16" t="s">
        <v>243</v>
      </c>
      <c r="E14" s="1">
        <f>VLOOKUP($A14,Logo!$A$2:$AB$70,27,FALSE)</f>
        <v>0.215</v>
      </c>
      <c r="F14" s="1" t="str">
        <f t="shared" si="2"/>
        <v xml:space="preserve"> </v>
      </c>
      <c r="G14" s="1">
        <f>VLOOKUP($A14,Logo!$A$2:$AB$70,28,FALSE)</f>
        <v>0.48246930108747077</v>
      </c>
      <c r="H14" s="17" t="s">
        <v>240</v>
      </c>
      <c r="I14" s="1">
        <f>VLOOKUP($A14,Table1[#All],25,FALSE)</f>
        <v>0.65</v>
      </c>
      <c r="J14" s="1" t="str">
        <f t="shared" si="3"/>
        <v xml:space="preserve"> </v>
      </c>
      <c r="K14" s="1">
        <f>IF(ISNA(VLOOKUP($A14,Table1[#All],26,FALSE)),0.125,VLOOKUP($A14,Table1[#All],26,FALSE))</f>
        <v>0.38148148148148148</v>
      </c>
      <c r="L14" s="16" t="s">
        <v>242</v>
      </c>
    </row>
    <row r="15" spans="1:12" x14ac:dyDescent="0.25">
      <c r="A15" t="s">
        <v>54</v>
      </c>
      <c r="B15" t="str">
        <f t="shared" si="0"/>
        <v>./bbcmicro/</v>
      </c>
      <c r="C15" t="str">
        <f t="shared" si="1"/>
        <v>mkdir ./bbcmicro/;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0.561033956079974&lt;/pos&gt;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./bbcmicro/theme.xml</v>
      </c>
      <c r="D15" s="16" t="s">
        <v>243</v>
      </c>
      <c r="E15" s="1">
        <f>VLOOKUP($A15,Logo!$A$2:$AB$70,27,FALSE)</f>
        <v>0.215</v>
      </c>
      <c r="F15" s="1" t="str">
        <f t="shared" si="2"/>
        <v xml:space="preserve"> </v>
      </c>
      <c r="G15" s="1">
        <f>VLOOKUP($A15,Logo!$A$2:$AB$70,28,FALSE)</f>
        <v>0.56103395607997386</v>
      </c>
      <c r="H15" s="17" t="s">
        <v>240</v>
      </c>
      <c r="I15" s="1">
        <f>VLOOKUP($A15,Table1[#All],25,FALSE)</f>
        <v>0.65</v>
      </c>
      <c r="J15" s="1" t="str">
        <f t="shared" si="3"/>
        <v xml:space="preserve"> </v>
      </c>
      <c r="K15" s="1">
        <f>IF(ISNA(VLOOKUP($A15,Table1[#All],26,FALSE)),0.125,VLOOKUP($A15,Table1[#All],26,FALSE))</f>
        <v>0.32407407407407407</v>
      </c>
      <c r="L15" s="16" t="s">
        <v>242</v>
      </c>
    </row>
    <row r="16" spans="1:12" x14ac:dyDescent="0.25">
      <c r="A16" t="s">
        <v>56</v>
      </c>
      <c r="B16" t="str">
        <f t="shared" si="0"/>
        <v>./c64/</v>
      </c>
      <c r="C16" t="str">
        <f t="shared" si="1"/>
        <v>mkdir ./c64/;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0.537982475209313&lt;/pos&gt;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0.328240740740741&lt;/pos&gt;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./c64/theme.xml</v>
      </c>
      <c r="D16" s="16" t="s">
        <v>243</v>
      </c>
      <c r="E16" s="1">
        <f>VLOOKUP($A16,Logo!$A$2:$AB$70,27,FALSE)</f>
        <v>0.215</v>
      </c>
      <c r="F16" s="1" t="str">
        <f t="shared" si="2"/>
        <v xml:space="preserve"> </v>
      </c>
      <c r="G16" s="1">
        <f>VLOOKUP($A16,Logo!$A$2:$AB$70,28,FALSE)</f>
        <v>0.53798247520931297</v>
      </c>
      <c r="H16" s="17" t="s">
        <v>240</v>
      </c>
      <c r="I16" s="1">
        <f>VLOOKUP($A16,Table1[#All],25,FALSE)</f>
        <v>0.65</v>
      </c>
      <c r="J16" s="1" t="str">
        <f t="shared" si="3"/>
        <v xml:space="preserve"> </v>
      </c>
      <c r="K16" s="1">
        <f>IF(ISNA(VLOOKUP($A16,Table1[#All],26,FALSE)),0.125,VLOOKUP($A16,Table1[#All],26,FALSE))</f>
        <v>0.32824074074074072</v>
      </c>
      <c r="L16" s="16" t="s">
        <v>242</v>
      </c>
    </row>
    <row r="17" spans="1:12" x14ac:dyDescent="0.25">
      <c r="A17" t="s">
        <v>58</v>
      </c>
      <c r="B17" t="str">
        <f t="shared" si="0"/>
        <v>./capcom/</v>
      </c>
      <c r="C17" t="str">
        <f t="shared" si="1"/>
        <v>mkdir ./capcom/;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0.518029725003974&lt;/pos&gt;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&lt;pos&gt;0.686458333333333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./capcom/theme.xml</v>
      </c>
      <c r="D17" s="16" t="s">
        <v>243</v>
      </c>
      <c r="E17" s="1">
        <f>VLOOKUP($A17,Logo!$A$2:$AB$70,27,FALSE)</f>
        <v>0.215</v>
      </c>
      <c r="F17" s="1" t="str">
        <f t="shared" si="2"/>
        <v xml:space="preserve"> </v>
      </c>
      <c r="G17" s="1">
        <f>VLOOKUP($A17,Logo!$A$2:$AB$70,28,FALSE)</f>
        <v>0.51802972500397393</v>
      </c>
      <c r="H17" s="17" t="s">
        <v>240</v>
      </c>
      <c r="I17" s="1">
        <f>VLOOKUP($A17,Table1[#All],25,FALSE)</f>
        <v>0.68645833333333328</v>
      </c>
      <c r="J17" s="1" t="str">
        <f t="shared" si="3"/>
        <v xml:space="preserve"> </v>
      </c>
      <c r="K17" s="1">
        <f>IF(ISNA(VLOOKUP($A17,Table1[#All],26,FALSE)),0.125,VLOOKUP($A17,Table1[#All],26,FALSE))</f>
        <v>0.13750000000000001</v>
      </c>
      <c r="L17" s="16" t="s">
        <v>242</v>
      </c>
    </row>
    <row r="18" spans="1:12" x14ac:dyDescent="0.25">
      <c r="A18" t="s">
        <v>60</v>
      </c>
      <c r="B18" t="str">
        <f t="shared" si="0"/>
        <v>./channelf/</v>
      </c>
      <c r="C18" t="str">
        <f t="shared" si="1"/>
        <v>mkdir ./channelf/;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0.349074074074074&lt;/pos&gt;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./channelf/theme.xml</v>
      </c>
      <c r="D18" s="16" t="s">
        <v>243</v>
      </c>
      <c r="E18" s="1">
        <f>VLOOKUP($A18,Logo!$A$2:$AB$70,27,FALSE)</f>
        <v>0.215</v>
      </c>
      <c r="F18" s="1" t="str">
        <f t="shared" si="2"/>
        <v xml:space="preserve"> </v>
      </c>
      <c r="G18" s="1">
        <f>VLOOKUP($A18,Logo!$A$2:$AB$70,28,FALSE)</f>
        <v>0.51148768123966259</v>
      </c>
      <c r="H18" s="17" t="s">
        <v>240</v>
      </c>
      <c r="I18" s="1">
        <f>VLOOKUP($A18,Table1[#All],25,FALSE)</f>
        <v>0.65</v>
      </c>
      <c r="J18" s="1" t="str">
        <f t="shared" si="3"/>
        <v xml:space="preserve"> </v>
      </c>
      <c r="K18" s="1">
        <f>IF(ISNA(VLOOKUP($A18,Table1[#All],26,FALSE)),0.125,VLOOKUP($A18,Table1[#All],26,FALSE))</f>
        <v>0.34907407407407409</v>
      </c>
      <c r="L18" s="16" t="s">
        <v>242</v>
      </c>
    </row>
    <row r="19" spans="1:12" x14ac:dyDescent="0.25">
      <c r="A19" t="s">
        <v>62</v>
      </c>
      <c r="B19" t="str">
        <f t="shared" si="0"/>
        <v>./coco/</v>
      </c>
      <c r="C19" t="str">
        <f t="shared" si="1"/>
        <v>mkdir ./coco/;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0.511202485805559&lt;/pos&gt;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./coco/theme.xml</v>
      </c>
      <c r="D19" s="16" t="s">
        <v>243</v>
      </c>
      <c r="E19" s="1">
        <f>VLOOKUP($A19,Logo!$A$2:$AB$70,27,FALSE)</f>
        <v>0.215</v>
      </c>
      <c r="F19" s="1" t="str">
        <f t="shared" si="2"/>
        <v xml:space="preserve"> </v>
      </c>
      <c r="G19" s="1">
        <f>VLOOKUP($A19,Logo!$A$2:$AB$70,28,FALSE)</f>
        <v>0.51120248580555872</v>
      </c>
      <c r="H19" s="17" t="s">
        <v>240</v>
      </c>
      <c r="I19" s="1">
        <v>0.65</v>
      </c>
      <c r="J19" s="1" t="str">
        <f t="shared" si="3"/>
        <v xml:space="preserve"> </v>
      </c>
      <c r="K19" s="1">
        <f>IF(ISNA(VLOOKUP($A19,Table1[#All],26,FALSE)),0.125,VLOOKUP($A19,Table1[#All],26,FALSE))</f>
        <v>0.125</v>
      </c>
      <c r="L19" s="16" t="s">
        <v>242</v>
      </c>
    </row>
    <row r="20" spans="1:12" x14ac:dyDescent="0.25">
      <c r="A20" t="s">
        <v>63</v>
      </c>
      <c r="B20" t="str">
        <f t="shared" si="0"/>
        <v>./colecovision/</v>
      </c>
      <c r="C20" t="str">
        <f t="shared" si="1"/>
        <v>mkdir ./colecovision/;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0.476960837345692&lt;/pos&gt;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0.368055555555556&lt;/pos&gt;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./colecovision/theme.xml</v>
      </c>
      <c r="D20" s="16" t="s">
        <v>243</v>
      </c>
      <c r="E20" s="1">
        <f>VLOOKUP($A20,Logo!$A$2:$AB$70,27,FALSE)</f>
        <v>0.215</v>
      </c>
      <c r="F20" s="1" t="str">
        <f t="shared" si="2"/>
        <v xml:space="preserve"> </v>
      </c>
      <c r="G20" s="1">
        <f>VLOOKUP($A20,Logo!$A$2:$AB$70,28,FALSE)</f>
        <v>0.47696083734569156</v>
      </c>
      <c r="H20" s="17" t="s">
        <v>240</v>
      </c>
      <c r="I20" s="1">
        <f>VLOOKUP($A20,Table1[#All],25,FALSE)</f>
        <v>0.65</v>
      </c>
      <c r="J20" s="1" t="str">
        <f t="shared" si="3"/>
        <v xml:space="preserve"> </v>
      </c>
      <c r="K20" s="1">
        <f>IF(ISNA(VLOOKUP($A20,Table1[#All],26,FALSE)),0.125,VLOOKUP($A20,Table1[#All],26,FALSE))</f>
        <v>0.36805555555555558</v>
      </c>
      <c r="L20" s="16" t="s">
        <v>242</v>
      </c>
    </row>
    <row r="21" spans="1:12" x14ac:dyDescent="0.25">
      <c r="A21" t="s">
        <v>65</v>
      </c>
      <c r="B21" t="str">
        <f t="shared" si="0"/>
        <v>./daphne/</v>
      </c>
      <c r="C21" t="str">
        <f t="shared" si="1"/>
        <v>mkdir ./daphne/;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&lt;pos&gt;0.693229166666667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./daphne/theme.xml</v>
      </c>
      <c r="D21" s="16" t="s">
        <v>243</v>
      </c>
      <c r="E21" s="1">
        <f>VLOOKUP($A21,Logo!$A$2:$AB$70,27,FALSE)</f>
        <v>0.215</v>
      </c>
      <c r="F21" s="1" t="str">
        <f t="shared" si="2"/>
        <v xml:space="preserve"> </v>
      </c>
      <c r="G21" s="1">
        <f>VLOOKUP($A21,Logo!$A$2:$AB$70,28,FALSE)</f>
        <v>0.50409400177682451</v>
      </c>
      <c r="H21" s="17" t="s">
        <v>240</v>
      </c>
      <c r="I21" s="1">
        <f>VLOOKUP($A21,Table1[#All],25,FALSE)</f>
        <v>0.69322916666666667</v>
      </c>
      <c r="J21" s="1" t="str">
        <f t="shared" si="3"/>
        <v xml:space="preserve"> </v>
      </c>
      <c r="K21" s="1">
        <f>IF(ISNA(VLOOKUP($A21,Table1[#All],26,FALSE)),0.125,VLOOKUP($A21,Table1[#All],26,FALSE))</f>
        <v>0.13750000000000001</v>
      </c>
      <c r="L21" s="16" t="s">
        <v>242</v>
      </c>
    </row>
    <row r="22" spans="1:12" x14ac:dyDescent="0.25">
      <c r="A22" t="s">
        <v>68</v>
      </c>
      <c r="B22" t="str">
        <f t="shared" si="0"/>
        <v>./dragon32/</v>
      </c>
      <c r="C22" t="str">
        <f t="shared" si="1"/>
        <v>mkdir ./dragon32/;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0.529939538516502&lt;/pos&gt;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./dragon32/theme.xml</v>
      </c>
      <c r="D22" s="16" t="s">
        <v>243</v>
      </c>
      <c r="E22" s="1">
        <f>VLOOKUP($A22,Logo!$A$2:$AB$70,27,FALSE)</f>
        <v>0.215</v>
      </c>
      <c r="F22" s="1" t="str">
        <f t="shared" si="2"/>
        <v xml:space="preserve"> </v>
      </c>
      <c r="G22" s="1">
        <f>VLOOKUP($A22,Logo!$A$2:$AB$70,28,FALSE)</f>
        <v>0.52993953851650233</v>
      </c>
      <c r="H22" s="17" t="s">
        <v>240</v>
      </c>
      <c r="I22" s="1">
        <f>VLOOKUP($A22,Table1[#All],25,FALSE)</f>
        <v>0.65</v>
      </c>
      <c r="J22" s="1" t="str">
        <f t="shared" si="3"/>
        <v xml:space="preserve"> </v>
      </c>
      <c r="K22" s="1">
        <f>IF(ISNA(VLOOKUP($A22,Table1[#All],26,FALSE)),0.125,VLOOKUP($A22,Table1[#All],26,FALSE))</f>
        <v>0.28657407407407409</v>
      </c>
      <c r="L22" s="16" t="s">
        <v>242</v>
      </c>
    </row>
    <row r="23" spans="1:12" x14ac:dyDescent="0.25">
      <c r="A23" t="s">
        <v>70</v>
      </c>
      <c r="B23" t="str">
        <f t="shared" si="0"/>
        <v>./dreamcast/</v>
      </c>
      <c r="C23" t="str">
        <f t="shared" si="1"/>
        <v>mkdir ./dreamcast/;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0.347724352510534&lt;/pos&gt;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0.351851851851852&lt;/pos&gt;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./dreamcast/theme.xml</v>
      </c>
      <c r="D23" s="16" t="s">
        <v>243</v>
      </c>
      <c r="E23" s="1">
        <f>VLOOKUP($A23,Logo!$A$2:$AB$70,27,FALSE)</f>
        <v>0.215</v>
      </c>
      <c r="F23" s="1" t="str">
        <f t="shared" si="2"/>
        <v xml:space="preserve"> </v>
      </c>
      <c r="G23" s="1">
        <f>VLOOKUP($A23,Logo!$A$2:$AB$70,28,FALSE)</f>
        <v>0.34772435251053385</v>
      </c>
      <c r="H23" s="17" t="s">
        <v>240</v>
      </c>
      <c r="I23" s="1">
        <f>VLOOKUP($A23,Table1[#All],25,FALSE)</f>
        <v>0.65</v>
      </c>
      <c r="J23" s="1" t="str">
        <f t="shared" si="3"/>
        <v xml:space="preserve"> </v>
      </c>
      <c r="K23" s="1">
        <f>IF(ISNA(VLOOKUP($A23,Table1[#All],26,FALSE)),0.125,VLOOKUP($A23,Table1[#All],26,FALSE))</f>
        <v>0.35185185185185186</v>
      </c>
      <c r="L23" s="16" t="s">
        <v>242</v>
      </c>
    </row>
    <row r="24" spans="1:12" x14ac:dyDescent="0.25">
      <c r="A24" t="s">
        <v>72</v>
      </c>
      <c r="B24" t="str">
        <f t="shared" si="0"/>
        <v>./fba/</v>
      </c>
      <c r="C24" t="str">
        <f t="shared" si="1"/>
        <v>mkdir ./fba/;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0.323155569549077&lt;/pos&gt;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./fba/theme.xml</v>
      </c>
      <c r="D24" s="16" t="s">
        <v>243</v>
      </c>
      <c r="E24" s="1">
        <f>VLOOKUP($A24,Logo!$A$2:$AB$70,27,FALSE)</f>
        <v>0.215</v>
      </c>
      <c r="F24" s="1" t="str">
        <f t="shared" si="2"/>
        <v xml:space="preserve"> </v>
      </c>
      <c r="G24" s="1">
        <f>VLOOKUP($A24,Logo!$A$2:$AB$70,28,FALSE)</f>
        <v>0.32315556954907737</v>
      </c>
      <c r="H24" s="17" t="s">
        <v>240</v>
      </c>
      <c r="I24" s="1">
        <v>0.65</v>
      </c>
      <c r="J24" s="1" t="str">
        <f t="shared" si="3"/>
        <v xml:space="preserve"> </v>
      </c>
      <c r="K24" s="1">
        <f>IF(ISNA(VLOOKUP($A24,Table1[#All],26,FALSE)),0.125,VLOOKUP($A24,Table1[#All],26,FALSE))</f>
        <v>0.125</v>
      </c>
      <c r="L24" s="16" t="s">
        <v>242</v>
      </c>
    </row>
    <row r="25" spans="1:12" x14ac:dyDescent="0.25">
      <c r="A25" t="s">
        <v>73</v>
      </c>
      <c r="B25" t="str">
        <f t="shared" si="0"/>
        <v>./fds/</v>
      </c>
      <c r="C25" t="str">
        <f t="shared" si="1"/>
        <v>mkdir ./fds/;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0.519692113801738&lt;/pos&gt;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0.365740740740741&lt;/pos&gt;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./fds/theme.xml</v>
      </c>
      <c r="D25" s="16" t="s">
        <v>243</v>
      </c>
      <c r="E25" s="1">
        <f>VLOOKUP($A25,Logo!$A$2:$AB$70,27,FALSE)</f>
        <v>0.215</v>
      </c>
      <c r="F25" s="1" t="str">
        <f t="shared" si="2"/>
        <v xml:space="preserve"> </v>
      </c>
      <c r="G25" s="1">
        <f>VLOOKUP($A25,Logo!$A$2:$AB$70,28,FALSE)</f>
        <v>0.5196921138017383</v>
      </c>
      <c r="H25" s="17" t="s">
        <v>240</v>
      </c>
      <c r="I25" s="1">
        <f>VLOOKUP($A25,Table1[#All],25,FALSE)</f>
        <v>0.65</v>
      </c>
      <c r="J25" s="1" t="str">
        <f t="shared" si="3"/>
        <v xml:space="preserve"> </v>
      </c>
      <c r="K25" s="1">
        <f>IF(ISNA(VLOOKUP($A25,Table1[#All],26,FALSE)),0.125,VLOOKUP($A25,Table1[#All],26,FALSE))</f>
        <v>0.36574074074074076</v>
      </c>
      <c r="L25" s="16" t="s">
        <v>242</v>
      </c>
    </row>
    <row r="26" spans="1:12" x14ac:dyDescent="0.25">
      <c r="A26" t="s">
        <v>75</v>
      </c>
      <c r="B26" t="str">
        <f t="shared" si="0"/>
        <v>./gameandwatch/</v>
      </c>
      <c r="C26" t="str">
        <f t="shared" si="1"/>
        <v>mkdir ./gameandwatch/;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0.504094001776825&lt;/pos&gt;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0.318518518518519&lt;/pos&gt;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./gameandwatch/theme.xml</v>
      </c>
      <c r="D26" s="16" t="s">
        <v>243</v>
      </c>
      <c r="E26" s="1">
        <f>VLOOKUP($A26,Logo!$A$2:$AB$70,27,FALSE)</f>
        <v>0.215</v>
      </c>
      <c r="F26" s="1" t="str">
        <f t="shared" si="2"/>
        <v xml:space="preserve"> </v>
      </c>
      <c r="G26" s="1">
        <f>VLOOKUP($A26,Logo!$A$2:$AB$70,28,FALSE)</f>
        <v>0.50409400177682451</v>
      </c>
      <c r="H26" s="17" t="s">
        <v>240</v>
      </c>
      <c r="I26" s="1">
        <f>VLOOKUP($A26,Table1[#All],25,FALSE)</f>
        <v>0.65</v>
      </c>
      <c r="J26" s="1" t="str">
        <f t="shared" si="3"/>
        <v xml:space="preserve"> </v>
      </c>
      <c r="K26" s="1">
        <f>IF(ISNA(VLOOKUP($A26,Table1[#All],26,FALSE)),0.125,VLOOKUP($A26,Table1[#All],26,FALSE))</f>
        <v>0.31851851851851853</v>
      </c>
      <c r="L26" s="16" t="s">
        <v>242</v>
      </c>
    </row>
    <row r="27" spans="1:12" x14ac:dyDescent="0.25">
      <c r="A27" t="s">
        <v>77</v>
      </c>
      <c r="B27" t="str">
        <f t="shared" si="0"/>
        <v>./gamegear/</v>
      </c>
      <c r="C27" t="str">
        <f t="shared" si="1"/>
        <v>mkdir ./gamegear/;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0.536977317235888&lt;/pos&gt;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./gamegear/theme.xml</v>
      </c>
      <c r="D27" s="16" t="s">
        <v>243</v>
      </c>
      <c r="E27" s="1">
        <f>VLOOKUP($A27,Logo!$A$2:$AB$70,27,FALSE)</f>
        <v>0.215</v>
      </c>
      <c r="F27" s="1" t="str">
        <f t="shared" si="2"/>
        <v xml:space="preserve"> </v>
      </c>
      <c r="G27" s="1">
        <f>VLOOKUP($A27,Logo!$A$2:$AB$70,28,FALSE)</f>
        <v>0.53697731723588782</v>
      </c>
      <c r="H27" s="17" t="s">
        <v>240</v>
      </c>
      <c r="I27" s="1">
        <f>VLOOKUP($A27,Table1[#All],25,FALSE)</f>
        <v>0.65</v>
      </c>
      <c r="J27" s="1" t="str">
        <f t="shared" si="3"/>
        <v xml:space="preserve"> </v>
      </c>
      <c r="K27" s="1">
        <f>IF(ISNA(VLOOKUP($A27,Table1[#All],26,FALSE)),0.125,VLOOKUP($A27,Table1[#All],26,FALSE))</f>
        <v>0.33564814814814814</v>
      </c>
      <c r="L27" s="16" t="s">
        <v>242</v>
      </c>
    </row>
    <row r="28" spans="1:12" x14ac:dyDescent="0.25">
      <c r="A28" t="s">
        <v>80</v>
      </c>
      <c r="B28" t="str">
        <f t="shared" si="0"/>
        <v>./gba/</v>
      </c>
      <c r="C28" t="str">
        <f t="shared" si="1"/>
        <v>mkdir ./gba/;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0.538758973541856&lt;/pos&gt;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./gba/theme.xml</v>
      </c>
      <c r="D28" s="16" t="s">
        <v>243</v>
      </c>
      <c r="E28" s="1">
        <f>VLOOKUP($A28,Logo!$A$2:$AB$70,27,FALSE)</f>
        <v>0.215</v>
      </c>
      <c r="F28" s="1" t="str">
        <f t="shared" si="2"/>
        <v xml:space="preserve"> </v>
      </c>
      <c r="G28" s="1">
        <f>VLOOKUP($A28,Logo!$A$2:$AB$70,28,FALSE)</f>
        <v>0.53875897354185642</v>
      </c>
      <c r="H28" s="17" t="s">
        <v>240</v>
      </c>
      <c r="I28" s="1">
        <f>VLOOKUP($A28,Table1[#All],25,FALSE)</f>
        <v>0.65</v>
      </c>
      <c r="J28" s="1" t="str">
        <f t="shared" si="3"/>
        <v xml:space="preserve"> </v>
      </c>
      <c r="K28" s="1">
        <f>IF(ISNA(VLOOKUP($A28,Table1[#All],26,FALSE)),0.125,VLOOKUP($A28,Table1[#All],26,FALSE))</f>
        <v>0.34722222222222221</v>
      </c>
      <c r="L28" s="16" t="s">
        <v>242</v>
      </c>
    </row>
    <row r="29" spans="1:12" x14ac:dyDescent="0.25">
      <c r="A29" t="s">
        <v>82</v>
      </c>
      <c r="B29" t="str">
        <f t="shared" si="0"/>
        <v>./gbc/</v>
      </c>
      <c r="C29" t="str">
        <f t="shared" si="1"/>
        <v>mkdir ./gbc/;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0.539089942516909&lt;/pos&gt;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&lt;pos&gt;0.684635416666667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./gbc/theme.xml</v>
      </c>
      <c r="D29" s="16" t="s">
        <v>243</v>
      </c>
      <c r="E29" s="1">
        <f>VLOOKUP($A29,Logo!$A$2:$AB$70,27,FALSE)</f>
        <v>0.215</v>
      </c>
      <c r="F29" s="1" t="str">
        <f t="shared" si="2"/>
        <v xml:space="preserve"> </v>
      </c>
      <c r="G29" s="1">
        <f>VLOOKUP($A29,Logo!$A$2:$AB$70,28,FALSE)</f>
        <v>0.53908994251690878</v>
      </c>
      <c r="H29" s="17" t="s">
        <v>240</v>
      </c>
      <c r="I29" s="1">
        <f>VLOOKUP($A29,Table1[#All],25,FALSE)</f>
        <v>0.68463541666666672</v>
      </c>
      <c r="J29" s="1" t="str">
        <f t="shared" si="3"/>
        <v xml:space="preserve"> </v>
      </c>
      <c r="K29" s="1">
        <f>IF(ISNA(VLOOKUP($A29,Table1[#All],26,FALSE)),0.125,VLOOKUP($A29,Table1[#All],26,FALSE))</f>
        <v>0.13750000000000001</v>
      </c>
      <c r="L29" s="16" t="s">
        <v>242</v>
      </c>
    </row>
    <row r="30" spans="1:12" x14ac:dyDescent="0.25">
      <c r="A30" t="s">
        <v>84</v>
      </c>
      <c r="B30" t="str">
        <f t="shared" si="0"/>
        <v>./gc/</v>
      </c>
      <c r="C30" t="str">
        <f t="shared" si="1"/>
        <v>mkdir ./gc/;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0.506826974523604&lt;/pos&gt;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0.186111111111111&lt;/pos&gt;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./gc/theme.xml</v>
      </c>
      <c r="D30" s="16" t="s">
        <v>243</v>
      </c>
      <c r="E30" s="1">
        <f>VLOOKUP($A30,Logo!$A$2:$AB$70,27,FALSE)</f>
        <v>0.215</v>
      </c>
      <c r="F30" s="1" t="str">
        <f t="shared" si="2"/>
        <v xml:space="preserve"> </v>
      </c>
      <c r="G30" s="1">
        <f>VLOOKUP($A30,Logo!$A$2:$AB$70,28,FALSE)</f>
        <v>0.50682697452360381</v>
      </c>
      <c r="H30" s="17" t="s">
        <v>240</v>
      </c>
      <c r="I30" s="1">
        <f>VLOOKUP($A30,Table1[#All],25,FALSE)</f>
        <v>0.65</v>
      </c>
      <c r="J30" s="1" t="str">
        <f t="shared" si="3"/>
        <v xml:space="preserve"> </v>
      </c>
      <c r="K30" s="1">
        <f>IF(ISNA(VLOOKUP($A30,Table1[#All],26,FALSE)),0.125,VLOOKUP($A30,Table1[#All],26,FALSE))</f>
        <v>0.18611111111111112</v>
      </c>
      <c r="L30" s="16" t="s">
        <v>242</v>
      </c>
    </row>
    <row r="31" spans="1:12" x14ac:dyDescent="0.25">
      <c r="A31" t="s">
        <v>86</v>
      </c>
      <c r="B31" t="str">
        <f t="shared" si="0"/>
        <v>./genesis/</v>
      </c>
      <c r="C31" t="str">
        <f t="shared" si="1"/>
        <v>mkdir ./genesis/;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0.511487681239663&lt;/pos&gt;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0.382407407407407&lt;/pos&gt;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./genesis/theme.xml</v>
      </c>
      <c r="D31" s="16" t="s">
        <v>243</v>
      </c>
      <c r="E31" s="1">
        <f>VLOOKUP($A31,Logo!$A$2:$AB$70,27,FALSE)</f>
        <v>0.215</v>
      </c>
      <c r="F31" s="1" t="str">
        <f t="shared" si="2"/>
        <v xml:space="preserve"> </v>
      </c>
      <c r="G31" s="1">
        <f>VLOOKUP($A31,Logo!$A$2:$AB$70,28,FALSE)</f>
        <v>0.51148768123966259</v>
      </c>
      <c r="H31" s="17" t="s">
        <v>240</v>
      </c>
      <c r="I31" s="1">
        <f>VLOOKUP($A31,Table1[#All],25,FALSE)</f>
        <v>0.65</v>
      </c>
      <c r="J31" s="1" t="str">
        <f t="shared" si="3"/>
        <v xml:space="preserve"> </v>
      </c>
      <c r="K31" s="1">
        <f>IF(ISNA(VLOOKUP($A31,Table1[#All],26,FALSE)),0.125,VLOOKUP($A31,Table1[#All],26,FALSE))</f>
        <v>0.38240740740740742</v>
      </c>
      <c r="L31" s="16" t="s">
        <v>242</v>
      </c>
    </row>
    <row r="32" spans="1:12" x14ac:dyDescent="0.25">
      <c r="A32" t="s">
        <v>87</v>
      </c>
      <c r="B32" t="str">
        <f t="shared" si="0"/>
        <v>./intellivision/</v>
      </c>
      <c r="C32" t="str">
        <f t="shared" si="1"/>
        <v>mkdir ./intellivision/;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0.525976663785653&lt;/pos&gt;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0.356018518518519&lt;/pos&gt;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./intellivision/theme.xml</v>
      </c>
      <c r="D32" s="16" t="s">
        <v>243</v>
      </c>
      <c r="E32" s="1">
        <f>VLOOKUP($A32,Logo!$A$2:$AB$70,27,FALSE)</f>
        <v>0.215</v>
      </c>
      <c r="F32" s="1" t="str">
        <f t="shared" si="2"/>
        <v xml:space="preserve"> </v>
      </c>
      <c r="G32" s="1">
        <f>VLOOKUP($A32,Logo!$A$2:$AB$70,28,FALSE)</f>
        <v>0.52597666378565255</v>
      </c>
      <c r="H32" s="17" t="s">
        <v>240</v>
      </c>
      <c r="I32" s="1">
        <f>VLOOKUP($A32,Table1[#All],25,FALSE)</f>
        <v>0.65</v>
      </c>
      <c r="J32" s="1" t="str">
        <f t="shared" si="3"/>
        <v xml:space="preserve"> </v>
      </c>
      <c r="K32" s="1">
        <f>IF(ISNA(VLOOKUP($A32,Table1[#All],26,FALSE)),0.125,VLOOKUP($A32,Table1[#All],26,FALSE))</f>
        <v>0.35601851851851851</v>
      </c>
      <c r="L32" s="16" t="s">
        <v>242</v>
      </c>
    </row>
    <row r="33" spans="1:12" x14ac:dyDescent="0.25">
      <c r="A33" t="s">
        <v>89</v>
      </c>
      <c r="B33" t="str">
        <f t="shared" si="0"/>
        <v>./macintosh/</v>
      </c>
      <c r="C33" t="str">
        <f t="shared" si="1"/>
        <v>mkdir ./macintosh/;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0.564647555939691&lt;/pos&gt;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0.184722222222222&lt;/pos&gt;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./macintosh/theme.xml</v>
      </c>
      <c r="D33" s="16" t="s">
        <v>243</v>
      </c>
      <c r="E33" s="1">
        <f>VLOOKUP($A33,Logo!$A$2:$AB$70,27,FALSE)</f>
        <v>0.215</v>
      </c>
      <c r="F33" s="1" t="str">
        <f t="shared" si="2"/>
        <v xml:space="preserve"> </v>
      </c>
      <c r="G33" s="1">
        <f>VLOOKUP($A33,Logo!$A$2:$AB$70,28,FALSE)</f>
        <v>0.56464755593969074</v>
      </c>
      <c r="H33" s="17" t="s">
        <v>240</v>
      </c>
      <c r="I33" s="1">
        <f>VLOOKUP($A33,Table1[#All],25,FALSE)</f>
        <v>0.65</v>
      </c>
      <c r="J33" s="1" t="str">
        <f t="shared" si="3"/>
        <v xml:space="preserve"> </v>
      </c>
      <c r="K33" s="1">
        <f>IF(ISNA(VLOOKUP($A33,Table1[#All],26,FALSE)),0.125,VLOOKUP($A33,Table1[#All],26,FALSE))</f>
        <v>0.18472222222222223</v>
      </c>
      <c r="L33" s="16" t="s">
        <v>242</v>
      </c>
    </row>
    <row r="34" spans="1:12" x14ac:dyDescent="0.25">
      <c r="A34" t="s">
        <v>91</v>
      </c>
      <c r="B34" t="str">
        <f t="shared" si="0"/>
        <v>./mame/</v>
      </c>
      <c r="C34" t="str">
        <f t="shared" si="1"/>
        <v>mkdir ./mame/;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0.488415769679958&lt;/pos&gt;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&lt;pos&gt;0.678645833333333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./mame/theme.xml</v>
      </c>
      <c r="D34" s="16" t="s">
        <v>243</v>
      </c>
      <c r="E34" s="1">
        <f>VLOOKUP($A34,Logo!$A$2:$AB$70,27,FALSE)</f>
        <v>0.215</v>
      </c>
      <c r="F34" s="1" t="str">
        <f t="shared" si="2"/>
        <v xml:space="preserve"> </v>
      </c>
      <c r="G34" s="1">
        <f>VLOOKUP($A34,Logo!$A$2:$AB$70,28,FALSE)</f>
        <v>0.48841576967995792</v>
      </c>
      <c r="H34" s="17" t="s">
        <v>240</v>
      </c>
      <c r="I34" s="1">
        <f>VLOOKUP($A34,Table1[#All],25,FALSE)</f>
        <v>0.67864583333333328</v>
      </c>
      <c r="J34" s="1" t="str">
        <f t="shared" si="3"/>
        <v xml:space="preserve"> </v>
      </c>
      <c r="K34" s="1">
        <f>IF(ISNA(VLOOKUP($A34,Table1[#All],26,FALSE)),0.125,VLOOKUP($A34,Table1[#All],26,FALSE))</f>
        <v>0.13750000000000001</v>
      </c>
      <c r="L34" s="16" t="s">
        <v>242</v>
      </c>
    </row>
    <row r="35" spans="1:12" x14ac:dyDescent="0.25">
      <c r="A35" t="s">
        <v>93</v>
      </c>
      <c r="B35" t="str">
        <f t="shared" si="0"/>
        <v>./mastersystem/</v>
      </c>
      <c r="C35" t="str">
        <f t="shared" si="1"/>
        <v>mkdir ./mastersystem/;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0.463939728098423&lt;/pos&gt;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0.350462962962963&lt;/pos&gt;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./mastersystem/theme.xml</v>
      </c>
      <c r="D35" s="16" t="s">
        <v>243</v>
      </c>
      <c r="E35" s="1">
        <f>VLOOKUP($A35,Logo!$A$2:$AB$70,27,FALSE)</f>
        <v>0.215</v>
      </c>
      <c r="F35" s="1" t="str">
        <f t="shared" si="2"/>
        <v xml:space="preserve"> </v>
      </c>
      <c r="G35" s="1">
        <f>VLOOKUP($A35,Logo!$A$2:$AB$70,28,FALSE)</f>
        <v>0.46393972809842349</v>
      </c>
      <c r="H35" s="17" t="s">
        <v>240</v>
      </c>
      <c r="I35" s="1">
        <f>VLOOKUP($A35,Table1[#All],25,FALSE)</f>
        <v>0.65</v>
      </c>
      <c r="J35" s="1" t="str">
        <f t="shared" si="3"/>
        <v xml:space="preserve"> </v>
      </c>
      <c r="K35" s="1">
        <f>IF(ISNA(VLOOKUP($A35,Table1[#All],26,FALSE)),0.125,VLOOKUP($A35,Table1[#All],26,FALSE))</f>
        <v>0.35046296296296298</v>
      </c>
      <c r="L35" s="16" t="s">
        <v>242</v>
      </c>
    </row>
    <row r="36" spans="1:12" x14ac:dyDescent="0.25">
      <c r="A36" t="s">
        <v>95</v>
      </c>
      <c r="B36" t="str">
        <f t="shared" si="0"/>
        <v>./megadrive/</v>
      </c>
      <c r="C36" t="str">
        <f t="shared" si="1"/>
        <v>mkdir ./megadrive/;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0.525435756747625&lt;/pos&gt;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./megadrive/theme.xml</v>
      </c>
      <c r="D36" s="16" t="s">
        <v>243</v>
      </c>
      <c r="E36" s="1">
        <f>VLOOKUP($A36,Logo!$A$2:$AB$70,27,FALSE)</f>
        <v>0.215</v>
      </c>
      <c r="F36" s="1" t="str">
        <f t="shared" si="2"/>
        <v xml:space="preserve"> </v>
      </c>
      <c r="G36" s="1">
        <f>VLOOKUP($A36,Logo!$A$2:$AB$70,28,FALSE)</f>
        <v>0.52543575674762488</v>
      </c>
      <c r="H36" s="17" t="s">
        <v>240</v>
      </c>
      <c r="I36" s="1">
        <f>VLOOKUP($A36,Table1[#All],25,FALSE)</f>
        <v>0.65</v>
      </c>
      <c r="J36" s="1" t="str">
        <f t="shared" si="3"/>
        <v xml:space="preserve"> </v>
      </c>
      <c r="K36" s="1">
        <f>IF(ISNA(VLOOKUP($A36,Table1[#All],26,FALSE)),0.125,VLOOKUP($A36,Table1[#All],26,FALSE))</f>
        <v>0.36388888888888887</v>
      </c>
      <c r="L36" s="16" t="s">
        <v>242</v>
      </c>
    </row>
    <row r="37" spans="1:12" x14ac:dyDescent="0.25">
      <c r="A37" t="s">
        <v>97</v>
      </c>
      <c r="B37" t="str">
        <f t="shared" si="0"/>
        <v>./msx/</v>
      </c>
      <c r="C37" t="str">
        <f t="shared" si="1"/>
        <v>mkdir ./msx/;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0.446180349768107&lt;/pos&gt;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0.351388888888889&lt;/pos&gt;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./msx/theme.xml</v>
      </c>
      <c r="D37" s="16" t="s">
        <v>243</v>
      </c>
      <c r="E37" s="1">
        <f>VLOOKUP($A37,Logo!$A$2:$AB$70,27,FALSE)</f>
        <v>0.215</v>
      </c>
      <c r="F37" s="1" t="str">
        <f t="shared" si="2"/>
        <v xml:space="preserve"> </v>
      </c>
      <c r="G37" s="1">
        <f>VLOOKUP($A37,Logo!$A$2:$AB$70,28,FALSE)</f>
        <v>0.44618034976810694</v>
      </c>
      <c r="H37" s="17" t="s">
        <v>240</v>
      </c>
      <c r="I37" s="1">
        <f>VLOOKUP($A37,Table1[#All],25,FALSE)</f>
        <v>0.65</v>
      </c>
      <c r="J37" s="1" t="str">
        <f t="shared" si="3"/>
        <v xml:space="preserve"> </v>
      </c>
      <c r="K37" s="1">
        <f>IF(ISNA(VLOOKUP($A37,Table1[#All],26,FALSE)),0.125,VLOOKUP($A37,Table1[#All],26,FALSE))</f>
        <v>0.35138888888888886</v>
      </c>
      <c r="L37" s="16" t="s">
        <v>242</v>
      </c>
    </row>
    <row r="38" spans="1:12" x14ac:dyDescent="0.25">
      <c r="A38" t="s">
        <v>99</v>
      </c>
      <c r="B38" t="str">
        <f t="shared" si="0"/>
        <v>./n64/</v>
      </c>
      <c r="C38" t="str">
        <f t="shared" si="1"/>
        <v>mkdir ./n64/;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0.51856494963802&lt;/pos&gt;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./n64/theme.xml</v>
      </c>
      <c r="D38" s="16" t="s">
        <v>243</v>
      </c>
      <c r="E38" s="1">
        <f>VLOOKUP($A38,Logo!$A$2:$AB$70,27,FALSE)</f>
        <v>0.215</v>
      </c>
      <c r="F38" s="1" t="str">
        <f t="shared" si="2"/>
        <v xml:space="preserve"> </v>
      </c>
      <c r="G38" s="1">
        <f>VLOOKUP($A38,Logo!$A$2:$AB$70,28,FALSE)</f>
        <v>0.51856494963802047</v>
      </c>
      <c r="H38" s="17" t="s">
        <v>240</v>
      </c>
      <c r="I38" s="1">
        <f>VLOOKUP($A38,Table1[#All],25,FALSE)</f>
        <v>0.65</v>
      </c>
      <c r="J38" s="1" t="str">
        <f t="shared" si="3"/>
        <v xml:space="preserve"> </v>
      </c>
      <c r="K38" s="1">
        <f>IF(ISNA(VLOOKUP($A38,Table1[#All],26,FALSE)),0.125,VLOOKUP($A38,Table1[#All],26,FALSE))</f>
        <v>0.35416666666666669</v>
      </c>
      <c r="L38" s="16" t="s">
        <v>242</v>
      </c>
    </row>
    <row r="39" spans="1:12" x14ac:dyDescent="0.25">
      <c r="A39" t="s">
        <v>101</v>
      </c>
      <c r="B39" t="str">
        <f t="shared" si="0"/>
        <v>./nds/</v>
      </c>
      <c r="C39" t="str">
        <f t="shared" si="1"/>
        <v>mkdir ./nds/;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0.532045375660405&lt;/pos&gt;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0.25462962962963&lt;/pos&gt;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./nds/theme.xml</v>
      </c>
      <c r="D39" s="16" t="s">
        <v>243</v>
      </c>
      <c r="E39" s="1">
        <f>VLOOKUP($A39,Logo!$A$2:$AB$70,27,FALSE)</f>
        <v>0.215</v>
      </c>
      <c r="F39" s="1" t="str">
        <f t="shared" si="2"/>
        <v xml:space="preserve"> </v>
      </c>
      <c r="G39" s="1">
        <f>VLOOKUP($A39,Logo!$A$2:$AB$70,28,FALSE)</f>
        <v>0.53204537566040511</v>
      </c>
      <c r="H39" s="17" t="s">
        <v>240</v>
      </c>
      <c r="I39" s="1">
        <f>VLOOKUP($A39,Table1[#All],25,FALSE)</f>
        <v>0.65</v>
      </c>
      <c r="J39" s="1" t="str">
        <f t="shared" si="3"/>
        <v xml:space="preserve"> </v>
      </c>
      <c r="K39" s="1">
        <f>IF(ISNA(VLOOKUP($A39,Table1[#All],26,FALSE)),0.125,VLOOKUP($A39,Table1[#All],26,FALSE))</f>
        <v>0.25462962962962965</v>
      </c>
      <c r="L39" s="16" t="s">
        <v>242</v>
      </c>
    </row>
    <row r="40" spans="1:12" x14ac:dyDescent="0.25">
      <c r="A40" t="s">
        <v>103</v>
      </c>
      <c r="B40" t="str">
        <f t="shared" si="0"/>
        <v>./neogeo/</v>
      </c>
      <c r="C40" t="str">
        <f t="shared" si="1"/>
        <v>mkdir ./neogeo/;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&lt;pos&gt;0.228227576336126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&lt;pos&gt;0.6875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./neogeo/theme.xml</v>
      </c>
      <c r="D40" s="16" t="s">
        <v>243</v>
      </c>
      <c r="E40" s="1">
        <f>VLOOKUP($A40,Logo!$A$2:$AB$70,27,FALSE)</f>
        <v>0.22822757633612606</v>
      </c>
      <c r="F40" s="1" t="str">
        <f t="shared" si="2"/>
        <v xml:space="preserve"> </v>
      </c>
      <c r="G40" s="1">
        <f>VLOOKUP($A40,Logo!$A$2:$AB$70,28,FALSE)</f>
        <v>0.3</v>
      </c>
      <c r="H40" s="17" t="s">
        <v>240</v>
      </c>
      <c r="I40" s="1">
        <f>VLOOKUP($A40,Table1[#All],25,FALSE)</f>
        <v>0.6875</v>
      </c>
      <c r="J40" s="1" t="str">
        <f t="shared" si="3"/>
        <v xml:space="preserve"> </v>
      </c>
      <c r="K40" s="1">
        <f>IF(ISNA(VLOOKUP($A40,Table1[#All],26,FALSE)),0.125,VLOOKUP($A40,Table1[#All],26,FALSE))</f>
        <v>0.13750000000000001</v>
      </c>
      <c r="L40" s="16" t="s">
        <v>242</v>
      </c>
    </row>
    <row r="41" spans="1:12" x14ac:dyDescent="0.25">
      <c r="A41" t="s">
        <v>105</v>
      </c>
      <c r="B41" t="str">
        <f t="shared" si="0"/>
        <v>./neogeocd/</v>
      </c>
      <c r="C41" t="str">
        <f t="shared" si="1"/>
        <v>mkdir ./neogeocd/;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0.536300503825582&lt;/pos&gt;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./neogeocd/theme.xml</v>
      </c>
      <c r="D41" s="16" t="s">
        <v>243</v>
      </c>
      <c r="E41" s="1">
        <f>VLOOKUP($A41,Logo!$A$2:$AB$70,27,FALSE)</f>
        <v>0.215</v>
      </c>
      <c r="F41" s="1" t="str">
        <f t="shared" si="2"/>
        <v xml:space="preserve"> </v>
      </c>
      <c r="G41" s="1">
        <f>VLOOKUP($A41,Logo!$A$2:$AB$70,28,FALSE)</f>
        <v>0.53630050382558192</v>
      </c>
      <c r="H41" s="17" t="s">
        <v>240</v>
      </c>
      <c r="I41" s="1">
        <f>VLOOKUP($A41,Table1[#All],25,FALSE)</f>
        <v>0.65</v>
      </c>
      <c r="J41" s="1" t="str">
        <f t="shared" si="3"/>
        <v xml:space="preserve"> </v>
      </c>
      <c r="K41" s="1">
        <f>IF(ISNA(VLOOKUP($A41,Table1[#All],26,FALSE)),0.125,VLOOKUP($A41,Table1[#All],26,FALSE))</f>
        <v>0.37870370370370371</v>
      </c>
      <c r="L41" s="16" t="s">
        <v>242</v>
      </c>
    </row>
    <row r="42" spans="1:12" x14ac:dyDescent="0.25">
      <c r="A42" t="s">
        <v>107</v>
      </c>
      <c r="B42" t="str">
        <f t="shared" si="0"/>
        <v>./nes/</v>
      </c>
      <c r="C42" t="str">
        <f t="shared" si="1"/>
        <v>mkdir ./nes/;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0.459645582099088&lt;/pos&gt;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./nes/theme.xml</v>
      </c>
      <c r="D42" s="16" t="s">
        <v>243</v>
      </c>
      <c r="E42" s="1">
        <f>VLOOKUP($A42,Logo!$A$2:$AB$70,27,FALSE)</f>
        <v>0.215</v>
      </c>
      <c r="F42" s="1" t="str">
        <f t="shared" si="2"/>
        <v xml:space="preserve"> </v>
      </c>
      <c r="G42" s="1">
        <f>VLOOKUP($A42,Logo!$A$2:$AB$70,28,FALSE)</f>
        <v>0.45964558209908846</v>
      </c>
      <c r="H42" s="17" t="s">
        <v>240</v>
      </c>
      <c r="I42" s="1">
        <f>VLOOKUP($A42,Table1[#All],25,FALSE)</f>
        <v>0.65</v>
      </c>
      <c r="J42" s="1" t="str">
        <f t="shared" si="3"/>
        <v xml:space="preserve"> </v>
      </c>
      <c r="K42" s="1">
        <f>IF(ISNA(VLOOKUP($A42,Table1[#All],26,FALSE)),0.125,VLOOKUP($A42,Table1[#All],26,FALSE))</f>
        <v>0.35972222222222222</v>
      </c>
      <c r="L42" s="16" t="s">
        <v>242</v>
      </c>
    </row>
    <row r="43" spans="1:12" x14ac:dyDescent="0.25">
      <c r="A43" t="s">
        <v>109</v>
      </c>
      <c r="B43" t="str">
        <f t="shared" si="0"/>
        <v>./ngp/</v>
      </c>
      <c r="C43" t="str">
        <f t="shared" si="1"/>
        <v>mkdir ./ngp/;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0.506484182854818&lt;/pos&gt;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0.335648148148148&lt;/pos&gt;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./ngp/theme.xml</v>
      </c>
      <c r="D43" s="16" t="s">
        <v>243</v>
      </c>
      <c r="E43" s="1">
        <f>VLOOKUP($A43,Logo!$A$2:$AB$70,27,FALSE)</f>
        <v>0.215</v>
      </c>
      <c r="F43" s="1" t="str">
        <f t="shared" si="2"/>
        <v xml:space="preserve"> </v>
      </c>
      <c r="G43" s="1">
        <f>VLOOKUP($A43,Logo!$A$2:$AB$70,28,FALSE)</f>
        <v>0.50648418285481789</v>
      </c>
      <c r="H43" s="17" t="s">
        <v>240</v>
      </c>
      <c r="I43" s="1">
        <f>VLOOKUP($A43,Table1[#All],25,FALSE)</f>
        <v>0.65</v>
      </c>
      <c r="J43" s="1" t="str">
        <f t="shared" si="3"/>
        <v xml:space="preserve"> </v>
      </c>
      <c r="K43" s="1">
        <f>IF(ISNA(VLOOKUP($A43,Table1[#All],26,FALSE)),0.125,VLOOKUP($A43,Table1[#All],26,FALSE))</f>
        <v>0.33564814814814814</v>
      </c>
      <c r="L43" s="16" t="s">
        <v>242</v>
      </c>
    </row>
    <row r="44" spans="1:12" x14ac:dyDescent="0.25">
      <c r="A44" t="s">
        <v>110</v>
      </c>
      <c r="B44" t="str">
        <f t="shared" si="0"/>
        <v>./ngpc/</v>
      </c>
      <c r="C44" t="str">
        <f t="shared" si="1"/>
        <v>mkdir ./ngpc/;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0.483099004712149&lt;/pos&gt;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0.347222222222222&lt;/pos&gt;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./ngpc/theme.xml</v>
      </c>
      <c r="D44" s="16" t="s">
        <v>243</v>
      </c>
      <c r="E44" s="1">
        <f>VLOOKUP($A44,Logo!$A$2:$AB$70,27,FALSE)</f>
        <v>0.215</v>
      </c>
      <c r="F44" s="1" t="str">
        <f t="shared" si="2"/>
        <v xml:space="preserve"> </v>
      </c>
      <c r="G44" s="1">
        <f>VLOOKUP($A44,Logo!$A$2:$AB$70,28,FALSE)</f>
        <v>0.48309900471214895</v>
      </c>
      <c r="H44" s="17" t="s">
        <v>240</v>
      </c>
      <c r="I44" s="1">
        <f>VLOOKUP($A44,Table1[#All],25,FALSE)</f>
        <v>0.65</v>
      </c>
      <c r="J44" s="1" t="str">
        <f t="shared" si="3"/>
        <v xml:space="preserve"> </v>
      </c>
      <c r="K44" s="1">
        <f>IF(ISNA(VLOOKUP($A44,Table1[#All],26,FALSE)),0.125,VLOOKUP($A44,Table1[#All],26,FALSE))</f>
        <v>0.34722222222222221</v>
      </c>
      <c r="L44" s="16" t="s">
        <v>242</v>
      </c>
    </row>
    <row r="45" spans="1:12" x14ac:dyDescent="0.25">
      <c r="A45" t="s">
        <v>111</v>
      </c>
      <c r="B45" t="str">
        <f t="shared" si="0"/>
        <v>./nintendo/</v>
      </c>
      <c r="C45" t="str">
        <f t="shared" si="1"/>
        <v>mkdir ./nintendo/;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0.52736001529488&lt;/pos&gt;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0.359722222222222&lt;/pos&gt;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./nintendo/theme.xml</v>
      </c>
      <c r="D45" s="16" t="s">
        <v>243</v>
      </c>
      <c r="E45" s="1">
        <f>VLOOKUP($A45,Logo!$A$2:$AB$70,27,FALSE)</f>
        <v>0.215</v>
      </c>
      <c r="F45" s="1" t="str">
        <f t="shared" si="2"/>
        <v xml:space="preserve"> </v>
      </c>
      <c r="G45" s="1">
        <f>VLOOKUP($A45,Logo!$A$2:$AB$70,28,FALSE)</f>
        <v>0.52736001529488019</v>
      </c>
      <c r="H45" s="17" t="s">
        <v>240</v>
      </c>
      <c r="I45" s="1">
        <f>VLOOKUP($A45,Table1[#All],25,FALSE)</f>
        <v>0.65</v>
      </c>
      <c r="J45" s="1" t="str">
        <f t="shared" si="3"/>
        <v xml:space="preserve"> </v>
      </c>
      <c r="K45" s="1">
        <f>IF(ISNA(VLOOKUP($A45,Table1[#All],26,FALSE)),0.125,VLOOKUP($A45,Table1[#All],26,FALSE))</f>
        <v>0.35972222222222222</v>
      </c>
      <c r="L45" s="16" t="s">
        <v>242</v>
      </c>
    </row>
    <row r="46" spans="1:12" x14ac:dyDescent="0.25">
      <c r="A46" t="s">
        <v>112</v>
      </c>
      <c r="B46" t="str">
        <f t="shared" si="0"/>
        <v>./odyssey2/</v>
      </c>
      <c r="C46" t="str">
        <f t="shared" si="1"/>
        <v>mkdir ./odyssey2/;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0.475716785817389&lt;/pos&gt;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./odyssey2/theme.xml</v>
      </c>
      <c r="D46" s="16" t="s">
        <v>243</v>
      </c>
      <c r="E46" s="1">
        <f>VLOOKUP($A46,Logo!$A$2:$AB$70,27,FALSE)</f>
        <v>0.215</v>
      </c>
      <c r="F46" s="1" t="str">
        <f t="shared" si="2"/>
        <v xml:space="preserve"> </v>
      </c>
      <c r="G46" s="1">
        <f>VLOOKUP($A46,Logo!$A$2:$AB$70,28,FALSE)</f>
        <v>0.4757167858173893</v>
      </c>
      <c r="H46" s="17" t="s">
        <v>240</v>
      </c>
      <c r="I46" s="1">
        <f>VLOOKUP($A46,Table1[#All],25,FALSE)</f>
        <v>0.65</v>
      </c>
      <c r="J46" s="1" t="str">
        <f t="shared" si="3"/>
        <v xml:space="preserve"> </v>
      </c>
      <c r="K46" s="1">
        <f>IF(ISNA(VLOOKUP($A46,Table1[#All],26,FALSE)),0.125,VLOOKUP($A46,Table1[#All],26,FALSE))</f>
        <v>0.33750000000000002</v>
      </c>
      <c r="L46" s="16" t="s">
        <v>242</v>
      </c>
    </row>
    <row r="47" spans="1:12" x14ac:dyDescent="0.25">
      <c r="A47" t="s">
        <v>114</v>
      </c>
      <c r="B47" t="str">
        <f t="shared" si="0"/>
        <v>./pc/</v>
      </c>
      <c r="C47" t="str">
        <f t="shared" si="1"/>
        <v>mkdir ./pc/;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0.450554787283769&lt;/pos&gt;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0.319444444444444&lt;/pos&gt;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./pc/theme.xml</v>
      </c>
      <c r="D47" s="16" t="s">
        <v>243</v>
      </c>
      <c r="E47" s="1">
        <f>VLOOKUP($A47,Logo!$A$2:$AB$70,27,FALSE)</f>
        <v>0.215</v>
      </c>
      <c r="F47" s="1" t="str">
        <f t="shared" si="2"/>
        <v xml:space="preserve"> </v>
      </c>
      <c r="G47" s="1">
        <f>VLOOKUP($A47,Logo!$A$2:$AB$70,28,FALSE)</f>
        <v>0.45055478728376924</v>
      </c>
      <c r="H47" s="17" t="s">
        <v>240</v>
      </c>
      <c r="I47" s="1">
        <f>VLOOKUP($A47,Table1[#All],25,FALSE)</f>
        <v>0.65</v>
      </c>
      <c r="J47" s="1" t="str">
        <f t="shared" si="3"/>
        <v xml:space="preserve"> </v>
      </c>
      <c r="K47" s="1">
        <f>IF(ISNA(VLOOKUP($A47,Table1[#All],26,FALSE)),0.125,VLOOKUP($A47,Table1[#All],26,FALSE))</f>
        <v>0.31944444444444442</v>
      </c>
      <c r="L47" s="16" t="s">
        <v>242</v>
      </c>
    </row>
    <row r="48" spans="1:12" x14ac:dyDescent="0.25">
      <c r="A48" t="s">
        <v>116</v>
      </c>
      <c r="B48" t="str">
        <f t="shared" si="0"/>
        <v>./pcengine/</v>
      </c>
      <c r="C48" t="str">
        <f t="shared" si="1"/>
        <v>mkdir ./pcengine/;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0.424457904713524&lt;/pos&gt;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0.378703703703704&lt;/pos&gt;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./pcengine/theme.xml</v>
      </c>
      <c r="D48" s="16" t="s">
        <v>243</v>
      </c>
      <c r="E48" s="1">
        <f>VLOOKUP($A48,Logo!$A$2:$AB$70,27,FALSE)</f>
        <v>0.215</v>
      </c>
      <c r="F48" s="1" t="str">
        <f t="shared" si="2"/>
        <v xml:space="preserve"> </v>
      </c>
      <c r="G48" s="1">
        <f>VLOOKUP($A48,Logo!$A$2:$AB$70,28,FALSE)</f>
        <v>0.4244579047135244</v>
      </c>
      <c r="H48" s="17" t="s">
        <v>240</v>
      </c>
      <c r="I48" s="1">
        <f>VLOOKUP($A48,Table1[#All],25,FALSE)</f>
        <v>0.65</v>
      </c>
      <c r="J48" s="1" t="str">
        <f t="shared" si="3"/>
        <v xml:space="preserve"> </v>
      </c>
      <c r="K48" s="1">
        <f>IF(ISNA(VLOOKUP($A48,Table1[#All],26,FALSE)),0.125,VLOOKUP($A48,Table1[#All],26,FALSE))</f>
        <v>0.37870370370370371</v>
      </c>
      <c r="L48" s="16" t="s">
        <v>242</v>
      </c>
    </row>
    <row r="49" spans="1:12" x14ac:dyDescent="0.25">
      <c r="A49" t="s">
        <v>119</v>
      </c>
      <c r="B49" t="str">
        <f t="shared" si="0"/>
        <v>./ports/</v>
      </c>
      <c r="C49" t="str">
        <f t="shared" si="1"/>
        <v>mkdir ./ports/;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0.4617762035685&lt;/pos&gt;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./ports/theme.xml</v>
      </c>
      <c r="D49" s="16" t="s">
        <v>243</v>
      </c>
      <c r="E49" s="1">
        <f>VLOOKUP($A49,Logo!$A$2:$AB$70,27,FALSE)</f>
        <v>0.215</v>
      </c>
      <c r="F49" s="1" t="str">
        <f t="shared" si="2"/>
        <v xml:space="preserve"> </v>
      </c>
      <c r="G49" s="1">
        <f>VLOOKUP($A49,Logo!$A$2:$AB$70,28,FALSE)</f>
        <v>0.46177620356850002</v>
      </c>
      <c r="H49" s="17" t="s">
        <v>240</v>
      </c>
      <c r="I49" s="1">
        <v>0.65</v>
      </c>
      <c r="J49" s="1" t="str">
        <f t="shared" si="3"/>
        <v xml:space="preserve"> </v>
      </c>
      <c r="K49" s="1">
        <f>IF(ISNA(VLOOKUP($A49,Table1[#All],26,FALSE)),0.125,VLOOKUP($A49,Table1[#All],26,FALSE))</f>
        <v>0.125</v>
      </c>
      <c r="L49" s="16" t="s">
        <v>242</v>
      </c>
    </row>
    <row r="50" spans="1:12" x14ac:dyDescent="0.25">
      <c r="A50" t="s">
        <v>120</v>
      </c>
      <c r="B50" t="str">
        <f t="shared" si="0"/>
        <v>./psp/</v>
      </c>
      <c r="C50" t="str">
        <f t="shared" si="1"/>
        <v>mkdir ./psp/;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0.473445993923205&lt;/pos&gt;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0.374074074074074&lt;/pos&gt;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./psp/theme.xml</v>
      </c>
      <c r="D50" s="16" t="s">
        <v>243</v>
      </c>
      <c r="E50" s="1">
        <f>VLOOKUP($A50,Logo!$A$2:$AB$70,27,FALSE)</f>
        <v>0.215</v>
      </c>
      <c r="F50" s="1" t="str">
        <f t="shared" si="2"/>
        <v xml:space="preserve"> </v>
      </c>
      <c r="G50" s="1">
        <f>VLOOKUP($A50,Logo!$A$2:$AB$70,28,FALSE)</f>
        <v>0.47344599392320535</v>
      </c>
      <c r="H50" s="17" t="s">
        <v>240</v>
      </c>
      <c r="I50" s="1">
        <f>VLOOKUP($A50,Table1[#All],25,FALSE)</f>
        <v>0.65</v>
      </c>
      <c r="J50" s="1" t="str">
        <f t="shared" si="3"/>
        <v xml:space="preserve"> </v>
      </c>
      <c r="K50" s="1">
        <f>IF(ISNA(VLOOKUP($A50,Table1[#All],26,FALSE)),0.125,VLOOKUP($A50,Table1[#All],26,FALSE))</f>
        <v>0.37407407407407406</v>
      </c>
      <c r="L50" s="16" t="s">
        <v>242</v>
      </c>
    </row>
    <row r="51" spans="1:12" x14ac:dyDescent="0.25">
      <c r="A51" t="s">
        <v>122</v>
      </c>
      <c r="B51" t="str">
        <f t="shared" si="0"/>
        <v>./psx/</v>
      </c>
      <c r="C51" t="str">
        <f t="shared" si="1"/>
        <v>mkdir ./psx/;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0.513026588152683&lt;/pos&gt;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./psx/theme.xml</v>
      </c>
      <c r="D51" s="16" t="s">
        <v>243</v>
      </c>
      <c r="E51" s="1">
        <f>VLOOKUP($A51,Logo!$A$2:$AB$70,27,FALSE)</f>
        <v>0.215</v>
      </c>
      <c r="F51" s="1" t="str">
        <f t="shared" si="2"/>
        <v xml:space="preserve"> </v>
      </c>
      <c r="G51" s="1">
        <f>VLOOKUP($A51,Logo!$A$2:$AB$70,28,FALSE)</f>
        <v>0.51302658815268321</v>
      </c>
      <c r="H51" s="17" t="s">
        <v>240</v>
      </c>
      <c r="I51" s="1">
        <f>VLOOKUP($A51,Table1[#All],25,FALSE)</f>
        <v>0.65</v>
      </c>
      <c r="J51" s="1" t="str">
        <f t="shared" si="3"/>
        <v xml:space="preserve"> </v>
      </c>
      <c r="K51" s="1">
        <f>IF(ISNA(VLOOKUP($A51,Table1[#All],26,FALSE)),0.125,VLOOKUP($A51,Table1[#All],26,FALSE))</f>
        <v>0.375</v>
      </c>
      <c r="L51" s="16" t="s">
        <v>242</v>
      </c>
    </row>
    <row r="52" spans="1:12" x14ac:dyDescent="0.25">
      <c r="A52" t="s">
        <v>124</v>
      </c>
      <c r="B52" t="str">
        <f t="shared" si="0"/>
        <v>./residualvm/</v>
      </c>
      <c r="C52" t="str">
        <f t="shared" si="1"/>
        <v>mkdir ./residualvm/;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./residualvm/theme.xml</v>
      </c>
      <c r="D52" s="16" t="s">
        <v>243</v>
      </c>
      <c r="E52" s="1">
        <f>VLOOKUP($A52,Logo!$A$2:$AB$70,27,FALSE)</f>
        <v>0.215</v>
      </c>
      <c r="F52" s="1" t="str">
        <f t="shared" si="2"/>
        <v xml:space="preserve"> </v>
      </c>
      <c r="G52" s="1">
        <f>VLOOKUP($A52,Logo!$A$2:$AB$70,28,FALSE)</f>
        <v>0.49043936661702314</v>
      </c>
      <c r="H52" s="17" t="s">
        <v>240</v>
      </c>
      <c r="I52" s="1">
        <v>0.65</v>
      </c>
      <c r="J52" s="1" t="str">
        <f t="shared" si="3"/>
        <v xml:space="preserve"> </v>
      </c>
      <c r="K52" s="1">
        <f>IF(ISNA(VLOOKUP($A52,Table1[#All],26,FALSE)),0.125,VLOOKUP($A52,Table1[#All],26,FALSE))</f>
        <v>0.125</v>
      </c>
      <c r="L52" s="16" t="s">
        <v>242</v>
      </c>
    </row>
    <row r="53" spans="1:12" x14ac:dyDescent="0.25">
      <c r="A53" t="s">
        <v>125</v>
      </c>
      <c r="B53" t="str">
        <f t="shared" si="0"/>
        <v>./retropie/</v>
      </c>
      <c r="C53" t="str">
        <f t="shared" si="1"/>
        <v>mkdir ./retropie/;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0.500145089220354&lt;/pos&gt;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0.230555555555556&lt;/pos&gt;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./retropie/theme.xml</v>
      </c>
      <c r="D53" s="16" t="s">
        <v>243</v>
      </c>
      <c r="E53" s="1">
        <f>VLOOKUP($A53,Logo!$A$2:$AB$70,27,FALSE)</f>
        <v>0.215</v>
      </c>
      <c r="F53" s="1" t="str">
        <f t="shared" si="2"/>
        <v xml:space="preserve"> </v>
      </c>
      <c r="G53" s="1">
        <f>VLOOKUP($A53,Logo!$A$2:$AB$70,28,FALSE)</f>
        <v>0.50014508922035406</v>
      </c>
      <c r="H53" s="17" t="s">
        <v>240</v>
      </c>
      <c r="I53" s="1">
        <f>VLOOKUP($A53,Table1[#All],25,FALSE)</f>
        <v>0.65</v>
      </c>
      <c r="J53" s="1" t="str">
        <f t="shared" si="3"/>
        <v xml:space="preserve"> </v>
      </c>
      <c r="K53" s="1">
        <f>IF(ISNA(VLOOKUP($A53,Table1[#All],26,FALSE)),0.125,VLOOKUP($A53,Table1[#All],26,FALSE))</f>
        <v>0.23055555555555557</v>
      </c>
      <c r="L53" s="16" t="s">
        <v>242</v>
      </c>
    </row>
    <row r="54" spans="1:12" x14ac:dyDescent="0.25">
      <c r="A54" t="s">
        <v>127</v>
      </c>
      <c r="B54" t="str">
        <f t="shared" si="0"/>
        <v>./saturn/</v>
      </c>
      <c r="C54" t="str">
        <f t="shared" si="1"/>
        <v>mkdir ./saturn/;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&lt;pos&gt;0.227578125 0.3&lt;/pos&gt;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./saturn/theme.xml</v>
      </c>
      <c r="D54" s="16" t="s">
        <v>243</v>
      </c>
      <c r="E54" s="1">
        <f>VLOOKUP($A54,Logo!$A$2:$AB$70,27,FALSE)</f>
        <v>0.22757812499999999</v>
      </c>
      <c r="F54" s="1" t="str">
        <f t="shared" si="2"/>
        <v xml:space="preserve"> </v>
      </c>
      <c r="G54" s="1">
        <f>VLOOKUP($A54,Logo!$A$2:$AB$70,28,FALSE)</f>
        <v>0.3</v>
      </c>
      <c r="H54" s="17" t="s">
        <v>240</v>
      </c>
      <c r="I54" s="1">
        <f>VLOOKUP($A54,Table1[#All],25,FALSE)</f>
        <v>0.65</v>
      </c>
      <c r="J54" s="1" t="str">
        <f t="shared" si="3"/>
        <v xml:space="preserve"> </v>
      </c>
      <c r="K54" s="1">
        <f>IF(ISNA(VLOOKUP($A54,Table1[#All],26,FALSE)),0.125,VLOOKUP($A54,Table1[#All],26,FALSE))</f>
        <v>0.3523148148148148</v>
      </c>
      <c r="L54" s="16" t="s">
        <v>242</v>
      </c>
    </row>
    <row r="55" spans="1:12" x14ac:dyDescent="0.25">
      <c r="A55" t="s">
        <v>129</v>
      </c>
      <c r="B55" t="str">
        <f t="shared" si="0"/>
        <v>./scummvm/</v>
      </c>
      <c r="C55" t="str">
        <f t="shared" si="1"/>
        <v>mkdir ./scummvm/;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./scummvm/theme.xml</v>
      </c>
      <c r="D55" s="16" t="s">
        <v>243</v>
      </c>
      <c r="E55" s="1">
        <f>VLOOKUP($A55,Logo!$A$2:$AB$70,27,FALSE)</f>
        <v>0.215</v>
      </c>
      <c r="F55" s="1" t="str">
        <f t="shared" si="2"/>
        <v xml:space="preserve"> </v>
      </c>
      <c r="G55" s="1">
        <f>VLOOKUP($A55,Logo!$A$2:$AB$70,28,FALSE)</f>
        <v>0.49043936661702314</v>
      </c>
      <c r="H55" s="17" t="s">
        <v>240</v>
      </c>
      <c r="I55" s="1">
        <v>0.65</v>
      </c>
      <c r="J55" s="1" t="str">
        <f t="shared" si="3"/>
        <v xml:space="preserve"> </v>
      </c>
      <c r="K55" s="1">
        <f>IF(ISNA(VLOOKUP($A55,Table1[#All],26,FALSE)),0.125,VLOOKUP($A55,Table1[#All],26,FALSE))</f>
        <v>0.125</v>
      </c>
      <c r="L55" s="16" t="s">
        <v>242</v>
      </c>
    </row>
    <row r="56" spans="1:12" x14ac:dyDescent="0.25">
      <c r="A56" t="s">
        <v>130</v>
      </c>
      <c r="B56" t="str">
        <f t="shared" si="0"/>
        <v>./sega32x/</v>
      </c>
      <c r="C56" t="str">
        <f t="shared" si="1"/>
        <v>mkdir ./sega32x/;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0.441209620200431&lt;/pos&gt;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0.285185185185185&lt;/pos&gt;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./sega32x/theme.xml</v>
      </c>
      <c r="D56" s="16" t="s">
        <v>243</v>
      </c>
      <c r="E56" s="1">
        <f>VLOOKUP($A56,Logo!$A$2:$AB$70,27,FALSE)</f>
        <v>0.215</v>
      </c>
      <c r="F56" s="1" t="str">
        <f t="shared" si="2"/>
        <v xml:space="preserve"> </v>
      </c>
      <c r="G56" s="1">
        <f>VLOOKUP($A56,Logo!$A$2:$AB$70,28,FALSE)</f>
        <v>0.44120962020043086</v>
      </c>
      <c r="H56" s="17" t="s">
        <v>240</v>
      </c>
      <c r="I56" s="1">
        <f>VLOOKUP($A56,Table1[#All],25,FALSE)</f>
        <v>0.65</v>
      </c>
      <c r="J56" s="1" t="str">
        <f t="shared" si="3"/>
        <v xml:space="preserve"> </v>
      </c>
      <c r="K56" s="1">
        <f>IF(ISNA(VLOOKUP($A56,Table1[#All],26,FALSE)),0.125,VLOOKUP($A56,Table1[#All],26,FALSE))</f>
        <v>0.28518518518518521</v>
      </c>
      <c r="L56" s="16" t="s">
        <v>242</v>
      </c>
    </row>
    <row r="57" spans="1:12" x14ac:dyDescent="0.25">
      <c r="A57" t="s">
        <v>132</v>
      </c>
      <c r="B57" t="str">
        <f t="shared" si="0"/>
        <v>./segacd/</v>
      </c>
      <c r="C57" t="str">
        <f t="shared" si="1"/>
        <v>mkdir ./segacd/;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0.529804356798146&lt;/pos&gt;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0.338888888888889&lt;/pos&gt;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./segacd/theme.xml</v>
      </c>
      <c r="D57" s="16" t="s">
        <v>243</v>
      </c>
      <c r="E57" s="1">
        <f>VLOOKUP($A57,Logo!$A$2:$AB$70,27,FALSE)</f>
        <v>0.215</v>
      </c>
      <c r="F57" s="1" t="str">
        <f t="shared" si="2"/>
        <v xml:space="preserve"> </v>
      </c>
      <c r="G57" s="1">
        <f>VLOOKUP($A57,Logo!$A$2:$AB$70,28,FALSE)</f>
        <v>0.52980435679814575</v>
      </c>
      <c r="H57" s="17" t="s">
        <v>240</v>
      </c>
      <c r="I57" s="1">
        <f>VLOOKUP($A57,Table1[#All],25,FALSE)</f>
        <v>0.65</v>
      </c>
      <c r="J57" s="1" t="str">
        <f t="shared" si="3"/>
        <v xml:space="preserve"> </v>
      </c>
      <c r="K57" s="1">
        <f>IF(ISNA(VLOOKUP($A57,Table1[#All],26,FALSE)),0.125,VLOOKUP($A57,Table1[#All],26,FALSE))</f>
        <v>0.33888888888888891</v>
      </c>
      <c r="L57" s="16" t="s">
        <v>242</v>
      </c>
    </row>
    <row r="58" spans="1:12" x14ac:dyDescent="0.25">
      <c r="A58" t="s">
        <v>134</v>
      </c>
      <c r="B58" t="str">
        <f t="shared" si="0"/>
        <v>./sg-1000/</v>
      </c>
      <c r="C58" t="str">
        <f t="shared" si="1"/>
        <v>mkdir ./sg-1000/;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0.5301840006038&lt;/pos&gt;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0.336574074074074&lt;/pos&gt;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./sg-1000/theme.xml</v>
      </c>
      <c r="D58" s="16" t="s">
        <v>243</v>
      </c>
      <c r="E58" s="1">
        <f>VLOOKUP($A58,Logo!$A$2:$AB$70,27,FALSE)</f>
        <v>0.215</v>
      </c>
      <c r="F58" s="1" t="str">
        <f t="shared" si="2"/>
        <v xml:space="preserve"> </v>
      </c>
      <c r="G58" s="1">
        <f>VLOOKUP($A58,Logo!$A$2:$AB$70,28,FALSE)</f>
        <v>0.53018400060379989</v>
      </c>
      <c r="H58" s="17" t="s">
        <v>240</v>
      </c>
      <c r="I58" s="1">
        <f>VLOOKUP($A58,Table1[#All],25,FALSE)</f>
        <v>0.65</v>
      </c>
      <c r="J58" s="1" t="str">
        <f t="shared" si="3"/>
        <v xml:space="preserve"> </v>
      </c>
      <c r="K58" s="1">
        <f>IF(ISNA(VLOOKUP($A58,Table1[#All],26,FALSE)),0.125,VLOOKUP($A58,Table1[#All],26,FALSE))</f>
        <v>0.33657407407407408</v>
      </c>
      <c r="L58" s="16" t="s">
        <v>242</v>
      </c>
    </row>
    <row r="59" spans="1:12" x14ac:dyDescent="0.25">
      <c r="A59" t="s">
        <v>136</v>
      </c>
      <c r="B59" t="str">
        <f t="shared" si="0"/>
        <v>./snes/</v>
      </c>
      <c r="C59" t="str">
        <f t="shared" si="1"/>
        <v>mkdir ./snes/;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0.498339368806339&lt;/pos&gt;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./snes/theme.xml</v>
      </c>
      <c r="D59" s="16" t="s">
        <v>243</v>
      </c>
      <c r="E59" s="1">
        <f>VLOOKUP($A59,Logo!$A$2:$AB$70,27,FALSE)</f>
        <v>0.215</v>
      </c>
      <c r="F59" s="1" t="str">
        <f t="shared" si="2"/>
        <v xml:space="preserve"> </v>
      </c>
      <c r="G59" s="1">
        <f>VLOOKUP($A59,Logo!$A$2:$AB$70,28,FALSE)</f>
        <v>0.49833936880633922</v>
      </c>
      <c r="H59" s="17" t="s">
        <v>240</v>
      </c>
      <c r="I59" s="1">
        <f>VLOOKUP($A59,Table1[#All],25,FALSE)</f>
        <v>0.65</v>
      </c>
      <c r="J59" s="1" t="str">
        <f t="shared" si="3"/>
        <v xml:space="preserve"> </v>
      </c>
      <c r="K59" s="1">
        <f>IF(ISNA(VLOOKUP($A59,Table1[#All],26,FALSE)),0.125,VLOOKUP($A59,Table1[#All],26,FALSE))</f>
        <v>0.37037037037037035</v>
      </c>
      <c r="L59" s="16" t="s">
        <v>242</v>
      </c>
    </row>
    <row r="60" spans="1:12" x14ac:dyDescent="0.25">
      <c r="A60" t="s">
        <v>138</v>
      </c>
      <c r="B60" t="str">
        <f t="shared" si="0"/>
        <v>./stratagus/</v>
      </c>
      <c r="C60" t="str">
        <f t="shared" si="1"/>
        <v>mkdir ./stratagus/;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0.490439366617023&lt;/pos&gt;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0.297222222222222&lt;/pos&gt;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./stratagus/theme.xml</v>
      </c>
      <c r="D60" s="16" t="s">
        <v>243</v>
      </c>
      <c r="E60" s="1">
        <f>VLOOKUP($A60,Logo!$A$2:$AB$70,27,FALSE)</f>
        <v>0.215</v>
      </c>
      <c r="F60" s="1" t="str">
        <f t="shared" si="2"/>
        <v xml:space="preserve"> </v>
      </c>
      <c r="G60" s="1">
        <f>VLOOKUP($A60,Logo!$A$2:$AB$70,28,FALSE)</f>
        <v>0.49043936661702314</v>
      </c>
      <c r="H60" s="17" t="s">
        <v>240</v>
      </c>
      <c r="I60" s="1">
        <f>VLOOKUP($A60,Table1[#All],25,FALSE)</f>
        <v>0.65</v>
      </c>
      <c r="J60" s="1" t="str">
        <f t="shared" si="3"/>
        <v xml:space="preserve"> </v>
      </c>
      <c r="K60" s="1">
        <f>IF(ISNA(VLOOKUP($A60,Table1[#All],26,FALSE)),0.125,VLOOKUP($A60,Table1[#All],26,FALSE))</f>
        <v>0.29722222222222222</v>
      </c>
      <c r="L60" s="16" t="s">
        <v>242</v>
      </c>
    </row>
    <row r="61" spans="1:12" x14ac:dyDescent="0.25">
      <c r="A61" t="s">
        <v>140</v>
      </c>
      <c r="B61" t="str">
        <f t="shared" si="0"/>
        <v>./tg16/</v>
      </c>
      <c r="C61" t="str">
        <f t="shared" si="1"/>
        <v>mkdir ./tg16/;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0.508169329957623&lt;/pos&gt;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0.337037037037037&lt;/pos&gt;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./tg16/theme.xml</v>
      </c>
      <c r="D61" s="16" t="s">
        <v>243</v>
      </c>
      <c r="E61" s="1">
        <f>VLOOKUP($A61,Logo!$A$2:$AB$70,27,FALSE)</f>
        <v>0.215</v>
      </c>
      <c r="F61" s="1" t="str">
        <f t="shared" si="2"/>
        <v xml:space="preserve"> </v>
      </c>
      <c r="G61" s="1">
        <f>VLOOKUP($A61,Logo!$A$2:$AB$70,28,FALSE)</f>
        <v>0.50816932995762332</v>
      </c>
      <c r="H61" s="17" t="s">
        <v>240</v>
      </c>
      <c r="I61" s="1">
        <f>VLOOKUP($A61,Table1[#All],25,FALSE)</f>
        <v>0.65</v>
      </c>
      <c r="J61" s="1" t="str">
        <f t="shared" si="3"/>
        <v xml:space="preserve"> </v>
      </c>
      <c r="K61" s="1">
        <f>IF(ISNA(VLOOKUP($A61,Table1[#All],26,FALSE)),0.125,VLOOKUP($A61,Table1[#All],26,FALSE))</f>
        <v>0.33703703703703702</v>
      </c>
      <c r="L61" s="16" t="s">
        <v>242</v>
      </c>
    </row>
    <row r="62" spans="1:12" x14ac:dyDescent="0.25">
      <c r="A62" t="s">
        <v>142</v>
      </c>
      <c r="B62" t="str">
        <f t="shared" si="0"/>
        <v>./tgcd/</v>
      </c>
      <c r="C62" t="str">
        <f t="shared" si="1"/>
        <v>mkdir ./tgcd/;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0.505268199233716&lt;/pos&gt;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0.299537037037037&lt;/pos&gt;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./tgcd/theme.xml</v>
      </c>
      <c r="D62" s="16" t="s">
        <v>243</v>
      </c>
      <c r="E62" s="1">
        <f>VLOOKUP($A62,Logo!$A$2:$AB$70,27,FALSE)</f>
        <v>0.215</v>
      </c>
      <c r="F62" s="1" t="str">
        <f t="shared" si="2"/>
        <v xml:space="preserve"> </v>
      </c>
      <c r="G62" s="1">
        <f>VLOOKUP($A62,Logo!$A$2:$AB$70,28,FALSE)</f>
        <v>0.50526819923371646</v>
      </c>
      <c r="H62" s="17" t="s">
        <v>240</v>
      </c>
      <c r="I62" s="1">
        <f>VLOOKUP($A62,Table1[#All],25,FALSE)</f>
        <v>0.65</v>
      </c>
      <c r="J62" s="1" t="str">
        <f t="shared" si="3"/>
        <v xml:space="preserve"> </v>
      </c>
      <c r="K62" s="1">
        <f>IF(ISNA(VLOOKUP($A62,Table1[#All],26,FALSE)),0.125,VLOOKUP($A62,Table1[#All],26,FALSE))</f>
        <v>0.29953703703703705</v>
      </c>
      <c r="L62" s="16" t="s">
        <v>242</v>
      </c>
    </row>
    <row r="63" spans="1:12" x14ac:dyDescent="0.25">
      <c r="A63" t="s">
        <v>144</v>
      </c>
      <c r="B63" t="str">
        <f t="shared" si="0"/>
        <v>./vectrex/</v>
      </c>
      <c r="C63" t="str">
        <f t="shared" si="1"/>
        <v>mkdir ./vectrex/;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0.481666502036998&lt;/pos&gt;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0.163888888888889&lt;/pos&gt;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./vectrex/theme.xml</v>
      </c>
      <c r="D63" s="16" t="s">
        <v>243</v>
      </c>
      <c r="E63" s="1">
        <f>VLOOKUP($A63,Logo!$A$2:$AB$70,27,FALSE)</f>
        <v>0.215</v>
      </c>
      <c r="F63" s="1" t="str">
        <f t="shared" si="2"/>
        <v xml:space="preserve"> </v>
      </c>
      <c r="G63" s="1">
        <f>VLOOKUP($A63,Logo!$A$2:$AB$70,28,FALSE)</f>
        <v>0.48166650203699818</v>
      </c>
      <c r="H63" s="17" t="s">
        <v>240</v>
      </c>
      <c r="I63" s="1">
        <f>VLOOKUP($A63,Table1[#All],25,FALSE)</f>
        <v>0.65</v>
      </c>
      <c r="J63" s="1" t="str">
        <f t="shared" si="3"/>
        <v xml:space="preserve"> </v>
      </c>
      <c r="K63" s="1">
        <f>IF(ISNA(VLOOKUP($A63,Table1[#All],26,FALSE)),0.125,VLOOKUP($A63,Table1[#All],26,FALSE))</f>
        <v>0.16388888888888889</v>
      </c>
      <c r="L63" s="16" t="s">
        <v>242</v>
      </c>
    </row>
    <row r="64" spans="1:12" x14ac:dyDescent="0.25">
      <c r="A64" t="s">
        <v>146</v>
      </c>
      <c r="B64" t="str">
        <f t="shared" si="0"/>
        <v>./videopac/</v>
      </c>
      <c r="C64" t="str">
        <f t="shared" si="1"/>
        <v>mkdir ./videopac/;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0.532217479074148&lt;/pos&gt;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0.352314814814815&lt;/pos&gt;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./videopac/theme.xml</v>
      </c>
      <c r="D64" s="16" t="s">
        <v>243</v>
      </c>
      <c r="E64" s="1">
        <f>VLOOKUP($A64,Logo!$A$2:$AB$70,27,FALSE)</f>
        <v>0.215</v>
      </c>
      <c r="F64" s="1" t="str">
        <f t="shared" si="2"/>
        <v xml:space="preserve"> </v>
      </c>
      <c r="G64" s="1">
        <f>VLOOKUP($A64,Logo!$A$2:$AB$70,28,FALSE)</f>
        <v>0.53221747907414829</v>
      </c>
      <c r="H64" s="17" t="s">
        <v>240</v>
      </c>
      <c r="I64" s="1">
        <f>VLOOKUP($A64,Table1[#All],25,FALSE)</f>
        <v>0.65</v>
      </c>
      <c r="J64" s="1" t="str">
        <f t="shared" si="3"/>
        <v xml:space="preserve"> </v>
      </c>
      <c r="K64" s="1">
        <f>IF(ISNA(VLOOKUP($A64,Table1[#All],26,FALSE)),0.125,VLOOKUP($A64,Table1[#All],26,FALSE))</f>
        <v>0.3523148148148148</v>
      </c>
      <c r="L64" s="16" t="s">
        <v>242</v>
      </c>
    </row>
    <row r="65" spans="1:12" x14ac:dyDescent="0.25">
      <c r="A65" t="s">
        <v>147</v>
      </c>
      <c r="B65" t="str">
        <f t="shared" si="0"/>
        <v>./virtualboy/</v>
      </c>
      <c r="C65" t="str">
        <f t="shared" si="1"/>
        <v>mkdir ./virtualboy/;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0.496765105144341&lt;/pos&gt;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0.154166666666667&lt;/pos&gt;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./virtualboy/theme.xml</v>
      </c>
      <c r="D65" s="16" t="s">
        <v>243</v>
      </c>
      <c r="E65" s="1">
        <f>VLOOKUP($A65,Logo!$A$2:$AB$70,27,FALSE)</f>
        <v>0.215</v>
      </c>
      <c r="F65" s="1" t="str">
        <f t="shared" si="2"/>
        <v xml:space="preserve"> </v>
      </c>
      <c r="G65" s="1">
        <f>VLOOKUP($A65,Logo!$A$2:$AB$70,28,FALSE)</f>
        <v>0.4967651051443413</v>
      </c>
      <c r="H65" s="17" t="s">
        <v>240</v>
      </c>
      <c r="I65" s="1">
        <f>VLOOKUP($A65,Table1[#All],25,FALSE)</f>
        <v>0.65</v>
      </c>
      <c r="J65" s="1" t="str">
        <f t="shared" si="3"/>
        <v xml:space="preserve"> </v>
      </c>
      <c r="K65" s="1">
        <f>IF(ISNA(VLOOKUP($A65,Table1[#All],26,FALSE)),0.125,VLOOKUP($A65,Table1[#All],26,FALSE))</f>
        <v>0.15416666666666667</v>
      </c>
      <c r="L65" s="16" t="s">
        <v>242</v>
      </c>
    </row>
    <row r="66" spans="1:12" x14ac:dyDescent="0.25">
      <c r="A66" t="s">
        <v>149</v>
      </c>
      <c r="B66" t="str">
        <f t="shared" si="0"/>
        <v>./wonderswan/</v>
      </c>
      <c r="C66" t="str">
        <f t="shared" si="1"/>
        <v>mkdir ./wonderswan/;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0.528291298410324&lt;/pos&gt;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0.309259259259259&lt;/pos&gt;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./wonderswan/theme.xml</v>
      </c>
      <c r="D66" s="16" t="s">
        <v>243</v>
      </c>
      <c r="E66" s="1">
        <f>VLOOKUP($A66,Logo!$A$2:$AB$70,27,FALSE)</f>
        <v>0.215</v>
      </c>
      <c r="F66" s="1" t="str">
        <f t="shared" si="2"/>
        <v xml:space="preserve"> </v>
      </c>
      <c r="G66" s="1">
        <f>VLOOKUP($A66,Logo!$A$2:$AB$70,28,FALSE)</f>
        <v>0.52829129841032429</v>
      </c>
      <c r="H66" s="17" t="s">
        <v>240</v>
      </c>
      <c r="I66" s="1">
        <f>VLOOKUP($A66,Table1[#All],25,FALSE)</f>
        <v>0.65</v>
      </c>
      <c r="J66" s="1" t="str">
        <f t="shared" si="3"/>
        <v xml:space="preserve"> </v>
      </c>
      <c r="K66" s="1">
        <f>IF(ISNA(VLOOKUP($A66,Table1[#All],26,FALSE)),0.125,VLOOKUP($A66,Table1[#All],26,FALSE))</f>
        <v>0.30925925925925923</v>
      </c>
      <c r="L66" s="16" t="s">
        <v>242</v>
      </c>
    </row>
    <row r="67" spans="1:12" x14ac:dyDescent="0.25">
      <c r="A67" t="s">
        <v>151</v>
      </c>
      <c r="B67" t="str">
        <f t="shared" ref="B67:B70" si="4">LEFT(A67,LEN(A67)-4)</f>
        <v>./wonderswancolor/</v>
      </c>
      <c r="C67" t="str">
        <f t="shared" ref="C67:C69" si="5">"mkdir "&amp;B67&amp;"; "&amp;D67&amp;E67&amp;F67&amp;G67&amp;H67&amp;I67&amp;J67&amp;K67&amp;L67&amp;" | add-content -path "&amp;B67&amp;"theme.xml"</f>
        <v>mkdir ./wonderswancolor/;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0.509754658713985&lt;/pos&gt;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0.33287037037037&lt;/pos&gt;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./wonderswancolor/theme.xml</v>
      </c>
      <c r="D67" s="16" t="s">
        <v>243</v>
      </c>
      <c r="E67" s="1">
        <f>VLOOKUP($A67,Logo!$A$2:$AB$70,27,FALSE)</f>
        <v>0.215</v>
      </c>
      <c r="F67" s="1" t="str">
        <f t="shared" ref="F67:F71" si="6">" "</f>
        <v xml:space="preserve"> </v>
      </c>
      <c r="G67" s="1">
        <f>VLOOKUP($A67,Logo!$A$2:$AB$70,28,FALSE)</f>
        <v>0.50975465871398484</v>
      </c>
      <c r="H67" s="17" t="s">
        <v>240</v>
      </c>
      <c r="I67" s="1">
        <f>VLOOKUP($A67,Table1[#All],25,FALSE)</f>
        <v>0.65</v>
      </c>
      <c r="J67" s="1" t="str">
        <f t="shared" ref="J67:J71" si="7">" "</f>
        <v xml:space="preserve"> </v>
      </c>
      <c r="K67" s="1">
        <f>IF(ISNA(VLOOKUP($A67,Table1[#All],26,FALSE)),0.125,VLOOKUP($A67,Table1[#All],26,FALSE))</f>
        <v>0.33287037037037037</v>
      </c>
      <c r="L67" s="16" t="s">
        <v>242</v>
      </c>
    </row>
    <row r="68" spans="1:12" x14ac:dyDescent="0.25">
      <c r="A68" t="s">
        <v>153</v>
      </c>
      <c r="B68" t="str">
        <f t="shared" si="4"/>
        <v>./zmachine/</v>
      </c>
      <c r="C68" t="str">
        <f t="shared" si="5"/>
        <v>mkdir ./zmachine/;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0.5209789693438&lt;/pos&gt;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0.125&lt;/pos&gt;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./zmachine/theme.xml</v>
      </c>
      <c r="D68" s="16" t="s">
        <v>243</v>
      </c>
      <c r="E68" s="1">
        <f>VLOOKUP($A68,Logo!$A$2:$AB$70,27,FALSE)</f>
        <v>0.215</v>
      </c>
      <c r="F68" s="1" t="str">
        <f t="shared" si="6"/>
        <v xml:space="preserve"> </v>
      </c>
      <c r="G68" s="1">
        <f>VLOOKUP($A68,Logo!$A$2:$AB$70,28,FALSE)</f>
        <v>0.52097896934379984</v>
      </c>
      <c r="H68" s="17" t="s">
        <v>240</v>
      </c>
      <c r="I68" s="1">
        <v>0.65</v>
      </c>
      <c r="J68" s="1" t="str">
        <f t="shared" si="7"/>
        <v xml:space="preserve"> </v>
      </c>
      <c r="K68" s="1">
        <f>IF(ISNA(VLOOKUP($A68,Table1[#All],26,FALSE)),0.125,VLOOKUP($A68,Table1[#All],26,FALSE))</f>
        <v>0.125</v>
      </c>
      <c r="L68" s="16" t="s">
        <v>242</v>
      </c>
    </row>
    <row r="69" spans="1:12" x14ac:dyDescent="0.25">
      <c r="A69" t="s">
        <v>154</v>
      </c>
      <c r="B69" t="str">
        <f t="shared" si="4"/>
        <v>./zxspectrum/</v>
      </c>
      <c r="C69" t="str">
        <f t="shared" si="5"/>
        <v>mkdir ./zxspectrum/;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0.5267283861334&lt;/pos&gt;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0.327777777777778&lt;/pos&gt;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./zxspectrum/theme.xml</v>
      </c>
      <c r="D69" s="16" t="s">
        <v>243</v>
      </c>
      <c r="E69" s="1">
        <f>VLOOKUP($A69,Logo!$A$2:$AB$70,27,FALSE)</f>
        <v>0.215</v>
      </c>
      <c r="F69" s="1" t="str">
        <f t="shared" si="6"/>
        <v xml:space="preserve"> </v>
      </c>
      <c r="G69" s="1">
        <f>VLOOKUP($A69,Logo!$A$2:$AB$70,28,FALSE)</f>
        <v>0.5267283861333999</v>
      </c>
      <c r="H69" s="17" t="s">
        <v>240</v>
      </c>
      <c r="I69" s="1">
        <f>VLOOKUP($A69,Table1[#All],25,FALSE)</f>
        <v>0.65</v>
      </c>
      <c r="J69" s="1" t="str">
        <f t="shared" si="7"/>
        <v xml:space="preserve"> </v>
      </c>
      <c r="K69" s="1">
        <f>IF(ISNA(VLOOKUP($A69,Table1[#All],26,FALSE)),0.125,VLOOKUP($A69,Table1[#All],26,FALSE))</f>
        <v>0.32777777777777778</v>
      </c>
      <c r="L69" s="16" t="s">
        <v>242</v>
      </c>
    </row>
    <row r="70" spans="1:12" x14ac:dyDescent="0.25">
      <c r="A70" t="s">
        <v>79</v>
      </c>
      <c r="B70" t="str">
        <f t="shared" si="4"/>
        <v>./gb/</v>
      </c>
      <c r="C70" t="str">
        <f t="shared" ref="C70" si="8">"mkdir "&amp;B70&amp;"; "&amp;D70&amp;E70&amp;F70&amp;G70&amp;H70&amp;I70&amp;J70&amp;K70&amp;L70&amp;" | add-content -path "&amp;B70&amp;"theme.xml"</f>
        <v>mkdir ./gb/;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0.522798388607832&lt;/pos&gt;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&lt;pos&gt;0.67890625 0.1375&lt;/pos&gt;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./gb/theme.xml</v>
      </c>
      <c r="D70" s="16" t="s">
        <v>243</v>
      </c>
      <c r="E70" s="1">
        <f>VLOOKUP($A70,Logo!$A$2:$AB$70,27,FALSE)</f>
        <v>0.215</v>
      </c>
      <c r="F70" s="1" t="str">
        <f t="shared" si="6"/>
        <v xml:space="preserve"> </v>
      </c>
      <c r="G70" s="1">
        <f>VLOOKUP($A70,Logo!$A$2:$AB$70,28,FALSE)</f>
        <v>0.52279838860783212</v>
      </c>
      <c r="H70" s="17" t="s">
        <v>240</v>
      </c>
      <c r="I70" s="1">
        <f>VLOOKUP($A70,Table1[#All],25,FALSE)</f>
        <v>0.67890625000000004</v>
      </c>
      <c r="J70" s="1" t="str">
        <f t="shared" si="7"/>
        <v xml:space="preserve"> </v>
      </c>
      <c r="K70" s="1">
        <f>IF(ISNA(VLOOKUP($A70,Table1[#All],26,FALSE)),0.125,VLOOKUP($A70,Table1[#All],26,FALSE))</f>
        <v>0.13750000000000001</v>
      </c>
      <c r="L70" s="16" t="s">
        <v>242</v>
      </c>
    </row>
    <row r="71" spans="1:12" x14ac:dyDescent="0.25">
      <c r="A71" t="s">
        <v>246</v>
      </c>
      <c r="B71" t="str">
        <f t="shared" ref="B71" si="9">LEFT(A71,LEN(A71)-4)</f>
        <v>./ti99/</v>
      </c>
      <c r="C71" t="str">
        <f t="shared" ref="C71" si="10">"mkdir "&amp;B71&amp;"; "&amp;D71&amp;E71&amp;F71&amp;G71&amp;H71&amp;I71&amp;J71&amp;K71&amp;L71&amp;" | add-content -path "&amp;B71&amp;"theme.xml"</f>
        <v>mkdir ./ti99/; '&lt;theme&gt;
	&lt;formatVersion&gt;4&lt;/formatVersion&gt;
	&lt;include&gt;./../theme.xml&lt;/include&gt;
	&lt;view name="system"&gt;
		&lt;image name="logo"&gt;
			&lt;path&gt;./_inc/system.png&lt;/path&gt;
		&lt;/image&gt;
	&lt;/view&gt;
	&lt;view name="detailed, video, basic"&gt;
                &lt;image name="crtv" extra="true"&gt;
                   &lt;origin&gt;0 0&lt;/origin&gt;
                   &lt;pos&gt;0 0&lt;/pos&gt;
                   &lt;size&gt;1 1&lt;/size&gt;
                   &lt;path&gt;./_inc/crtv.png&lt;/path&gt;
                &lt;/image&gt;
				&lt;image name="logo2" extra="true"&gt;
					&lt;path&gt;./_inc/system.png&lt;/path&gt;
					&lt;origin&gt;0 0&lt;/origin&gt;
					&lt;pos&gt;0.008 0.095&lt;/pos&gt;
				&lt;/image&gt;
	&lt;/view&gt;
	&lt;view name="system"&gt;
				&lt;image name="grid-s3" extra="true"&gt;
					&lt;origin&gt;0 0&lt;/origin&gt;
					&lt;pos&gt;0.645 0.1&lt;/pos&gt;
					&lt;path&gt;./../_inc/images/grid3-full.png&lt;/path&gt;
				&lt;/image&gt;
				&lt;image name="decal" extra="true"&gt;
                   &lt;origin&gt;0 0&lt;/origin&gt;
                   &lt;pos&gt;0.215 0.483648815020006&lt;/pos&gt;
                   &lt;maxSize&gt;.35 .55&lt;/maxSize&gt;
                   &lt;path&gt;./_inc/logo.svg&lt;/path&gt;
				   &lt;default&gt;./../_inc/images/nologo.png&lt;/default&gt;
                &lt;/image&gt;
				&lt;image name="console" extra="true"&gt;
                   &lt;origin&gt;0 0&lt;/origin&gt;
                   &lt;pos&gt;0.65 0.333333333333333&lt;/pos&gt;
                   &lt;maxSize&gt;.3 .72&lt;/maxSize&gt;
                   &lt;path&gt;./_inc/console.png&lt;/path&gt;
				   &lt;default&gt;./../_inc/images/noconsole.png&lt;/default&gt;
                &lt;/image&gt;			
	&lt;/view&gt;
&lt;/theme&gt;' | add-content -path ./ti99/theme.xml</v>
      </c>
      <c r="D71" s="16" t="s">
        <v>243</v>
      </c>
      <c r="E71" s="1">
        <f>VLOOKUP($A71,Logo!$A$2:$AB$75,27,FALSE)</f>
        <v>0.215</v>
      </c>
      <c r="F71" s="1" t="str">
        <f t="shared" si="6"/>
        <v xml:space="preserve"> </v>
      </c>
      <c r="G71" s="1">
        <f>VLOOKUP($A71,Logo!$A$2:$AB$75,28,FALSE)</f>
        <v>0.48364881502000623</v>
      </c>
      <c r="H71" s="17" t="s">
        <v>240</v>
      </c>
      <c r="I71" s="1">
        <f>VLOOKUP($A71,Table1[#All],25,FALSE)</f>
        <v>0.65</v>
      </c>
      <c r="J71" s="1" t="str">
        <f t="shared" si="7"/>
        <v xml:space="preserve"> </v>
      </c>
      <c r="K71" s="1">
        <f>IF(ISNA(VLOOKUP($A71,Table1[#All],26,FALSE)),0.125,VLOOKUP($A71,Table1[#All],26,FALSE))</f>
        <v>0.33333333333333331</v>
      </c>
      <c r="L71" s="16" t="s">
        <v>242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Console</vt:lpstr>
      <vt:lpstr>Logo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Davis</dc:creator>
  <cp:lastModifiedBy>Michael Davis</cp:lastModifiedBy>
  <dcterms:created xsi:type="dcterms:W3CDTF">2022-06-09T13:34:36Z</dcterms:created>
  <dcterms:modified xsi:type="dcterms:W3CDTF">2022-06-23T18:18:03Z</dcterms:modified>
</cp:coreProperties>
</file>